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odo\2017\Indicadores 2017\SANEBAR\Indicadores\"/>
    </mc:Choice>
  </mc:AlternateContent>
  <bookViews>
    <workbookView xWindow="0" yWindow="0" windowWidth="15600" windowHeight="9135" tabRatio="709" activeTab="6"/>
  </bookViews>
  <sheets>
    <sheet name="I Trimestre" sheetId="1" r:id="rId1"/>
    <sheet name="II Trimestre" sheetId="2" r:id="rId2"/>
    <sheet name="III Trimestre" sheetId="3" r:id="rId3"/>
    <sheet name="IV Trimestre" sheetId="4" r:id="rId4"/>
    <sheet name="Primer Semestre" sheetId="5" r:id="rId5"/>
    <sheet name="III Trimestre Acumulado" sheetId="6" r:id="rId6"/>
    <sheet name="Anual" sheetId="7" r:id="rId7"/>
  </sheets>
  <calcPr calcId="162913"/>
</workbook>
</file>

<file path=xl/calcChain.xml><?xml version="1.0" encoding="utf-8"?>
<calcChain xmlns="http://schemas.openxmlformats.org/spreadsheetml/2006/main">
  <c r="E34" i="7" l="1"/>
  <c r="J34" i="5"/>
  <c r="D34" i="4"/>
  <c r="E34" i="4"/>
  <c r="G34" i="4"/>
  <c r="J34" i="4"/>
  <c r="D34" i="3"/>
  <c r="E34" i="3"/>
  <c r="G34" i="3"/>
  <c r="H34" i="3"/>
  <c r="I34" i="3"/>
  <c r="J34" i="3"/>
  <c r="D34" i="2"/>
  <c r="E34" i="2"/>
  <c r="G34" i="2"/>
  <c r="I34" i="2"/>
  <c r="J34" i="2"/>
  <c r="C34" i="1"/>
  <c r="D34" i="1"/>
  <c r="E34" i="1"/>
  <c r="G34" i="1"/>
  <c r="I34" i="1"/>
  <c r="J34" i="1"/>
  <c r="J17" i="7"/>
  <c r="J34" i="7" s="1"/>
  <c r="I17" i="7"/>
  <c r="I34" i="7" s="1"/>
  <c r="G17" i="7"/>
  <c r="G34" i="7" s="1"/>
  <c r="E17" i="7"/>
  <c r="D17" i="7"/>
  <c r="D34" i="7" s="1"/>
  <c r="J17" i="6"/>
  <c r="J34" i="6" s="1"/>
  <c r="I17" i="6"/>
  <c r="I34" i="6" s="1"/>
  <c r="G17" i="6"/>
  <c r="G34" i="6" s="1"/>
  <c r="E17" i="6"/>
  <c r="E34" i="6" s="1"/>
  <c r="D17" i="6"/>
  <c r="D34" i="6" s="1"/>
  <c r="J17" i="5"/>
  <c r="I17" i="5"/>
  <c r="I34" i="5" s="1"/>
  <c r="G17" i="5"/>
  <c r="G34" i="5" s="1"/>
  <c r="E17" i="5"/>
  <c r="E34" i="5" s="1"/>
  <c r="D17" i="5"/>
  <c r="D34" i="5" s="1"/>
  <c r="I17" i="4"/>
  <c r="H17" i="4" s="1"/>
  <c r="H34" i="4" s="1"/>
  <c r="C17" i="4"/>
  <c r="B17" i="4" s="1"/>
  <c r="B34" i="4" s="1"/>
  <c r="H17" i="3"/>
  <c r="F17" i="2"/>
  <c r="F17" i="5" s="1"/>
  <c r="F34" i="5" s="1"/>
  <c r="F17" i="1"/>
  <c r="C17" i="3"/>
  <c r="B17" i="3" s="1"/>
  <c r="B34" i="3" s="1"/>
  <c r="H17" i="2"/>
  <c r="H34" i="2" s="1"/>
  <c r="C17" i="2"/>
  <c r="C34" i="2" s="1"/>
  <c r="H17" i="7" l="1"/>
  <c r="H34" i="7" s="1"/>
  <c r="I34" i="4"/>
  <c r="C34" i="4"/>
  <c r="F34" i="4"/>
  <c r="C34" i="3"/>
  <c r="F34" i="3"/>
  <c r="F34" i="2"/>
  <c r="F17" i="6"/>
  <c r="F34" i="6" s="1"/>
  <c r="F34" i="1"/>
  <c r="F17" i="7"/>
  <c r="F34" i="7" s="1"/>
  <c r="C17" i="5"/>
  <c r="C17" i="6"/>
  <c r="H17" i="5"/>
  <c r="H34" i="5" s="1"/>
  <c r="B17" i="2"/>
  <c r="B34" i="2" s="1"/>
  <c r="C34" i="6" l="1"/>
  <c r="C17" i="7"/>
  <c r="B17" i="5"/>
  <c r="B34" i="5" s="1"/>
  <c r="C34" i="5"/>
  <c r="D35" i="7"/>
  <c r="J20" i="7"/>
  <c r="I20" i="7"/>
  <c r="G20" i="7"/>
  <c r="E20" i="7"/>
  <c r="E35" i="7" s="1"/>
  <c r="D20" i="7"/>
  <c r="E35" i="6"/>
  <c r="J20" i="6"/>
  <c r="J35" i="6" s="1"/>
  <c r="I20" i="6"/>
  <c r="I35" i="6" s="1"/>
  <c r="G20" i="6"/>
  <c r="G35" i="6" s="1"/>
  <c r="E20" i="6"/>
  <c r="D20" i="6"/>
  <c r="G35" i="5"/>
  <c r="I35" i="5"/>
  <c r="J35" i="5"/>
  <c r="J20" i="5"/>
  <c r="I20" i="5"/>
  <c r="G20" i="5"/>
  <c r="E20" i="5"/>
  <c r="E35" i="5" s="1"/>
  <c r="D20" i="5"/>
  <c r="D35" i="5" s="1"/>
  <c r="D65" i="1"/>
  <c r="E65" i="1"/>
  <c r="G65" i="1"/>
  <c r="I65" i="1"/>
  <c r="J65" i="1"/>
  <c r="D65" i="2"/>
  <c r="E65" i="2"/>
  <c r="G65" i="2"/>
  <c r="I65" i="2"/>
  <c r="J65" i="2"/>
  <c r="D65" i="3"/>
  <c r="E65" i="3"/>
  <c r="G65" i="3"/>
  <c r="I65" i="3"/>
  <c r="J65" i="3"/>
  <c r="D65" i="4"/>
  <c r="E65" i="4"/>
  <c r="G65" i="4"/>
  <c r="I65" i="4"/>
  <c r="J65" i="4"/>
  <c r="D35" i="4"/>
  <c r="E35" i="4"/>
  <c r="G35" i="4"/>
  <c r="H35" i="4"/>
  <c r="I35" i="4"/>
  <c r="J35" i="4"/>
  <c r="H20" i="4"/>
  <c r="F20" i="4"/>
  <c r="C20" i="4" s="1"/>
  <c r="B20" i="4" s="1"/>
  <c r="B35" i="4" s="1"/>
  <c r="D35" i="2"/>
  <c r="E35" i="2"/>
  <c r="G35" i="2"/>
  <c r="I35" i="2"/>
  <c r="J35" i="2"/>
  <c r="D35" i="1"/>
  <c r="D37" i="1" s="1"/>
  <c r="E35" i="1"/>
  <c r="E37" i="1" s="1"/>
  <c r="G35" i="1"/>
  <c r="G37" i="1" s="1"/>
  <c r="I35" i="1"/>
  <c r="I37" i="1" s="1"/>
  <c r="J35" i="1"/>
  <c r="J37" i="1" s="1"/>
  <c r="D35" i="3"/>
  <c r="E35" i="3"/>
  <c r="G35" i="3"/>
  <c r="I35" i="3"/>
  <c r="J35" i="3"/>
  <c r="H17" i="1"/>
  <c r="D35" i="6" l="1"/>
  <c r="B17" i="1"/>
  <c r="B34" i="1" s="1"/>
  <c r="H34" i="1"/>
  <c r="H17" i="6"/>
  <c r="F35" i="4"/>
  <c r="G35" i="7"/>
  <c r="C35" i="4"/>
  <c r="F65" i="4"/>
  <c r="B17" i="7"/>
  <c r="B34" i="7" s="1"/>
  <c r="C34" i="7"/>
  <c r="J35" i="7"/>
  <c r="I35" i="7"/>
  <c r="H20" i="7"/>
  <c r="H20" i="5"/>
  <c r="H35" i="5" s="1"/>
  <c r="H20" i="3"/>
  <c r="F20" i="3"/>
  <c r="H20" i="2"/>
  <c r="H35" i="2" s="1"/>
  <c r="F20" i="2"/>
  <c r="C20" i="2" s="1"/>
  <c r="H20" i="1"/>
  <c r="H35" i="1" s="1"/>
  <c r="F20" i="1"/>
  <c r="C20" i="1"/>
  <c r="H34" i="6" l="1"/>
  <c r="B17" i="6"/>
  <c r="B34" i="6" s="1"/>
  <c r="C20" i="3"/>
  <c r="F35" i="3"/>
  <c r="F65" i="3"/>
  <c r="B20" i="2"/>
  <c r="C35" i="2"/>
  <c r="F35" i="2"/>
  <c r="F65" i="2"/>
  <c r="B20" i="1"/>
  <c r="C35" i="1"/>
  <c r="F20" i="6"/>
  <c r="F20" i="5"/>
  <c r="F65" i="1"/>
  <c r="F20" i="7"/>
  <c r="F35" i="1"/>
  <c r="F37" i="1" s="1"/>
  <c r="H20" i="6"/>
  <c r="H35" i="3"/>
  <c r="H35" i="7"/>
  <c r="B20" i="3" l="1"/>
  <c r="C35" i="3"/>
  <c r="B35" i="2"/>
  <c r="F35" i="5"/>
  <c r="C20" i="5"/>
  <c r="B35" i="1"/>
  <c r="F35" i="6"/>
  <c r="C20" i="6"/>
  <c r="F35" i="7"/>
  <c r="C20" i="7"/>
  <c r="H35" i="6"/>
  <c r="C31" i="7"/>
  <c r="B35" i="3" l="1"/>
  <c r="B20" i="6"/>
  <c r="C35" i="6"/>
  <c r="B20" i="7"/>
  <c r="C35" i="7"/>
  <c r="B20" i="5"/>
  <c r="C35" i="5"/>
  <c r="I19" i="3"/>
  <c r="I22" i="3" s="1"/>
  <c r="B26" i="2"/>
  <c r="B35" i="6" l="1"/>
  <c r="B35" i="7"/>
  <c r="B35" i="5"/>
  <c r="H16" i="3"/>
  <c r="H10" i="3"/>
  <c r="J10" i="7" l="1"/>
  <c r="J36" i="7" s="1"/>
  <c r="I10" i="7"/>
  <c r="I36" i="7" s="1"/>
  <c r="J16" i="7" l="1"/>
  <c r="I16" i="7"/>
  <c r="C11" i="2" l="1"/>
  <c r="C12" i="2"/>
  <c r="C13" i="2"/>
  <c r="C11" i="3"/>
  <c r="C12" i="3"/>
  <c r="C13" i="3"/>
  <c r="C11" i="4"/>
  <c r="C12" i="4"/>
  <c r="C13" i="4"/>
  <c r="C11" i="1"/>
  <c r="C12" i="1"/>
  <c r="C13" i="1"/>
  <c r="C10" i="2"/>
  <c r="B36" i="2" s="1"/>
  <c r="C10" i="3"/>
  <c r="C10" i="4"/>
  <c r="B36" i="4" s="1"/>
  <c r="C10" i="1"/>
  <c r="B36" i="1" s="1"/>
  <c r="C65" i="1" l="1"/>
  <c r="C37" i="1"/>
  <c r="B65" i="1"/>
  <c r="B37" i="1"/>
  <c r="C65" i="2"/>
  <c r="B65" i="2"/>
  <c r="B37" i="2"/>
  <c r="B65" i="4"/>
  <c r="C65" i="4"/>
  <c r="B37" i="4"/>
  <c r="C65" i="3"/>
  <c r="B65" i="3"/>
  <c r="B37" i="3"/>
  <c r="B36" i="3"/>
  <c r="B10" i="3"/>
  <c r="C31" i="4"/>
  <c r="B26" i="4" l="1"/>
  <c r="J19" i="4"/>
  <c r="I19" i="4"/>
  <c r="H31" i="4"/>
  <c r="B31" i="4"/>
  <c r="C18" i="2" l="1"/>
  <c r="B18" i="2" s="1"/>
  <c r="B64" i="2" s="1"/>
  <c r="C21" i="2"/>
  <c r="B21" i="2" s="1"/>
  <c r="C16" i="2"/>
  <c r="B16" i="2" s="1"/>
  <c r="H13" i="1"/>
  <c r="B13" i="1" s="1"/>
  <c r="J19" i="1"/>
  <c r="C31" i="6"/>
  <c r="C31" i="5"/>
  <c r="C31" i="3"/>
  <c r="B31" i="3" s="1"/>
  <c r="C31" i="2"/>
  <c r="C31" i="1"/>
  <c r="H31" i="3"/>
  <c r="J18" i="1" l="1"/>
  <c r="I18" i="1"/>
  <c r="J21" i="1" l="1"/>
  <c r="G19" i="3" l="1"/>
  <c r="C26" i="7"/>
  <c r="C26" i="6"/>
  <c r="C26" i="5"/>
  <c r="E21" i="7" l="1"/>
  <c r="F21" i="7"/>
  <c r="G21" i="7"/>
  <c r="D21" i="7"/>
  <c r="J13" i="7"/>
  <c r="I13" i="7"/>
  <c r="E13" i="7"/>
  <c r="F13" i="7"/>
  <c r="G13" i="7"/>
  <c r="D13" i="7"/>
  <c r="D11" i="7"/>
  <c r="E11" i="7"/>
  <c r="F11" i="7"/>
  <c r="F42" i="7" s="1"/>
  <c r="G11" i="7"/>
  <c r="G42" i="7" s="1"/>
  <c r="D12" i="7"/>
  <c r="D65" i="7" s="1"/>
  <c r="E12" i="7"/>
  <c r="E65" i="7" s="1"/>
  <c r="F12" i="7"/>
  <c r="F65" i="7" s="1"/>
  <c r="G12" i="7"/>
  <c r="G65" i="7" s="1"/>
  <c r="E10" i="7"/>
  <c r="E36" i="7" s="1"/>
  <c r="F10" i="7"/>
  <c r="F36" i="7" s="1"/>
  <c r="G10" i="7"/>
  <c r="G36" i="7" s="1"/>
  <c r="F16" i="7"/>
  <c r="G16" i="7"/>
  <c r="F18" i="7"/>
  <c r="G18" i="7"/>
  <c r="B26" i="6"/>
  <c r="E21" i="6"/>
  <c r="F21" i="6"/>
  <c r="G21" i="6"/>
  <c r="D21" i="6"/>
  <c r="F16" i="6"/>
  <c r="G16" i="6"/>
  <c r="F18" i="6"/>
  <c r="G18" i="6"/>
  <c r="J13" i="6"/>
  <c r="I13" i="6"/>
  <c r="E13" i="6"/>
  <c r="F13" i="6"/>
  <c r="G13" i="6"/>
  <c r="D13" i="6"/>
  <c r="D10" i="6"/>
  <c r="D11" i="6"/>
  <c r="E11" i="6"/>
  <c r="F11" i="6"/>
  <c r="F42" i="6" s="1"/>
  <c r="G11" i="6"/>
  <c r="G42" i="6" s="1"/>
  <c r="D12" i="6"/>
  <c r="E12" i="6"/>
  <c r="F12" i="6"/>
  <c r="G12" i="6"/>
  <c r="E10" i="6"/>
  <c r="F10" i="6"/>
  <c r="G10" i="6"/>
  <c r="B26" i="5"/>
  <c r="E21" i="5"/>
  <c r="F21" i="5"/>
  <c r="G21" i="5"/>
  <c r="D21" i="5"/>
  <c r="E16" i="5"/>
  <c r="F16" i="5"/>
  <c r="G16" i="5"/>
  <c r="E18" i="5"/>
  <c r="F18" i="5"/>
  <c r="G18" i="5"/>
  <c r="D18" i="5"/>
  <c r="J13" i="5"/>
  <c r="I13" i="5"/>
  <c r="E10" i="5"/>
  <c r="F10" i="5"/>
  <c r="G10" i="5"/>
  <c r="E11" i="5"/>
  <c r="E42" i="5" s="1"/>
  <c r="F11" i="5"/>
  <c r="F42" i="5" s="1"/>
  <c r="G11" i="5"/>
  <c r="G42" i="5" s="1"/>
  <c r="E12" i="5"/>
  <c r="E65" i="5" s="1"/>
  <c r="F12" i="5"/>
  <c r="F65" i="5" s="1"/>
  <c r="G12" i="5"/>
  <c r="G65" i="5" s="1"/>
  <c r="E13" i="5"/>
  <c r="F13" i="5"/>
  <c r="G13" i="5"/>
  <c r="D13" i="5"/>
  <c r="F36" i="4"/>
  <c r="G36" i="4"/>
  <c r="F42" i="4"/>
  <c r="G42" i="4"/>
  <c r="F43" i="4"/>
  <c r="G43" i="4"/>
  <c r="F46" i="4"/>
  <c r="G46" i="4"/>
  <c r="F51" i="4"/>
  <c r="G51" i="4"/>
  <c r="F59" i="4"/>
  <c r="G59" i="4"/>
  <c r="F64" i="4"/>
  <c r="G64" i="4"/>
  <c r="F36" i="3"/>
  <c r="F37" i="3"/>
  <c r="G37" i="3"/>
  <c r="F42" i="3"/>
  <c r="G42" i="3"/>
  <c r="F43" i="3"/>
  <c r="G43" i="3"/>
  <c r="F46" i="3"/>
  <c r="G46" i="3"/>
  <c r="F47" i="3"/>
  <c r="G47" i="3"/>
  <c r="F51" i="3"/>
  <c r="G51" i="3"/>
  <c r="F52" i="3"/>
  <c r="G52" i="3"/>
  <c r="F56" i="3"/>
  <c r="G56" i="3"/>
  <c r="F59" i="3"/>
  <c r="G59" i="3"/>
  <c r="F64" i="3"/>
  <c r="G64" i="3"/>
  <c r="E65" i="6" l="1"/>
  <c r="E37" i="6"/>
  <c r="D65" i="6"/>
  <c r="D37" i="6"/>
  <c r="G46" i="6"/>
  <c r="G37" i="6"/>
  <c r="G65" i="6"/>
  <c r="F43" i="6"/>
  <c r="F65" i="6"/>
  <c r="F37" i="6"/>
  <c r="F43" i="7"/>
  <c r="C10" i="6"/>
  <c r="B36" i="6" s="1"/>
  <c r="C13" i="6"/>
  <c r="C13" i="5"/>
  <c r="C12" i="7"/>
  <c r="C11" i="7"/>
  <c r="C12" i="6"/>
  <c r="C11" i="6"/>
  <c r="C13" i="7"/>
  <c r="E36" i="5"/>
  <c r="F36" i="5"/>
  <c r="G36" i="5"/>
  <c r="F64" i="5"/>
  <c r="G64" i="5"/>
  <c r="E51" i="5"/>
  <c r="E46" i="5"/>
  <c r="E48" i="5" s="1"/>
  <c r="E43" i="5"/>
  <c r="E59" i="5"/>
  <c r="F51" i="5"/>
  <c r="F46" i="5"/>
  <c r="F48" i="5" s="1"/>
  <c r="F43" i="5"/>
  <c r="F59" i="5"/>
  <c r="G51" i="5"/>
  <c r="G46" i="5"/>
  <c r="G48" i="5" s="1"/>
  <c r="G43" i="5"/>
  <c r="G59" i="5"/>
  <c r="E64" i="5"/>
  <c r="G64" i="6"/>
  <c r="F60" i="3"/>
  <c r="G53" i="3"/>
  <c r="C21" i="6"/>
  <c r="B21" i="6" s="1"/>
  <c r="G64" i="7"/>
  <c r="G36" i="6"/>
  <c r="C18" i="5"/>
  <c r="B18" i="5" s="1"/>
  <c r="C21" i="5"/>
  <c r="B21" i="5" s="1"/>
  <c r="F64" i="7"/>
  <c r="F53" i="3"/>
  <c r="G60" i="3"/>
  <c r="H13" i="7"/>
  <c r="F61" i="3"/>
  <c r="F46" i="7"/>
  <c r="G36" i="3"/>
  <c r="G61" i="3" s="1"/>
  <c r="F36" i="6"/>
  <c r="G46" i="7"/>
  <c r="F64" i="6"/>
  <c r="F48" i="3"/>
  <c r="F66" i="3" s="1"/>
  <c r="G48" i="3"/>
  <c r="G66" i="3" s="1"/>
  <c r="G59" i="6"/>
  <c r="G51" i="6"/>
  <c r="G43" i="6"/>
  <c r="F46" i="6"/>
  <c r="F59" i="7"/>
  <c r="F51" i="7"/>
  <c r="G59" i="7"/>
  <c r="G51" i="7"/>
  <c r="G43" i="7"/>
  <c r="C21" i="7"/>
  <c r="B21" i="7" s="1"/>
  <c r="F59" i="6"/>
  <c r="F51" i="6"/>
  <c r="C65" i="6" l="1"/>
  <c r="C37" i="6"/>
  <c r="B65" i="6"/>
  <c r="B37" i="6"/>
  <c r="C65" i="7"/>
  <c r="B65" i="7"/>
  <c r="B37" i="7"/>
  <c r="B13" i="7"/>
  <c r="F36" i="2"/>
  <c r="G36" i="2"/>
  <c r="F42" i="2"/>
  <c r="G42" i="2"/>
  <c r="F43" i="2"/>
  <c r="G43" i="2"/>
  <c r="F46" i="2"/>
  <c r="F48" i="2" s="1"/>
  <c r="G46" i="2"/>
  <c r="G48" i="2" s="1"/>
  <c r="F51" i="2"/>
  <c r="G51" i="2"/>
  <c r="F59" i="2"/>
  <c r="G59" i="2"/>
  <c r="F64" i="2"/>
  <c r="G64" i="2"/>
  <c r="F19" i="2"/>
  <c r="F46" i="1"/>
  <c r="F48" i="1" s="1"/>
  <c r="G46" i="1"/>
  <c r="G48" i="1" s="1"/>
  <c r="F47" i="1"/>
  <c r="G47" i="1"/>
  <c r="F51" i="1"/>
  <c r="G51" i="1"/>
  <c r="F52" i="1"/>
  <c r="G52" i="1"/>
  <c r="F56" i="1"/>
  <c r="G56" i="1"/>
  <c r="F59" i="1"/>
  <c r="G59" i="1"/>
  <c r="F64" i="1"/>
  <c r="G64" i="1"/>
  <c r="G66" i="1"/>
  <c r="F42" i="1"/>
  <c r="G42" i="1"/>
  <c r="F43" i="1"/>
  <c r="G43" i="1"/>
  <c r="F36" i="1"/>
  <c r="G36" i="1"/>
  <c r="F66" i="1" l="1"/>
  <c r="F53" i="1"/>
  <c r="F66" i="2"/>
  <c r="F56" i="2"/>
  <c r="F52" i="2"/>
  <c r="F53" i="2" s="1"/>
  <c r="G53" i="1"/>
  <c r="F37" i="2"/>
  <c r="F61" i="2" s="1"/>
  <c r="F60" i="2"/>
  <c r="G61" i="1"/>
  <c r="F61" i="1"/>
  <c r="G60" i="1"/>
  <c r="F19" i="5"/>
  <c r="F19" i="6"/>
  <c r="F60" i="1"/>
  <c r="F47" i="2"/>
  <c r="G19" i="4"/>
  <c r="F19" i="7"/>
  <c r="J21" i="4"/>
  <c r="J21" i="7" s="1"/>
  <c r="I21" i="7"/>
  <c r="F47" i="5" l="1"/>
  <c r="F66" i="5"/>
  <c r="F56" i="5"/>
  <c r="F52" i="5"/>
  <c r="F53" i="5" s="1"/>
  <c r="F47" i="7"/>
  <c r="F48" i="7" s="1"/>
  <c r="F52" i="7"/>
  <c r="F53" i="7" s="1"/>
  <c r="F56" i="7"/>
  <c r="F56" i="6"/>
  <c r="F47" i="6"/>
  <c r="F48" i="6" s="1"/>
  <c r="F52" i="6"/>
  <c r="F53" i="6" s="1"/>
  <c r="G56" i="4"/>
  <c r="G47" i="4"/>
  <c r="G48" i="4" s="1"/>
  <c r="G52" i="4"/>
  <c r="G53" i="4" s="1"/>
  <c r="F52" i="4"/>
  <c r="F53" i="4" s="1"/>
  <c r="F56" i="4"/>
  <c r="F47" i="4"/>
  <c r="F48" i="4" s="1"/>
  <c r="H21" i="7"/>
  <c r="C18" i="4"/>
  <c r="B18" i="4" s="1"/>
  <c r="B64" i="4" s="1"/>
  <c r="C19" i="4"/>
  <c r="C21" i="4"/>
  <c r="B21" i="4" s="1"/>
  <c r="C16" i="4"/>
  <c r="B16" i="4" s="1"/>
  <c r="C18" i="1"/>
  <c r="C19" i="1"/>
  <c r="C21" i="1"/>
  <c r="B21" i="1" s="1"/>
  <c r="C16" i="1"/>
  <c r="B16" i="1" s="1"/>
  <c r="C18" i="3"/>
  <c r="C19" i="3"/>
  <c r="C21" i="3"/>
  <c r="B21" i="3" s="1"/>
  <c r="C70" i="3" l="1"/>
  <c r="B19" i="3"/>
  <c r="C70" i="1"/>
  <c r="B19" i="1"/>
  <c r="F66" i="6"/>
  <c r="C25" i="3"/>
  <c r="C69" i="3" s="1"/>
  <c r="B18" i="3"/>
  <c r="B64" i="3" s="1"/>
  <c r="C25" i="1"/>
  <c r="C69" i="1" s="1"/>
  <c r="B18" i="1"/>
  <c r="B64" i="1" s="1"/>
  <c r="F66" i="4"/>
  <c r="G66" i="4"/>
  <c r="F66" i="7"/>
  <c r="C70" i="4"/>
  <c r="B19" i="4"/>
  <c r="C25" i="4"/>
  <c r="C69" i="4" s="1"/>
  <c r="F60" i="5"/>
  <c r="F37" i="5"/>
  <c r="F61" i="5" s="1"/>
  <c r="F61" i="6"/>
  <c r="F60" i="6"/>
  <c r="F37" i="7"/>
  <c r="F61" i="7" s="1"/>
  <c r="F60" i="7"/>
  <c r="F60" i="4"/>
  <c r="F37" i="4"/>
  <c r="F61" i="4" s="1"/>
  <c r="G37" i="4"/>
  <c r="G61" i="4" s="1"/>
  <c r="G60" i="4"/>
  <c r="E19" i="2"/>
  <c r="E19" i="5" s="1"/>
  <c r="G19" i="2"/>
  <c r="D19" i="2"/>
  <c r="E16" i="3"/>
  <c r="D16" i="3"/>
  <c r="B22" i="1" l="1"/>
  <c r="D19" i="5"/>
  <c r="C19" i="2"/>
  <c r="B19" i="2" s="1"/>
  <c r="E56" i="5"/>
  <c r="E47" i="5"/>
  <c r="E66" i="5"/>
  <c r="E52" i="5"/>
  <c r="E53" i="5" s="1"/>
  <c r="C16" i="3"/>
  <c r="B16" i="3" s="1"/>
  <c r="G19" i="5"/>
  <c r="G19" i="6"/>
  <c r="G19" i="7"/>
  <c r="G52" i="2"/>
  <c r="G53" i="2" s="1"/>
  <c r="G66" i="2"/>
  <c r="G56" i="2"/>
  <c r="G47" i="2"/>
  <c r="J19" i="3"/>
  <c r="J22" i="3" s="1"/>
  <c r="J18" i="3"/>
  <c r="I18" i="3"/>
  <c r="J19" i="2"/>
  <c r="I19" i="2"/>
  <c r="J19" i="7" l="1"/>
  <c r="D47" i="5"/>
  <c r="D56" i="5"/>
  <c r="D52" i="5"/>
  <c r="E60" i="5"/>
  <c r="E37" i="5"/>
  <c r="C19" i="5"/>
  <c r="B19" i="5" s="1"/>
  <c r="G47" i="5"/>
  <c r="G66" i="5"/>
  <c r="G56" i="5"/>
  <c r="G52" i="5"/>
  <c r="G53" i="5" s="1"/>
  <c r="G47" i="7"/>
  <c r="G48" i="7" s="1"/>
  <c r="G52" i="7"/>
  <c r="G53" i="7" s="1"/>
  <c r="G56" i="7"/>
  <c r="J16" i="6"/>
  <c r="G60" i="2"/>
  <c r="G37" i="2"/>
  <c r="G61" i="2" s="1"/>
  <c r="G56" i="6"/>
  <c r="G47" i="6"/>
  <c r="G48" i="6" s="1"/>
  <c r="G52" i="6"/>
  <c r="G53" i="6" s="1"/>
  <c r="I16" i="5"/>
  <c r="H16" i="1"/>
  <c r="J16" i="5"/>
  <c r="J18" i="2"/>
  <c r="J18" i="7" s="1"/>
  <c r="I18" i="2"/>
  <c r="I18" i="7" s="1"/>
  <c r="G66" i="7" l="1"/>
  <c r="G66" i="6"/>
  <c r="G60" i="5"/>
  <c r="G37" i="5"/>
  <c r="G61" i="5" s="1"/>
  <c r="C70" i="5"/>
  <c r="C47" i="5"/>
  <c r="C56" i="5"/>
  <c r="C52" i="5"/>
  <c r="H16" i="5"/>
  <c r="G61" i="6"/>
  <c r="G60" i="6"/>
  <c r="G37" i="7"/>
  <c r="G61" i="7" s="1"/>
  <c r="G60" i="7"/>
  <c r="J21" i="3"/>
  <c r="J21" i="6" s="1"/>
  <c r="I21" i="3"/>
  <c r="I21" i="6" s="1"/>
  <c r="J21" i="2"/>
  <c r="J21" i="5" s="1"/>
  <c r="I21" i="2"/>
  <c r="I21" i="5" s="1"/>
  <c r="H21" i="5" l="1"/>
  <c r="H31" i="7"/>
  <c r="B31" i="7"/>
  <c r="H31" i="6"/>
  <c r="B31" i="6"/>
  <c r="H31" i="5"/>
  <c r="H31" i="2"/>
  <c r="B31" i="2"/>
  <c r="H31" i="1"/>
  <c r="B31" i="1"/>
  <c r="B31" i="5" l="1"/>
  <c r="I19" i="1"/>
  <c r="I21" i="1"/>
  <c r="I18" i="5" s="1"/>
  <c r="I19" i="5" l="1"/>
  <c r="I19" i="7"/>
  <c r="H19" i="7" s="1"/>
  <c r="H22" i="7" s="1"/>
  <c r="J19" i="5"/>
  <c r="J18" i="5"/>
  <c r="H18" i="7"/>
  <c r="B26" i="7"/>
  <c r="E18" i="7"/>
  <c r="D18" i="7"/>
  <c r="E16" i="7"/>
  <c r="D10" i="7"/>
  <c r="I11" i="7"/>
  <c r="J11" i="7"/>
  <c r="J42" i="7" s="1"/>
  <c r="D51" i="7"/>
  <c r="E59" i="7"/>
  <c r="I12" i="7"/>
  <c r="I65" i="7" s="1"/>
  <c r="J12" i="7"/>
  <c r="J18" i="6"/>
  <c r="E18" i="6"/>
  <c r="D18" i="6"/>
  <c r="I16" i="6"/>
  <c r="E16" i="6"/>
  <c r="D16" i="6"/>
  <c r="I10" i="6"/>
  <c r="J10" i="6"/>
  <c r="D42" i="6"/>
  <c r="E42" i="6"/>
  <c r="I11" i="6"/>
  <c r="J11" i="6"/>
  <c r="J42" i="6" s="1"/>
  <c r="D59" i="6"/>
  <c r="E59" i="6"/>
  <c r="I12" i="6"/>
  <c r="J12" i="6"/>
  <c r="D16" i="5"/>
  <c r="D10" i="5"/>
  <c r="C10" i="5" s="1"/>
  <c r="B36" i="5" s="1"/>
  <c r="I10" i="5"/>
  <c r="I36" i="5" s="1"/>
  <c r="J10" i="5"/>
  <c r="J36" i="5" s="1"/>
  <c r="D11" i="5"/>
  <c r="C11" i="5" s="1"/>
  <c r="I11" i="5"/>
  <c r="I42" i="5" s="1"/>
  <c r="J11" i="5"/>
  <c r="J42" i="5" s="1"/>
  <c r="D12" i="5"/>
  <c r="I12" i="5"/>
  <c r="I65" i="5" s="1"/>
  <c r="J12" i="5"/>
  <c r="J65" i="5" s="1"/>
  <c r="D16" i="7"/>
  <c r="E19" i="7"/>
  <c r="H12" i="2"/>
  <c r="H13" i="2"/>
  <c r="H21" i="6"/>
  <c r="H13" i="6"/>
  <c r="B13" i="6" s="1"/>
  <c r="J64" i="4"/>
  <c r="E64" i="4"/>
  <c r="E66" i="4" s="1"/>
  <c r="D64" i="4"/>
  <c r="J59" i="4"/>
  <c r="I59" i="4"/>
  <c r="E59" i="4"/>
  <c r="D59" i="4"/>
  <c r="J52" i="4"/>
  <c r="E52" i="4"/>
  <c r="D52" i="4"/>
  <c r="J51" i="4"/>
  <c r="I51" i="4"/>
  <c r="E51" i="4"/>
  <c r="D51" i="4"/>
  <c r="J47" i="4"/>
  <c r="E47" i="4"/>
  <c r="D47" i="4"/>
  <c r="J46" i="4"/>
  <c r="J48" i="4" s="1"/>
  <c r="I46" i="4"/>
  <c r="E46" i="4"/>
  <c r="E48" i="4" s="1"/>
  <c r="D46" i="4"/>
  <c r="D48" i="4" s="1"/>
  <c r="J43" i="4"/>
  <c r="I43" i="4"/>
  <c r="E43" i="4"/>
  <c r="D43" i="4"/>
  <c r="J42" i="4"/>
  <c r="I42" i="4"/>
  <c r="E42" i="4"/>
  <c r="D42" i="4"/>
  <c r="E37" i="4"/>
  <c r="J36" i="4"/>
  <c r="I36" i="4"/>
  <c r="E36" i="4"/>
  <c r="D36" i="4"/>
  <c r="J56" i="4"/>
  <c r="E56" i="4"/>
  <c r="D56" i="4"/>
  <c r="H21" i="4"/>
  <c r="I64" i="4"/>
  <c r="H18" i="4"/>
  <c r="H16" i="4"/>
  <c r="H13" i="4"/>
  <c r="B13" i="4" s="1"/>
  <c r="H12" i="4"/>
  <c r="H11" i="4"/>
  <c r="C42" i="4"/>
  <c r="H10" i="4"/>
  <c r="B10" i="4" s="1"/>
  <c r="J64" i="3"/>
  <c r="E64" i="3"/>
  <c r="D64" i="3"/>
  <c r="J59" i="3"/>
  <c r="I59" i="3"/>
  <c r="E59" i="3"/>
  <c r="D59" i="3"/>
  <c r="J52" i="3"/>
  <c r="E52" i="3"/>
  <c r="D52" i="3"/>
  <c r="J51" i="3"/>
  <c r="I51" i="3"/>
  <c r="E51" i="3"/>
  <c r="D51" i="3"/>
  <c r="J47" i="3"/>
  <c r="E47" i="3"/>
  <c r="D47" i="3"/>
  <c r="J46" i="3"/>
  <c r="I46" i="3"/>
  <c r="E46" i="3"/>
  <c r="E48" i="3" s="1"/>
  <c r="D46" i="3"/>
  <c r="D48" i="3" s="1"/>
  <c r="J43" i="3"/>
  <c r="I43" i="3"/>
  <c r="E43" i="3"/>
  <c r="D43" i="3"/>
  <c r="J42" i="3"/>
  <c r="I42" i="3"/>
  <c r="E42" i="3"/>
  <c r="D42" i="3"/>
  <c r="E37" i="3"/>
  <c r="J36" i="3"/>
  <c r="I36" i="3"/>
  <c r="E36" i="3"/>
  <c r="D36" i="3"/>
  <c r="J56" i="3"/>
  <c r="E56" i="3"/>
  <c r="D56" i="3"/>
  <c r="H21" i="3"/>
  <c r="H18" i="3"/>
  <c r="B25" i="3" s="1"/>
  <c r="H13" i="3"/>
  <c r="B13" i="3" s="1"/>
  <c r="H12" i="3"/>
  <c r="H11" i="3"/>
  <c r="B11" i="3" s="1"/>
  <c r="J64" i="2"/>
  <c r="E64" i="2"/>
  <c r="D64" i="2"/>
  <c r="J59" i="2"/>
  <c r="I59" i="2"/>
  <c r="E59" i="2"/>
  <c r="D59" i="2"/>
  <c r="J52" i="2"/>
  <c r="E52" i="2"/>
  <c r="D52" i="2"/>
  <c r="J51" i="2"/>
  <c r="I51" i="2"/>
  <c r="E51" i="2"/>
  <c r="D51" i="2"/>
  <c r="J47" i="2"/>
  <c r="E47" i="2"/>
  <c r="D47" i="2"/>
  <c r="J46" i="2"/>
  <c r="I46" i="2"/>
  <c r="E46" i="2"/>
  <c r="E48" i="2" s="1"/>
  <c r="D46" i="2"/>
  <c r="D48" i="2" s="1"/>
  <c r="J43" i="2"/>
  <c r="I43" i="2"/>
  <c r="E43" i="2"/>
  <c r="D43" i="2"/>
  <c r="J42" i="2"/>
  <c r="I42" i="2"/>
  <c r="E42" i="2"/>
  <c r="D42" i="2"/>
  <c r="E37" i="2"/>
  <c r="J36" i="2"/>
  <c r="I36" i="2"/>
  <c r="E36" i="2"/>
  <c r="D36" i="2"/>
  <c r="J56" i="2"/>
  <c r="E56" i="2"/>
  <c r="D56" i="2"/>
  <c r="H21" i="2"/>
  <c r="H19" i="2"/>
  <c r="H22" i="2" s="1"/>
  <c r="B56" i="2" s="1"/>
  <c r="C70" i="2"/>
  <c r="I64" i="2"/>
  <c r="C25" i="2"/>
  <c r="H16" i="2"/>
  <c r="H11" i="2"/>
  <c r="C42" i="2"/>
  <c r="H10" i="2"/>
  <c r="B10" i="2" s="1"/>
  <c r="D42" i="1"/>
  <c r="E42" i="1"/>
  <c r="I42" i="1"/>
  <c r="J42" i="1"/>
  <c r="D43" i="1"/>
  <c r="E43" i="1"/>
  <c r="I43" i="1"/>
  <c r="J43" i="1"/>
  <c r="D46" i="1"/>
  <c r="D48" i="1" s="1"/>
  <c r="E46" i="1"/>
  <c r="E48" i="1" s="1"/>
  <c r="I46" i="1"/>
  <c r="J46" i="1"/>
  <c r="D47" i="1"/>
  <c r="E47" i="1"/>
  <c r="J47" i="1"/>
  <c r="D51" i="1"/>
  <c r="E51" i="1"/>
  <c r="I51" i="1"/>
  <c r="J51" i="1"/>
  <c r="D52" i="1"/>
  <c r="E52" i="1"/>
  <c r="J52" i="1"/>
  <c r="D59" i="1"/>
  <c r="E59" i="1"/>
  <c r="I59" i="1"/>
  <c r="J59" i="1"/>
  <c r="D64" i="1"/>
  <c r="E64" i="1"/>
  <c r="J64" i="1"/>
  <c r="E66" i="1"/>
  <c r="J43" i="7" l="1"/>
  <c r="J65" i="7"/>
  <c r="J51" i="6"/>
  <c r="J37" i="6"/>
  <c r="J65" i="6"/>
  <c r="H42" i="4"/>
  <c r="B11" i="4"/>
  <c r="B42" i="4" s="1"/>
  <c r="C10" i="7"/>
  <c r="C36" i="7" s="1"/>
  <c r="D36" i="7"/>
  <c r="C12" i="5"/>
  <c r="D65" i="5"/>
  <c r="B12" i="4"/>
  <c r="H65" i="4"/>
  <c r="B12" i="3"/>
  <c r="B51" i="3" s="1"/>
  <c r="H65" i="3"/>
  <c r="B12" i="2"/>
  <c r="H65" i="2"/>
  <c r="H42" i="2"/>
  <c r="B11" i="2"/>
  <c r="B42" i="2" s="1"/>
  <c r="I51" i="6"/>
  <c r="I65" i="6"/>
  <c r="I37" i="6"/>
  <c r="H13" i="5"/>
  <c r="B13" i="5" s="1"/>
  <c r="B13" i="2"/>
  <c r="B64" i="5"/>
  <c r="D66" i="1"/>
  <c r="J66" i="4"/>
  <c r="E66" i="2"/>
  <c r="D66" i="3"/>
  <c r="D66" i="2"/>
  <c r="E66" i="3"/>
  <c r="D66" i="4"/>
  <c r="H36" i="4"/>
  <c r="I47" i="5"/>
  <c r="I52" i="5"/>
  <c r="I56" i="5"/>
  <c r="B25" i="4"/>
  <c r="B69" i="4" s="1"/>
  <c r="H18" i="5"/>
  <c r="J64" i="5"/>
  <c r="D59" i="5"/>
  <c r="D51" i="5"/>
  <c r="D53" i="5" s="1"/>
  <c r="D46" i="5"/>
  <c r="D48" i="5" s="1"/>
  <c r="D43" i="5"/>
  <c r="D37" i="5"/>
  <c r="I59" i="5"/>
  <c r="I46" i="5"/>
  <c r="I43" i="5"/>
  <c r="I51" i="5"/>
  <c r="D60" i="5"/>
  <c r="D36" i="5"/>
  <c r="J43" i="5"/>
  <c r="J51" i="5"/>
  <c r="J59" i="5"/>
  <c r="J46" i="5"/>
  <c r="I60" i="5"/>
  <c r="I37" i="5"/>
  <c r="I61" i="5" s="1"/>
  <c r="J48" i="3"/>
  <c r="J66" i="3" s="1"/>
  <c r="I64" i="5"/>
  <c r="D42" i="5"/>
  <c r="D64" i="5"/>
  <c r="H19" i="5"/>
  <c r="H22" i="5" s="1"/>
  <c r="B56" i="5" s="1"/>
  <c r="J47" i="5"/>
  <c r="J56" i="5"/>
  <c r="J52" i="5"/>
  <c r="D59" i="7"/>
  <c r="C69" i="2"/>
  <c r="C25" i="5"/>
  <c r="C69" i="5" s="1"/>
  <c r="C25" i="6"/>
  <c r="C69" i="6" s="1"/>
  <c r="C25" i="7"/>
  <c r="C69" i="7" s="1"/>
  <c r="E53" i="1"/>
  <c r="J48" i="2"/>
  <c r="J66" i="2" s="1"/>
  <c r="D53" i="3"/>
  <c r="C18" i="7"/>
  <c r="B18" i="7" s="1"/>
  <c r="B64" i="7" s="1"/>
  <c r="E53" i="4"/>
  <c r="C16" i="5"/>
  <c r="B16" i="5" s="1"/>
  <c r="C16" i="7"/>
  <c r="H16" i="7"/>
  <c r="H42" i="3"/>
  <c r="B42" i="3"/>
  <c r="D36" i="6"/>
  <c r="C16" i="6"/>
  <c r="I51" i="7"/>
  <c r="H12" i="7"/>
  <c r="D53" i="4"/>
  <c r="E53" i="2"/>
  <c r="H10" i="7"/>
  <c r="D53" i="2"/>
  <c r="H36" i="3"/>
  <c r="C18" i="6"/>
  <c r="B18" i="6" s="1"/>
  <c r="B64" i="6" s="1"/>
  <c r="H11" i="7"/>
  <c r="B11" i="7" s="1"/>
  <c r="E51" i="6"/>
  <c r="E53" i="3"/>
  <c r="E43" i="6"/>
  <c r="D43" i="7"/>
  <c r="J53" i="2"/>
  <c r="E46" i="6"/>
  <c r="E48" i="6" s="1"/>
  <c r="J46" i="7"/>
  <c r="J59" i="7"/>
  <c r="J53" i="4"/>
  <c r="J51" i="7"/>
  <c r="I43" i="6"/>
  <c r="I59" i="6"/>
  <c r="C59" i="2"/>
  <c r="E64" i="7"/>
  <c r="E52" i="7"/>
  <c r="C64" i="2"/>
  <c r="C36" i="2"/>
  <c r="H18" i="2"/>
  <c r="H47" i="2" s="1"/>
  <c r="C56" i="2"/>
  <c r="J60" i="3"/>
  <c r="H19" i="4"/>
  <c r="H47" i="4" s="1"/>
  <c r="D19" i="6"/>
  <c r="J19" i="6"/>
  <c r="J47" i="6" s="1"/>
  <c r="D19" i="7"/>
  <c r="I36" i="6"/>
  <c r="D64" i="6"/>
  <c r="E19" i="6"/>
  <c r="J48" i="1"/>
  <c r="J66" i="1" s="1"/>
  <c r="J53" i="1"/>
  <c r="D53" i="1"/>
  <c r="J36" i="6"/>
  <c r="J59" i="6"/>
  <c r="J64" i="7"/>
  <c r="E47" i="7"/>
  <c r="J37" i="7"/>
  <c r="J64" i="6"/>
  <c r="I46" i="7"/>
  <c r="I59" i="7"/>
  <c r="I43" i="7"/>
  <c r="I46" i="6"/>
  <c r="E42" i="7"/>
  <c r="E61" i="5"/>
  <c r="E51" i="7"/>
  <c r="D64" i="7"/>
  <c r="E64" i="6"/>
  <c r="D46" i="7"/>
  <c r="D43" i="6"/>
  <c r="D46" i="6"/>
  <c r="E37" i="7"/>
  <c r="I42" i="7"/>
  <c r="J43" i="6"/>
  <c r="J46" i="6"/>
  <c r="D51" i="6"/>
  <c r="E43" i="7"/>
  <c r="E46" i="7"/>
  <c r="E48" i="7" s="1"/>
  <c r="J47" i="7"/>
  <c r="E36" i="6"/>
  <c r="I42" i="6"/>
  <c r="D42" i="7"/>
  <c r="J52" i="7"/>
  <c r="D60" i="2"/>
  <c r="C56" i="4"/>
  <c r="J60" i="4"/>
  <c r="D60" i="4"/>
  <c r="H46" i="4"/>
  <c r="H64" i="4"/>
  <c r="C64" i="4"/>
  <c r="C36" i="4"/>
  <c r="C59" i="4"/>
  <c r="J53" i="3"/>
  <c r="D60" i="3"/>
  <c r="H46" i="3"/>
  <c r="H64" i="3"/>
  <c r="C36" i="3"/>
  <c r="C59" i="3"/>
  <c r="J60" i="2"/>
  <c r="H46" i="2"/>
  <c r="H36" i="2"/>
  <c r="E61" i="4"/>
  <c r="D37" i="4"/>
  <c r="D61" i="4" s="1"/>
  <c r="J37" i="4"/>
  <c r="J61" i="4" s="1"/>
  <c r="H43" i="4"/>
  <c r="C46" i="4"/>
  <c r="H51" i="4"/>
  <c r="C52" i="4"/>
  <c r="I52" i="4"/>
  <c r="I53" i="4" s="1"/>
  <c r="H59" i="4"/>
  <c r="E60" i="4"/>
  <c r="C43" i="4"/>
  <c r="C47" i="4"/>
  <c r="I47" i="4"/>
  <c r="I48" i="4" s="1"/>
  <c r="I66" i="4" s="1"/>
  <c r="C51" i="4"/>
  <c r="E61" i="3"/>
  <c r="D37" i="3"/>
  <c r="D61" i="3" s="1"/>
  <c r="J37" i="3"/>
  <c r="J61" i="3" s="1"/>
  <c r="C42" i="3"/>
  <c r="B43" i="3"/>
  <c r="H43" i="3"/>
  <c r="C46" i="3"/>
  <c r="H51" i="3"/>
  <c r="C52" i="3"/>
  <c r="I52" i="3"/>
  <c r="I53" i="3" s="1"/>
  <c r="H59" i="3"/>
  <c r="E60" i="3"/>
  <c r="C64" i="3"/>
  <c r="I64" i="3"/>
  <c r="H19" i="3"/>
  <c r="B22" i="3" s="1"/>
  <c r="C43" i="3"/>
  <c r="C47" i="3"/>
  <c r="I47" i="3"/>
  <c r="I48" i="3" s="1"/>
  <c r="C51" i="3"/>
  <c r="E61" i="2"/>
  <c r="D37" i="2"/>
  <c r="D61" i="2" s="1"/>
  <c r="J37" i="2"/>
  <c r="J61" i="2" s="1"/>
  <c r="H43" i="2"/>
  <c r="C46" i="2"/>
  <c r="C48" i="2" s="1"/>
  <c r="H51" i="2"/>
  <c r="C52" i="2"/>
  <c r="I52" i="2"/>
  <c r="I53" i="2" s="1"/>
  <c r="H59" i="2"/>
  <c r="E60" i="2"/>
  <c r="C43" i="2"/>
  <c r="C47" i="2"/>
  <c r="I47" i="2"/>
  <c r="I48" i="2" s="1"/>
  <c r="I66" i="2" s="1"/>
  <c r="C51" i="2"/>
  <c r="H52" i="2"/>
  <c r="D36" i="1"/>
  <c r="E36" i="1"/>
  <c r="I36" i="1"/>
  <c r="J36" i="1"/>
  <c r="E60" i="1"/>
  <c r="H21" i="1"/>
  <c r="H12" i="1"/>
  <c r="H11" i="1"/>
  <c r="B11" i="1" s="1"/>
  <c r="B42" i="1" s="1"/>
  <c r="H10" i="1"/>
  <c r="B10" i="1" s="1"/>
  <c r="B36" i="7" l="1"/>
  <c r="C65" i="5"/>
  <c r="B65" i="5"/>
  <c r="B37" i="5"/>
  <c r="B59" i="3"/>
  <c r="B10" i="7"/>
  <c r="H36" i="7"/>
  <c r="I66" i="3"/>
  <c r="B12" i="1"/>
  <c r="H65" i="1"/>
  <c r="H37" i="1"/>
  <c r="B12" i="7"/>
  <c r="H65" i="7"/>
  <c r="I48" i="5"/>
  <c r="I66" i="5" s="1"/>
  <c r="E66" i="7"/>
  <c r="E66" i="6"/>
  <c r="C66" i="2"/>
  <c r="D66" i="5"/>
  <c r="I53" i="5"/>
  <c r="B47" i="4"/>
  <c r="J48" i="5"/>
  <c r="J66" i="5" s="1"/>
  <c r="H52" i="4"/>
  <c r="H53" i="4" s="1"/>
  <c r="B22" i="5"/>
  <c r="H56" i="5"/>
  <c r="H52" i="5"/>
  <c r="H47" i="5"/>
  <c r="J60" i="5"/>
  <c r="J37" i="5"/>
  <c r="J61" i="5" s="1"/>
  <c r="J61" i="1"/>
  <c r="J53" i="5"/>
  <c r="C53" i="4"/>
  <c r="B16" i="7"/>
  <c r="D47" i="6"/>
  <c r="C19" i="6"/>
  <c r="C19" i="7"/>
  <c r="B19" i="7" s="1"/>
  <c r="B70" i="2"/>
  <c r="B22" i="2"/>
  <c r="B70" i="4"/>
  <c r="C53" i="2"/>
  <c r="H60" i="4"/>
  <c r="B46" i="3"/>
  <c r="E60" i="7"/>
  <c r="J53" i="7"/>
  <c r="D47" i="7"/>
  <c r="D48" i="7" s="1"/>
  <c r="H48" i="2"/>
  <c r="H48" i="4"/>
  <c r="E61" i="7"/>
  <c r="E53" i="7"/>
  <c r="J48" i="7"/>
  <c r="J66" i="7" s="1"/>
  <c r="E52" i="6"/>
  <c r="E53" i="6" s="1"/>
  <c r="E61" i="6"/>
  <c r="D37" i="7"/>
  <c r="D61" i="7" s="1"/>
  <c r="H64" i="2"/>
  <c r="B51" i="2"/>
  <c r="J48" i="6"/>
  <c r="B52" i="2"/>
  <c r="E47" i="6"/>
  <c r="D48" i="6"/>
  <c r="B69" i="3"/>
  <c r="D52" i="7"/>
  <c r="D53" i="7" s="1"/>
  <c r="J52" i="6"/>
  <c r="J53" i="6" s="1"/>
  <c r="J61" i="7"/>
  <c r="D52" i="6"/>
  <c r="D53" i="6" s="1"/>
  <c r="D61" i="5"/>
  <c r="J60" i="7"/>
  <c r="D60" i="1"/>
  <c r="J60" i="1"/>
  <c r="C36" i="1"/>
  <c r="H42" i="7"/>
  <c r="H42" i="1"/>
  <c r="H11" i="6"/>
  <c r="B11" i="6" s="1"/>
  <c r="H11" i="5"/>
  <c r="H16" i="6"/>
  <c r="I19" i="6"/>
  <c r="I52" i="1"/>
  <c r="I53" i="1" s="1"/>
  <c r="I47" i="1"/>
  <c r="I48" i="1" s="1"/>
  <c r="D56" i="7"/>
  <c r="D56" i="1"/>
  <c r="D56" i="6"/>
  <c r="H18" i="1"/>
  <c r="B25" i="1" s="1"/>
  <c r="I18" i="6"/>
  <c r="I64" i="6" s="1"/>
  <c r="I64" i="1"/>
  <c r="I64" i="7"/>
  <c r="H36" i="1"/>
  <c r="H19" i="1"/>
  <c r="H22" i="1" s="1"/>
  <c r="B56" i="1" s="1"/>
  <c r="D61" i="1"/>
  <c r="C64" i="1"/>
  <c r="C47" i="1"/>
  <c r="C52" i="1"/>
  <c r="C43" i="1"/>
  <c r="C59" i="1"/>
  <c r="C46" i="1"/>
  <c r="C48" i="1" s="1"/>
  <c r="C51" i="1"/>
  <c r="H43" i="1"/>
  <c r="H51" i="1"/>
  <c r="H59" i="1"/>
  <c r="H12" i="6"/>
  <c r="H46" i="1"/>
  <c r="H12" i="5"/>
  <c r="J56" i="7"/>
  <c r="J56" i="1"/>
  <c r="J56" i="6"/>
  <c r="H10" i="5"/>
  <c r="B10" i="5" s="1"/>
  <c r="H10" i="6"/>
  <c r="B10" i="6" s="1"/>
  <c r="C42" i="7"/>
  <c r="C42" i="1"/>
  <c r="C42" i="6"/>
  <c r="E56" i="1"/>
  <c r="E56" i="6"/>
  <c r="E56" i="7"/>
  <c r="E61" i="1"/>
  <c r="C48" i="4"/>
  <c r="C66" i="4" s="1"/>
  <c r="C53" i="3"/>
  <c r="C48" i="3"/>
  <c r="C66" i="3" s="1"/>
  <c r="I37" i="4"/>
  <c r="I61" i="4" s="1"/>
  <c r="I60" i="4"/>
  <c r="I56" i="4"/>
  <c r="B46" i="4"/>
  <c r="B59" i="4"/>
  <c r="B51" i="4"/>
  <c r="B43" i="4"/>
  <c r="C37" i="4"/>
  <c r="C61" i="4" s="1"/>
  <c r="C60" i="4"/>
  <c r="B60" i="4"/>
  <c r="C37" i="3"/>
  <c r="C61" i="3" s="1"/>
  <c r="C60" i="3"/>
  <c r="C56" i="3"/>
  <c r="B70" i="3"/>
  <c r="B52" i="3"/>
  <c r="B53" i="3" s="1"/>
  <c r="B47" i="3"/>
  <c r="I37" i="3"/>
  <c r="I61" i="3" s="1"/>
  <c r="I60" i="3"/>
  <c r="I56" i="3"/>
  <c r="H22" i="3"/>
  <c r="H56" i="3" s="1"/>
  <c r="H52" i="3"/>
  <c r="H53" i="3" s="1"/>
  <c r="H47" i="3"/>
  <c r="H48" i="3" s="1"/>
  <c r="I37" i="2"/>
  <c r="I61" i="2" s="1"/>
  <c r="I60" i="2"/>
  <c r="I56" i="2"/>
  <c r="H60" i="2"/>
  <c r="H37" i="2"/>
  <c r="H61" i="2" s="1"/>
  <c r="B46" i="2"/>
  <c r="B59" i="2"/>
  <c r="B43" i="2"/>
  <c r="C37" i="2"/>
  <c r="C61" i="2" s="1"/>
  <c r="C60" i="2"/>
  <c r="H53" i="2"/>
  <c r="B12" i="5" l="1"/>
  <c r="H65" i="5"/>
  <c r="B12" i="6"/>
  <c r="H65" i="6"/>
  <c r="H37" i="6"/>
  <c r="H66" i="3"/>
  <c r="H66" i="2"/>
  <c r="D66" i="7"/>
  <c r="H42" i="5"/>
  <c r="B11" i="5"/>
  <c r="B42" i="5" s="1"/>
  <c r="J66" i="6"/>
  <c r="B48" i="4"/>
  <c r="B66" i="4" s="1"/>
  <c r="I66" i="1"/>
  <c r="C66" i="1"/>
  <c r="D66" i="6"/>
  <c r="C70" i="6"/>
  <c r="B19" i="6"/>
  <c r="H66" i="4"/>
  <c r="B52" i="4"/>
  <c r="B53" i="4" s="1"/>
  <c r="B22" i="4"/>
  <c r="B56" i="4" s="1"/>
  <c r="B53" i="2"/>
  <c r="H36" i="5"/>
  <c r="H59" i="5"/>
  <c r="H51" i="5"/>
  <c r="H53" i="5" s="1"/>
  <c r="H46" i="5"/>
  <c r="H48" i="5" s="1"/>
  <c r="H43" i="5"/>
  <c r="H64" i="5"/>
  <c r="C36" i="5"/>
  <c r="C60" i="5"/>
  <c r="H37" i="5"/>
  <c r="H60" i="5"/>
  <c r="C64" i="5"/>
  <c r="C42" i="5"/>
  <c r="C51" i="5"/>
  <c r="C53" i="5" s="1"/>
  <c r="C46" i="5"/>
  <c r="C48" i="5" s="1"/>
  <c r="C59" i="5"/>
  <c r="C37" i="5"/>
  <c r="C43" i="5"/>
  <c r="B47" i="1"/>
  <c r="H37" i="4"/>
  <c r="H61" i="4" s="1"/>
  <c r="B48" i="3"/>
  <c r="B66" i="3" s="1"/>
  <c r="B22" i="7"/>
  <c r="C70" i="7"/>
  <c r="B69" i="1"/>
  <c r="B61" i="2"/>
  <c r="H42" i="6"/>
  <c r="B42" i="6"/>
  <c r="B47" i="2"/>
  <c r="B48" i="2" s="1"/>
  <c r="B66" i="2" s="1"/>
  <c r="B25" i="2"/>
  <c r="B69" i="2" s="1"/>
  <c r="H36" i="6"/>
  <c r="B16" i="6"/>
  <c r="B60" i="2"/>
  <c r="D60" i="7"/>
  <c r="C36" i="6"/>
  <c r="B61" i="4"/>
  <c r="E60" i="6"/>
  <c r="D60" i="6"/>
  <c r="D61" i="6"/>
  <c r="J60" i="6"/>
  <c r="J61" i="6"/>
  <c r="B70" i="1"/>
  <c r="B52" i="1"/>
  <c r="C47" i="6"/>
  <c r="C52" i="6"/>
  <c r="I47" i="6"/>
  <c r="I48" i="6" s="1"/>
  <c r="I52" i="6"/>
  <c r="I53" i="6" s="1"/>
  <c r="C56" i="6"/>
  <c r="C56" i="7"/>
  <c r="C56" i="1"/>
  <c r="H46" i="7"/>
  <c r="H43" i="7"/>
  <c r="H51" i="7"/>
  <c r="H59" i="7"/>
  <c r="H46" i="6"/>
  <c r="H59" i="6"/>
  <c r="H43" i="6"/>
  <c r="H51" i="6"/>
  <c r="H18" i="6"/>
  <c r="H64" i="1"/>
  <c r="H64" i="7"/>
  <c r="I52" i="7"/>
  <c r="I53" i="7" s="1"/>
  <c r="I47" i="7"/>
  <c r="I48" i="7" s="1"/>
  <c r="C64" i="7"/>
  <c r="B43" i="1"/>
  <c r="B46" i="1"/>
  <c r="B59" i="1"/>
  <c r="B51" i="1"/>
  <c r="B42" i="7"/>
  <c r="I56" i="6"/>
  <c r="I56" i="7"/>
  <c r="I56" i="1"/>
  <c r="C60" i="1"/>
  <c r="C61" i="1"/>
  <c r="C59" i="7"/>
  <c r="C46" i="7"/>
  <c r="C51" i="7"/>
  <c r="C43" i="7"/>
  <c r="C59" i="6"/>
  <c r="C51" i="6"/>
  <c r="C46" i="6"/>
  <c r="C43" i="6"/>
  <c r="C52" i="7"/>
  <c r="C47" i="7"/>
  <c r="H47" i="1"/>
  <c r="H48" i="1" s="1"/>
  <c r="H52" i="1"/>
  <c r="H53" i="1" s="1"/>
  <c r="H19" i="6"/>
  <c r="H22" i="6" s="1"/>
  <c r="I61" i="1"/>
  <c r="I60" i="1"/>
  <c r="C64" i="6"/>
  <c r="C53" i="1"/>
  <c r="H56" i="4"/>
  <c r="B56" i="3"/>
  <c r="H60" i="3"/>
  <c r="H37" i="3"/>
  <c r="H61" i="3" s="1"/>
  <c r="B60" i="3"/>
  <c r="B61" i="3"/>
  <c r="H56" i="2"/>
  <c r="C66" i="5" l="1"/>
  <c r="I66" i="7"/>
  <c r="I66" i="6"/>
  <c r="H66" i="1"/>
  <c r="H66" i="5"/>
  <c r="B52" i="6"/>
  <c r="B22" i="6"/>
  <c r="B53" i="1"/>
  <c r="B51" i="5"/>
  <c r="B46" i="5"/>
  <c r="B25" i="7"/>
  <c r="B69" i="7" s="1"/>
  <c r="B25" i="6"/>
  <c r="B69" i="6" s="1"/>
  <c r="B25" i="5"/>
  <c r="B69" i="5" s="1"/>
  <c r="H64" i="6"/>
  <c r="B70" i="6"/>
  <c r="B61" i="6"/>
  <c r="B48" i="1"/>
  <c r="B66" i="1" s="1"/>
  <c r="C61" i="5"/>
  <c r="B52" i="5"/>
  <c r="B70" i="5"/>
  <c r="B47" i="5"/>
  <c r="H56" i="1"/>
  <c r="H56" i="6"/>
  <c r="H56" i="7"/>
  <c r="B70" i="7"/>
  <c r="B47" i="7"/>
  <c r="B52" i="7"/>
  <c r="H52" i="7"/>
  <c r="H53" i="7" s="1"/>
  <c r="H47" i="7"/>
  <c r="H48" i="7" s="1"/>
  <c r="B43" i="7"/>
  <c r="B46" i="7"/>
  <c r="B51" i="7"/>
  <c r="B59" i="7"/>
  <c r="I60" i="7"/>
  <c r="I37" i="7"/>
  <c r="I61" i="7" s="1"/>
  <c r="C60" i="6"/>
  <c r="C61" i="6"/>
  <c r="C53" i="6"/>
  <c r="C48" i="6"/>
  <c r="C66" i="6" s="1"/>
  <c r="C53" i="7"/>
  <c r="C37" i="7"/>
  <c r="C61" i="7" s="1"/>
  <c r="C60" i="7"/>
  <c r="B61" i="1"/>
  <c r="B60" i="1"/>
  <c r="H61" i="1"/>
  <c r="H60" i="1"/>
  <c r="B43" i="5"/>
  <c r="B59" i="5"/>
  <c r="I61" i="6"/>
  <c r="I60" i="6"/>
  <c r="H47" i="6"/>
  <c r="H48" i="6" s="1"/>
  <c r="H52" i="6"/>
  <c r="H53" i="6" s="1"/>
  <c r="B43" i="6"/>
  <c r="B59" i="6"/>
  <c r="B46" i="6"/>
  <c r="B51" i="6"/>
  <c r="C48" i="7"/>
  <c r="C66" i="7" s="1"/>
  <c r="H66" i="6" l="1"/>
  <c r="H66" i="7"/>
  <c r="B53" i="6"/>
  <c r="B47" i="6"/>
  <c r="B48" i="6" s="1"/>
  <c r="B66" i="6" s="1"/>
  <c r="B48" i="7"/>
  <c r="B66" i="7" s="1"/>
  <c r="B60" i="6"/>
  <c r="B53" i="7"/>
  <c r="B48" i="5"/>
  <c r="B66" i="5" s="1"/>
  <c r="B53" i="5"/>
  <c r="B56" i="6"/>
  <c r="B56" i="7"/>
  <c r="H37" i="7"/>
  <c r="H61" i="7" s="1"/>
  <c r="H60" i="7"/>
  <c r="H61" i="6"/>
  <c r="H60" i="6"/>
  <c r="B60" i="7"/>
  <c r="B61" i="7"/>
  <c r="B61" i="5"/>
  <c r="B60" i="5"/>
  <c r="H61" i="5"/>
</calcChain>
</file>

<file path=xl/comments1.xml><?xml version="1.0" encoding="utf-8"?>
<comments xmlns="http://schemas.openxmlformats.org/spreadsheetml/2006/main">
  <authors>
    <author>Catherine</author>
  </authors>
  <commentList>
    <comment ref="A31" authorId="0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Número de hogares</t>
        </r>
      </text>
    </comment>
  </commentList>
</comments>
</file>

<file path=xl/sharedStrings.xml><?xml version="1.0" encoding="utf-8"?>
<sst xmlns="http://schemas.openxmlformats.org/spreadsheetml/2006/main" count="518" uniqueCount="149">
  <si>
    <t>Indicador</t>
  </si>
  <si>
    <t>Total Programa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</si>
  <si>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</si>
  <si>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</si>
  <si>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</si>
  <si>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</si>
  <si>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</si>
  <si>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</si>
  <si>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</si>
  <si>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</si>
  <si>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</si>
  <si>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</si>
  <si>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</si>
  <si>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</si>
  <si>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</si>
  <si>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</si>
  <si>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</si>
  <si>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</si>
  <si>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</si>
  <si>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</si>
  <si>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</si>
  <si>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</si>
  <si>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</si>
  <si>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</si>
  <si>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</si>
  <si>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</si>
  <si>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Gasto programado por beneficiario (GPB) </t>
  </si>
  <si>
    <t xml:space="preserve">Gasto efectivo por beneficiario (GEB) 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</si>
  <si>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</si>
  <si>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</si>
  <si>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</si>
  <si>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</si>
  <si>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De Composición</t>
  </si>
  <si>
    <t>Fuentes:</t>
  </si>
  <si>
    <r>
      <t xml:space="preserve">Beneficiarios </t>
    </r>
    <r>
      <rPr>
        <sz val="11"/>
        <color theme="1"/>
        <rFont val="Calibri"/>
        <family val="2"/>
      </rPr>
      <t>¹</t>
    </r>
  </si>
  <si>
    <t>1/ Los beneficiarios se miden a través de la cantidad de sistemas instalados, un sistema por familia, todas diferentes.</t>
  </si>
  <si>
    <t>Productos del período</t>
  </si>
  <si>
    <t>Sist. Húmedo</t>
  </si>
  <si>
    <t>Letrina Seca</t>
  </si>
  <si>
    <t>Productos período previo</t>
  </si>
  <si>
    <t>Total</t>
  </si>
  <si>
    <t>Población objetivo:</t>
  </si>
  <si>
    <t>Personas pobres de las zonas rurales sin sistema de eliminación de excretas adecuado (de hueco, pozo negro, letrina, otro sistema o no tiene)</t>
  </si>
  <si>
    <t>Total Período</t>
  </si>
  <si>
    <t>Hogares pobres de las zonas rurales sin sistema de eliminación de excretas adecuado (de hueco, pozo negro, letrina, otro sistema o no tiene)</t>
  </si>
  <si>
    <t>Precio sistema</t>
  </si>
  <si>
    <t>Tramp. grasa</t>
  </si>
  <si>
    <t>Sist. Aguas Residuales</t>
  </si>
  <si>
    <t>Nota:</t>
  </si>
  <si>
    <t>Notas:</t>
  </si>
  <si>
    <t>Nota</t>
  </si>
  <si>
    <t>Efectivos 1T 2016</t>
  </si>
  <si>
    <t>IPC (1T 2016)</t>
  </si>
  <si>
    <t>Gasto efectivo real 1T 2016</t>
  </si>
  <si>
    <t>Gasto efectivo real por beneficiario 1T 2016</t>
  </si>
  <si>
    <t>Efectivos 2T 2016</t>
  </si>
  <si>
    <t>IPC (2T 2016)</t>
  </si>
  <si>
    <t>Gasto efectivo real 2T 2016</t>
  </si>
  <si>
    <t>Gasto efectivo real por beneficiario 2T 2016</t>
  </si>
  <si>
    <t>Efectivos 3T 2016</t>
  </si>
  <si>
    <t>IPC (3T 2016)</t>
  </si>
  <si>
    <t>Gasto efectivo real 3T 2016</t>
  </si>
  <si>
    <t>Gasto efectivo real por beneficiario 3T 2016</t>
  </si>
  <si>
    <t>Efectivos 4T 2016</t>
  </si>
  <si>
    <t>IPC (4T 2016)</t>
  </si>
  <si>
    <t>Gasto efectivo real 4T 2016</t>
  </si>
  <si>
    <t>Gasto efectivo real por beneficiario 4T 2016</t>
  </si>
  <si>
    <t>Efectivos 1S 2016</t>
  </si>
  <si>
    <t>IPC (1S 2016)</t>
  </si>
  <si>
    <t>Gasto efectivo real 1S 2016</t>
  </si>
  <si>
    <t>Gasto efectivo real por beneficiario 1S 2016</t>
  </si>
  <si>
    <t>Efectivos 3TA 2016</t>
  </si>
  <si>
    <t>IPC (3TA 2016)</t>
  </si>
  <si>
    <t>Gasto efectivo real 3TA 2016</t>
  </si>
  <si>
    <t>Gasto efectivo real por beneficiario 3TA 2016</t>
  </si>
  <si>
    <t>Efectivos  2016</t>
  </si>
  <si>
    <t>IPC ( 2016)</t>
  </si>
  <si>
    <t>Gasto efectivo real  2016</t>
  </si>
  <si>
    <t>Gasto efectivo real por beneficiario  2016</t>
  </si>
  <si>
    <t xml:space="preserve">   Instalados 1T 2016</t>
  </si>
  <si>
    <t xml:space="preserve">   Instalados 2T 2016</t>
  </si>
  <si>
    <t xml:space="preserve">   Instalados 3T 2016</t>
  </si>
  <si>
    <t xml:space="preserve">   Instalados 4T 2016</t>
  </si>
  <si>
    <t xml:space="preserve">   Instalados 1S 2016</t>
  </si>
  <si>
    <t xml:space="preserve">   Instalados 3TA 2016</t>
  </si>
  <si>
    <t xml:space="preserve">   Instalados 2016</t>
  </si>
  <si>
    <t>Indicadores propuestos aplicado a SANEBAR Primer Trimestre 2017</t>
  </si>
  <si>
    <t>Programados 1T 2017</t>
  </si>
  <si>
    <t>Efectivos 1T 2017</t>
  </si>
  <si>
    <t>Programados año 2017</t>
  </si>
  <si>
    <t xml:space="preserve">   Instalados 1T 2017</t>
  </si>
  <si>
    <t>En transferencias 1T 2017</t>
  </si>
  <si>
    <t>IPC (1T 2017)</t>
  </si>
  <si>
    <t>Gasto efectivo real 1T 2017</t>
  </si>
  <si>
    <t>Gasto efectivo real por beneficiario 1T 2017</t>
  </si>
  <si>
    <t>Informes Trimestrales SANEBAR 2016 y 2017</t>
  </si>
  <si>
    <t>Metas y Modificaciones SANEBAR 2017, DESAF</t>
  </si>
  <si>
    <t>Fecha de actualización: 17/05/2017</t>
  </si>
  <si>
    <t>Indicadores propuestos aplicado a SANEBAR Segundo Trimestre 2017</t>
  </si>
  <si>
    <t>Programados 2T 2017</t>
  </si>
  <si>
    <t>Efectivos 2T 2017</t>
  </si>
  <si>
    <t xml:space="preserve">   Instalados 2T 2017</t>
  </si>
  <si>
    <t>En transferencias 2T 2017</t>
  </si>
  <si>
    <t>IPC (2T 2017)</t>
  </si>
  <si>
    <t>Gasto efectivo real 2T 2017</t>
  </si>
  <si>
    <t>Gasto efectivo real por beneficiario 2T 2017</t>
  </si>
  <si>
    <t>Fecha de actualización: 31/07/2017</t>
  </si>
  <si>
    <t>Indicadores propuestos aplicado a SANEBAR Tercer trimestre 2017</t>
  </si>
  <si>
    <t>Programados 3T 2017</t>
  </si>
  <si>
    <t>Efectivos 3T 2017</t>
  </si>
  <si>
    <t xml:space="preserve">   Instalados 3T 2017</t>
  </si>
  <si>
    <t>En transferencias 3T 2017</t>
  </si>
  <si>
    <t>IPC (3T 2017)</t>
  </si>
  <si>
    <t>Gasto efectivo real 3T 2017</t>
  </si>
  <si>
    <t>Gasto efectivo real por beneficiario 3T 2017</t>
  </si>
  <si>
    <t>Indicadores propuestos aplicado a SANEBAR Cuarto Trimestre 2017</t>
  </si>
  <si>
    <t>Programados 4T 2017</t>
  </si>
  <si>
    <t>Efectivos 4T 2017</t>
  </si>
  <si>
    <t xml:space="preserve">   Instalados 4T 2017</t>
  </si>
  <si>
    <t>En transferencias 4T 2017</t>
  </si>
  <si>
    <t>IPC (4T 2017)</t>
  </si>
  <si>
    <t>Gasto efectivo real 4T 2017</t>
  </si>
  <si>
    <t>Gasto efectivo real por beneficiario 4T 2017</t>
  </si>
  <si>
    <t>Indicadores aplicados a SANEBAR Primer Semestre 2017</t>
  </si>
  <si>
    <t>Programados 1S 2017</t>
  </si>
  <si>
    <t>Efectivos 1S 2017</t>
  </si>
  <si>
    <t xml:space="preserve">   Instalados 1S 2017</t>
  </si>
  <si>
    <t>En transferencias 1S 2017</t>
  </si>
  <si>
    <t>IPC (1S 2017)</t>
  </si>
  <si>
    <t>Gasto efectivo real 1S 2017</t>
  </si>
  <si>
    <t>Gasto efectivo real por beneficiario 1S 2017</t>
  </si>
  <si>
    <t>Indicadores aplicados a SANEBAR Tercer Trimestre Acumulado 2017</t>
  </si>
  <si>
    <t>Programados 3TA 2017</t>
  </si>
  <si>
    <t>Efectivos 3TA 2017</t>
  </si>
  <si>
    <t xml:space="preserve">   Instalados 3TA 2017</t>
  </si>
  <si>
    <t>En transferencias 3TA 2017</t>
  </si>
  <si>
    <t>IPC (3TA 2017)</t>
  </si>
  <si>
    <t>Gasto efectivo real 3TA 2017</t>
  </si>
  <si>
    <t>Gasto efectivo real por beneficiario 3TA 2017</t>
  </si>
  <si>
    <t>Indicadores aplicados a SANEBAR 2017</t>
  </si>
  <si>
    <t>Programados  2017</t>
  </si>
  <si>
    <t>Efectivos  2017</t>
  </si>
  <si>
    <t xml:space="preserve">   Instalados 2017</t>
  </si>
  <si>
    <t>En transferencias  2017</t>
  </si>
  <si>
    <t>IPC ( 2017)</t>
  </si>
  <si>
    <t>Gasto efectivo real  2017</t>
  </si>
  <si>
    <t>Gasto efectivo real por beneficiario  2017</t>
  </si>
  <si>
    <t>Fecha de actualización: 29/11/2017</t>
  </si>
  <si>
    <t>Fecha de actualización: 14/02/2018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</si>
</sst>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0____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scheme val="minor"/>
    </font>
    <font>
      <sz val="11"/>
      <color rgb="FFFFC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Fill="1" applyBorder="1"/>
    <xf numFmtId="0" fontId="6" fillId="0" borderId="0" xfId="0" applyFont="1"/>
    <xf numFmtId="0" fontId="0" fillId="0" borderId="0" xfId="0" applyAlignment="1">
      <alignment horizontal="left" indent="3"/>
    </xf>
    <xf numFmtId="166" fontId="0" fillId="0" borderId="0" xfId="1" applyNumberFormat="1" applyFont="1"/>
    <xf numFmtId="166" fontId="0" fillId="0" borderId="0" xfId="1" applyNumberFormat="1" applyFont="1" applyBorder="1" applyAlignment="1">
      <alignment horizontal="center" vertical="center"/>
    </xf>
    <xf numFmtId="166" fontId="1" fillId="0" borderId="0" xfId="1" applyNumberFormat="1" applyFont="1"/>
    <xf numFmtId="166" fontId="0" fillId="0" borderId="0" xfId="1" applyNumberFormat="1" applyFont="1" applyFill="1" applyAlignment="1">
      <alignment horizontal="left" indent="1"/>
    </xf>
    <xf numFmtId="166" fontId="0" fillId="0" borderId="0" xfId="1" applyNumberFormat="1" applyFont="1" applyFill="1"/>
    <xf numFmtId="166" fontId="0" fillId="0" borderId="0" xfId="1" applyNumberFormat="1" applyFont="1" applyAlignment="1">
      <alignment horizontal="left" indent="1"/>
    </xf>
    <xf numFmtId="166" fontId="0" fillId="0" borderId="0" xfId="1" applyNumberFormat="1" applyFont="1" applyAlignment="1">
      <alignment horizontal="left"/>
    </xf>
    <xf numFmtId="166" fontId="8" fillId="0" borderId="0" xfId="1" applyNumberFormat="1" applyFont="1" applyFill="1"/>
    <xf numFmtId="166" fontId="2" fillId="0" borderId="0" xfId="1" applyNumberFormat="1" applyFont="1" applyFill="1" applyBorder="1"/>
    <xf numFmtId="166" fontId="6" fillId="0" borderId="0" xfId="1" applyNumberFormat="1" applyFont="1"/>
    <xf numFmtId="166" fontId="0" fillId="0" borderId="0" xfId="1" applyNumberFormat="1" applyFont="1" applyAlignment="1">
      <alignment horizontal="left" indent="3"/>
    </xf>
    <xf numFmtId="166" fontId="0" fillId="0" borderId="2" xfId="1" applyNumberFormat="1" applyFont="1" applyBorder="1" applyAlignment="1"/>
    <xf numFmtId="166" fontId="0" fillId="0" borderId="5" xfId="1" applyNumberFormat="1" applyFont="1" applyFill="1" applyBorder="1" applyAlignment="1">
      <alignment horizontal="center" vertical="center" wrapText="1"/>
    </xf>
    <xf numFmtId="166" fontId="0" fillId="0" borderId="3" xfId="1" applyNumberFormat="1" applyFont="1" applyFill="1" applyBorder="1" applyAlignment="1">
      <alignment horizontal="center"/>
    </xf>
    <xf numFmtId="166" fontId="7" fillId="0" borderId="0" xfId="1" applyNumberFormat="1" applyFont="1" applyFill="1"/>
    <xf numFmtId="166" fontId="0" fillId="0" borderId="3" xfId="1" applyNumberFormat="1" applyFont="1" applyFill="1" applyBorder="1"/>
    <xf numFmtId="0" fontId="0" fillId="0" borderId="0" xfId="0" applyFill="1"/>
    <xf numFmtId="0" fontId="0" fillId="0" borderId="5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165" fontId="0" fillId="0" borderId="0" xfId="0" applyNumberFormat="1" applyFill="1"/>
    <xf numFmtId="166" fontId="0" fillId="0" borderId="4" xfId="1" applyNumberFormat="1" applyFont="1" applyFill="1" applyBorder="1" applyAlignment="1"/>
    <xf numFmtId="166" fontId="0" fillId="0" borderId="2" xfId="1" applyNumberFormat="1" applyFont="1" applyFill="1" applyBorder="1" applyAlignment="1"/>
    <xf numFmtId="14" fontId="0" fillId="0" borderId="0" xfId="1" applyNumberFormat="1" applyFont="1"/>
    <xf numFmtId="166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6" fontId="7" fillId="0" borderId="0" xfId="1" applyNumberFormat="1" applyFont="1"/>
    <xf numFmtId="166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66" fontId="11" fillId="0" borderId="0" xfId="1" applyNumberFormat="1" applyFont="1" applyFill="1"/>
    <xf numFmtId="4" fontId="0" fillId="0" borderId="0" xfId="1" applyNumberFormat="1" applyFont="1" applyFill="1"/>
    <xf numFmtId="166" fontId="8" fillId="0" borderId="0" xfId="1" applyNumberFormat="1" applyFont="1" applyFill="1" applyAlignment="1">
      <alignment horizontal="left" indent="1"/>
    </xf>
    <xf numFmtId="0" fontId="1" fillId="0" borderId="0" xfId="0" applyFont="1" applyFill="1"/>
    <xf numFmtId="0" fontId="7" fillId="0" borderId="0" xfId="0" applyFont="1" applyFill="1"/>
    <xf numFmtId="0" fontId="12" fillId="0" borderId="0" xfId="0" applyFont="1" applyFill="1"/>
    <xf numFmtId="0" fontId="12" fillId="0" borderId="0" xfId="0" applyFont="1"/>
    <xf numFmtId="0" fontId="7" fillId="0" borderId="0" xfId="0" applyFont="1"/>
    <xf numFmtId="4" fontId="8" fillId="0" borderId="0" xfId="1" applyNumberFormat="1" applyFont="1" applyFill="1"/>
    <xf numFmtId="4" fontId="0" fillId="0" borderId="0" xfId="1" applyNumberFormat="1" applyFont="1"/>
    <xf numFmtId="166" fontId="0" fillId="0" borderId="0" xfId="1" applyNumberFormat="1" applyFont="1" applyFill="1" applyAlignment="1">
      <alignment horizontal="left"/>
    </xf>
    <xf numFmtId="166" fontId="1" fillId="0" borderId="0" xfId="1" applyNumberFormat="1" applyFont="1" applyFill="1"/>
    <xf numFmtId="166" fontId="5" fillId="0" borderId="0" xfId="1" applyNumberFormat="1" applyFont="1" applyFill="1"/>
    <xf numFmtId="166" fontId="5" fillId="0" borderId="0" xfId="1" applyNumberFormat="1" applyFont="1" applyFill="1" applyAlignment="1">
      <alignment horizontal="left" indent="1"/>
    </xf>
    <xf numFmtId="4" fontId="5" fillId="0" borderId="0" xfId="1" applyNumberFormat="1" applyFont="1" applyFill="1"/>
    <xf numFmtId="166" fontId="5" fillId="0" borderId="0" xfId="1" applyNumberFormat="1" applyFont="1" applyFill="1" applyAlignment="1">
      <alignment horizontal="left"/>
    </xf>
    <xf numFmtId="166" fontId="5" fillId="0" borderId="3" xfId="1" applyNumberFormat="1" applyFont="1" applyFill="1" applyBorder="1"/>
    <xf numFmtId="0" fontId="0" fillId="0" borderId="0" xfId="0" applyFont="1" applyFill="1"/>
    <xf numFmtId="0" fontId="0" fillId="0" borderId="0" xfId="0" applyFont="1" applyFill="1" applyAlignment="1">
      <alignment horizontal="left" indent="1"/>
    </xf>
    <xf numFmtId="3" fontId="0" fillId="0" borderId="0" xfId="0" applyNumberFormat="1" applyFont="1" applyFill="1"/>
    <xf numFmtId="0" fontId="0" fillId="0" borderId="0" xfId="0" applyFont="1" applyFill="1" applyAlignment="1">
      <alignment horizontal="left"/>
    </xf>
    <xf numFmtId="0" fontId="0" fillId="0" borderId="3" xfId="0" applyFont="1" applyFill="1" applyBorder="1"/>
    <xf numFmtId="4" fontId="5" fillId="0" borderId="3" xfId="1" applyNumberFormat="1" applyFont="1" applyFill="1" applyBorder="1"/>
    <xf numFmtId="4" fontId="0" fillId="0" borderId="0" xfId="0" applyNumberFormat="1" applyFont="1" applyFill="1"/>
    <xf numFmtId="4" fontId="0" fillId="0" borderId="3" xfId="0" applyNumberFormat="1" applyFont="1" applyFill="1" applyBorder="1"/>
    <xf numFmtId="4" fontId="0" fillId="0" borderId="3" xfId="1" applyNumberFormat="1" applyFont="1" applyFill="1" applyBorder="1"/>
    <xf numFmtId="3" fontId="0" fillId="0" borderId="0" xfId="1" applyNumberFormat="1" applyFont="1" applyFill="1"/>
    <xf numFmtId="3" fontId="5" fillId="0" borderId="0" xfId="1" applyNumberFormat="1" applyFont="1" applyFill="1"/>
    <xf numFmtId="3" fontId="8" fillId="0" borderId="0" xfId="1" applyNumberFormat="1" applyFont="1" applyFill="1"/>
    <xf numFmtId="3" fontId="0" fillId="0" borderId="0" xfId="1" applyNumberFormat="1" applyFont="1"/>
    <xf numFmtId="3" fontId="5" fillId="0" borderId="0" xfId="0" applyNumberFormat="1" applyFont="1" applyFill="1"/>
    <xf numFmtId="166" fontId="0" fillId="0" borderId="1" xfId="1" applyNumberFormat="1" applyFont="1" applyFill="1" applyBorder="1" applyAlignment="1">
      <alignment horizontal="center" wrapText="1"/>
    </xf>
    <xf numFmtId="166" fontId="0" fillId="0" borderId="3" xfId="1" applyNumberFormat="1" applyFont="1" applyFill="1" applyBorder="1" applyAlignment="1">
      <alignment horizontal="center" wrapText="1"/>
    </xf>
    <xf numFmtId="166" fontId="0" fillId="0" borderId="1" xfId="1" applyNumberFormat="1" applyFont="1" applyBorder="1" applyAlignment="1">
      <alignment horizontal="center" vertical="center"/>
    </xf>
    <xf numFmtId="166" fontId="0" fillId="0" borderId="3" xfId="1" applyNumberFormat="1" applyFont="1" applyBorder="1" applyAlignment="1">
      <alignment horizontal="center" vertical="center"/>
    </xf>
    <xf numFmtId="166" fontId="3" fillId="0" borderId="0" xfId="1" applyNumberFormat="1" applyFont="1" applyAlignment="1">
      <alignment horizontal="center"/>
    </xf>
    <xf numFmtId="166" fontId="0" fillId="0" borderId="4" xfId="1" applyNumberFormat="1" applyFont="1" applyFill="1" applyBorder="1" applyAlignment="1">
      <alignment horizontal="center"/>
    </xf>
    <xf numFmtId="166" fontId="0" fillId="0" borderId="2" xfId="1" applyNumberFormat="1" applyFont="1" applyFill="1" applyBorder="1" applyAlignment="1">
      <alignment horizontal="center"/>
    </xf>
    <xf numFmtId="166" fontId="0" fillId="0" borderId="4" xfId="1" applyNumberFormat="1" applyFont="1" applyBorder="1" applyAlignment="1">
      <alignment horizontal="center"/>
    </xf>
    <xf numFmtId="166" fontId="0" fillId="0" borderId="2" xfId="1" applyNumberFormat="1" applyFont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1" fillId="0" borderId="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SANEBAR: Indicadores de giro de recursos 2017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D8B8-4EAF-BD38-A78A4A4D7642}"/>
              </c:ext>
            </c:extLst>
          </c:dPt>
          <c:cat>
            <c:strRef>
              <c:f>Anual!$A$69:$A$70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Anual!$B$69:$B$70</c:f>
              <c:numCache>
                <c:formatCode>#,##0.00</c:formatCode>
                <c:ptCount val="2"/>
                <c:pt idx="0">
                  <c:v>87.5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B8-4EAF-BD38-A78A4A4D7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69093432"/>
        <c:axId val="569092648"/>
      </c:barChart>
      <c:catAx>
        <c:axId val="569093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69092648"/>
        <c:crosses val="autoZero"/>
        <c:auto val="1"/>
        <c:lblAlgn val="ctr"/>
        <c:lblOffset val="100"/>
        <c:noMultiLvlLbl val="0"/>
      </c:catAx>
      <c:valAx>
        <c:axId val="56909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69093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SANEBAR: Indicadores de cobertura potencial- Período 2017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A9D1-48E8-8ADA-092570E9E748}"/>
              </c:ext>
            </c:extLst>
          </c:dPt>
          <c:cat>
            <c:strRef>
              <c:f>Anual!$A$42:$A$43</c:f>
              <c:strCache>
                <c:ptCount val="2"/>
                <c:pt idx="0">
                  <c:v>Cobertura Programada</c:v>
                </c:pt>
                <c:pt idx="1">
                  <c:v>Cobertura Efectiva</c:v>
                </c:pt>
              </c:strCache>
            </c:strRef>
          </c:cat>
          <c:val>
            <c:numRef>
              <c:f>Anual!$B$42:$B$43</c:f>
              <c:numCache>
                <c:formatCode>#,##0.00</c:formatCode>
                <c:ptCount val="2"/>
                <c:pt idx="0">
                  <c:v>14.129579435166564</c:v>
                </c:pt>
                <c:pt idx="1">
                  <c:v>4.418408090699776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D1-48E8-8ADA-092570E9E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570544840"/>
        <c:axId val="306207192"/>
      </c:barChart>
      <c:catAx>
        <c:axId val="570544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06207192"/>
        <c:crosses val="autoZero"/>
        <c:auto val="1"/>
        <c:lblAlgn val="ctr"/>
        <c:lblOffset val="100"/>
        <c:noMultiLvlLbl val="0"/>
      </c:catAx>
      <c:valAx>
        <c:axId val="306207192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crossAx val="570544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SANEBAR: Indicadores de resultado-Período 2017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F0B7-4BB2-B16B-EE0BEB6DB219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3-F0B7-4BB2-B16B-EE0BEB6DB219}"/>
              </c:ext>
            </c:extLst>
          </c:dPt>
          <c:cat>
            <c:strRef>
              <c:f>Anual!$A$46:$A$48</c:f>
              <c:strCache>
                <c:ptCount val="3"/>
                <c:pt idx="0">
                  <c:v>Índice efectividad en beneficiarios (IEB)</c:v>
                </c:pt>
                <c:pt idx="1">
                  <c:v>Índice efectividad en gasto (IEG) </c:v>
                </c:pt>
                <c:pt idx="2">
                  <c:v>Índice efectividad total (IET)</c:v>
                </c:pt>
              </c:strCache>
            </c:strRef>
          </c:cat>
          <c:val>
            <c:numRef>
              <c:f>Anual!$B$46:$B$48</c:f>
              <c:numCache>
                <c:formatCode>#,##0.00</c:formatCode>
                <c:ptCount val="3"/>
                <c:pt idx="0">
                  <c:v>31.270627062706275</c:v>
                </c:pt>
                <c:pt idx="1">
                  <c:v>0</c:v>
                </c:pt>
                <c:pt idx="2">
                  <c:v>15.635313531353138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B7-4BB2-B16B-EE0BEB6DB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580816768"/>
        <c:axId val="580817160"/>
      </c:barChart>
      <c:catAx>
        <c:axId val="580816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80817160"/>
        <c:crosses val="autoZero"/>
        <c:auto val="1"/>
        <c:lblAlgn val="ctr"/>
        <c:lblOffset val="100"/>
        <c:noMultiLvlLbl val="0"/>
      </c:catAx>
      <c:valAx>
        <c:axId val="580817160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crossAx val="580816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SANEBAR: Indicadores de avance-Período</a:t>
            </a:r>
            <a:r>
              <a:rPr lang="es-ES" baseline="0"/>
              <a:t> 2017</a:t>
            </a:r>
            <a:endParaRPr lang="es-E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9BDF-4CF1-A3CC-8A398EC4EA79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3-9BDF-4CF1-A3CC-8A398EC4EA79}"/>
              </c:ext>
            </c:extLst>
          </c:dPt>
          <c:cat>
            <c:strRef>
              <c:f>Anual!$A$51:$A$53</c:f>
              <c:strCache>
                <c:ptCount val="3"/>
                <c:pt idx="0">
                  <c:v>Índice avance beneficiarios (IAB) </c:v>
                </c:pt>
                <c:pt idx="1">
                  <c:v>Índice avance gasto (IAG)</c:v>
                </c:pt>
                <c:pt idx="2">
                  <c:v>Índice avance total (IAT) </c:v>
                </c:pt>
              </c:strCache>
            </c:strRef>
          </c:cat>
          <c:val>
            <c:numRef>
              <c:f>Anual!$B$51:$B$53</c:f>
              <c:numCache>
                <c:formatCode>#,##0.00</c:formatCode>
                <c:ptCount val="3"/>
                <c:pt idx="0">
                  <c:v>31.270627062706275</c:v>
                </c:pt>
                <c:pt idx="1">
                  <c:v>0</c:v>
                </c:pt>
                <c:pt idx="2">
                  <c:v>15.635313531353138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DF-4CF1-A3CC-8A398EC4E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580817944"/>
        <c:axId val="580818336"/>
      </c:barChart>
      <c:catAx>
        <c:axId val="580817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80818336"/>
        <c:crosses val="autoZero"/>
        <c:auto val="1"/>
        <c:lblAlgn val="ctr"/>
        <c:lblOffset val="100"/>
        <c:noMultiLvlLbl val="0"/>
      </c:catAx>
      <c:valAx>
        <c:axId val="580818336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crossAx val="580817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SANEBAR:</a:t>
            </a:r>
            <a:r>
              <a:rPr lang="en-US" baseline="0"/>
              <a:t> </a:t>
            </a:r>
            <a:r>
              <a:rPr lang="en-US"/>
              <a:t>Índice transferencia efectiva del gasto (ITG)-Periodo 2017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Anual!$A$56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invertIfNegative val="0"/>
          <c:val>
            <c:numRef>
              <c:f>Anual!$B$56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6E-4443-B616-3847C9C6B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580819120"/>
        <c:axId val="580819512"/>
      </c:barChart>
      <c:catAx>
        <c:axId val="580819120"/>
        <c:scaling>
          <c:orientation val="minMax"/>
        </c:scaling>
        <c:delete val="1"/>
        <c:axPos val="b"/>
        <c:majorTickMark val="none"/>
        <c:minorTickMark val="none"/>
        <c:tickLblPos val="none"/>
        <c:crossAx val="580819512"/>
        <c:crosses val="autoZero"/>
        <c:auto val="1"/>
        <c:lblAlgn val="ctr"/>
        <c:lblOffset val="100"/>
        <c:noMultiLvlLbl val="0"/>
      </c:catAx>
      <c:valAx>
        <c:axId val="580819512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crossAx val="580819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SANEBAR: Indicadores</a:t>
            </a:r>
            <a:r>
              <a:rPr lang="es-ES" baseline="0"/>
              <a:t> de expansión-Período 2017</a:t>
            </a:r>
            <a:endParaRPr lang="es-E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FD36-41FB-973B-2D07577B59E7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3-FD36-41FB-973B-2D07577B59E7}"/>
              </c:ext>
            </c:extLst>
          </c:dPt>
          <c:cat>
            <c:strRef>
              <c:f>Anual!$A$59:$A$61</c:f>
              <c:strCache>
                <c:ptCount val="3"/>
                <c:pt idx="0">
                  <c:v>Índice de crecimiento beneficiarios (ICB) </c:v>
                </c:pt>
                <c:pt idx="1">
                  <c:v>Índice de crecimiento del gasto real (ICGR) </c:v>
                </c:pt>
                <c:pt idx="2">
                  <c:v>Índice de crecimiento del gasto real por beneficiario (ICGRB) </c:v>
                </c:pt>
              </c:strCache>
            </c:strRef>
          </c:cat>
          <c:val>
            <c:numRef>
              <c:f>Anual!$B$59:$B$61</c:f>
              <c:numCache>
                <c:formatCode>#,##0.00</c:formatCode>
                <c:ptCount val="3"/>
                <c:pt idx="0">
                  <c:v>-35.571610709732262</c:v>
                </c:pt>
                <c:pt idx="1">
                  <c:v>-100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36-41FB-973B-2D07577B5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574655072"/>
        <c:axId val="574655464"/>
      </c:barChart>
      <c:catAx>
        <c:axId val="574655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74655464"/>
        <c:crosses val="autoZero"/>
        <c:auto val="1"/>
        <c:lblAlgn val="ctr"/>
        <c:lblOffset val="100"/>
        <c:noMultiLvlLbl val="0"/>
      </c:catAx>
      <c:valAx>
        <c:axId val="574655464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crossAx val="574655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SANEBAR: Indicadores de gasto</a:t>
            </a:r>
            <a:r>
              <a:rPr lang="es-ES" baseline="0"/>
              <a:t> medio-Período 2017</a:t>
            </a:r>
            <a:endParaRPr lang="es-E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7309-4F0D-A408-9313A367C72C}"/>
              </c:ext>
            </c:extLst>
          </c:dPt>
          <c:cat>
            <c:strRef>
              <c:f>Anual!$A$64:$A$65</c:f>
              <c:strCache>
                <c:ptCount val="2"/>
                <c:pt idx="0">
                  <c:v>Gasto programado por beneficiario (GPB) </c:v>
                </c:pt>
                <c:pt idx="1">
                  <c:v>Gasto efectivo por beneficiario (GEB) </c:v>
                </c:pt>
              </c:strCache>
            </c:strRef>
          </c:cat>
          <c:val>
            <c:numRef>
              <c:f>Anual!$B$64:$B$65</c:f>
              <c:numCache>
                <c:formatCode>#,##0.00</c:formatCode>
                <c:ptCount val="2"/>
                <c:pt idx="0">
                  <c:v>1000000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09-4F0D-A408-9313A367C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574656248"/>
        <c:axId val="574656640"/>
      </c:barChart>
      <c:catAx>
        <c:axId val="574656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74656640"/>
        <c:crosses val="autoZero"/>
        <c:auto val="1"/>
        <c:lblAlgn val="ctr"/>
        <c:lblOffset val="100"/>
        <c:noMultiLvlLbl val="0"/>
      </c:catAx>
      <c:valAx>
        <c:axId val="574656640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crossAx val="574656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SANEBAR:  Índice de eficiencia (IE)-Período</a:t>
            </a:r>
            <a:r>
              <a:rPr lang="en-US" baseline="0"/>
              <a:t> 2017</a:t>
            </a:r>
            <a:r>
              <a:rPr lang="en-US"/>
              <a:t>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Anual!$A$66</c:f>
              <c:strCache>
                <c:ptCount val="1"/>
                <c:pt idx="0">
                  <c:v>Índice de eficiencia (IE) </c:v>
                </c:pt>
              </c:strCache>
            </c:strRef>
          </c:tx>
          <c:invertIfNegative val="0"/>
          <c:val>
            <c:numRef>
              <c:f>Anual!$B$66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6A-4C22-9A14-C4A10EFA1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574657424"/>
        <c:axId val="574657816"/>
      </c:barChart>
      <c:catAx>
        <c:axId val="574657424"/>
        <c:scaling>
          <c:orientation val="minMax"/>
        </c:scaling>
        <c:delete val="1"/>
        <c:axPos val="b"/>
        <c:majorTickMark val="none"/>
        <c:minorTickMark val="none"/>
        <c:tickLblPos val="none"/>
        <c:crossAx val="574657816"/>
        <c:crosses val="autoZero"/>
        <c:auto val="1"/>
        <c:lblAlgn val="ctr"/>
        <c:lblOffset val="100"/>
        <c:noMultiLvlLbl val="0"/>
      </c:catAx>
      <c:valAx>
        <c:axId val="574657816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crossAx val="574657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645582</xdr:colOff>
      <xdr:row>101</xdr:row>
      <xdr:rowOff>67732</xdr:rowOff>
    </xdr:from>
    <xdr:to>
      <xdr:col>9</xdr:col>
      <xdr:colOff>677332</xdr:colOff>
      <xdr:row>115</xdr:row>
      <xdr:rowOff>143932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440531</xdr:colOff>
      <xdr:row>37</xdr:row>
      <xdr:rowOff>142875</xdr:rowOff>
    </xdr:from>
    <xdr:to>
      <xdr:col>23</xdr:col>
      <xdr:colOff>440531</xdr:colOff>
      <xdr:row>52</xdr:row>
      <xdr:rowOff>23813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381001</xdr:colOff>
      <xdr:row>53</xdr:row>
      <xdr:rowOff>23813</xdr:rowOff>
    </xdr:from>
    <xdr:to>
      <xdr:col>23</xdr:col>
      <xdr:colOff>381001</xdr:colOff>
      <xdr:row>67</xdr:row>
      <xdr:rowOff>95251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523876</xdr:colOff>
      <xdr:row>69</xdr:row>
      <xdr:rowOff>23813</xdr:rowOff>
    </xdr:from>
    <xdr:to>
      <xdr:col>23</xdr:col>
      <xdr:colOff>523876</xdr:colOff>
      <xdr:row>83</xdr:row>
      <xdr:rowOff>71439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24821</xdr:colOff>
      <xdr:row>86</xdr:row>
      <xdr:rowOff>33296</xdr:rowOff>
    </xdr:from>
    <xdr:to>
      <xdr:col>27</xdr:col>
      <xdr:colOff>24821</xdr:colOff>
      <xdr:row>100</xdr:row>
      <xdr:rowOff>84151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645763</xdr:colOff>
      <xdr:row>103</xdr:row>
      <xdr:rowOff>113009</xdr:rowOff>
    </xdr:from>
    <xdr:to>
      <xdr:col>18</xdr:col>
      <xdr:colOff>661908</xdr:colOff>
      <xdr:row>117</xdr:row>
      <xdr:rowOff>145296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694195</xdr:colOff>
      <xdr:row>118</xdr:row>
      <xdr:rowOff>32287</xdr:rowOff>
    </xdr:from>
    <xdr:to>
      <xdr:col>9</xdr:col>
      <xdr:colOff>726484</xdr:colOff>
      <xdr:row>132</xdr:row>
      <xdr:rowOff>64575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1307669</xdr:colOff>
      <xdr:row>122</xdr:row>
      <xdr:rowOff>80719</xdr:rowOff>
    </xdr:from>
    <xdr:to>
      <xdr:col>4</xdr:col>
      <xdr:colOff>355170</xdr:colOff>
      <xdr:row>136</xdr:row>
      <xdr:rowOff>113008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85"/>
  <sheetViews>
    <sheetView zoomScale="80" zoomScaleNormal="80" workbookViewId="0">
      <selection activeCell="F16" sqref="F16"/>
    </sheetView>
  </sheetViews>
  <sheetFormatPr baseColWidth="10" defaultColWidth="11.42578125" defaultRowHeight="15" x14ac:dyDescent="0.25"/>
  <cols>
    <col min="1" max="1" width="43.5703125" style="4" customWidth="1"/>
    <col min="2" max="2" width="16.42578125" style="8" bestFit="1" customWidth="1"/>
    <col min="3" max="3" width="15.85546875" style="8" customWidth="1"/>
    <col min="4" max="4" width="15.5703125" style="8" bestFit="1" customWidth="1"/>
    <col min="5" max="5" width="12.7109375" style="8" customWidth="1"/>
    <col min="6" max="6" width="19.5703125" style="8" customWidth="1"/>
    <col min="7" max="7" width="19" style="8" customWidth="1"/>
    <col min="8" max="8" width="25.7109375" style="8" customWidth="1"/>
    <col min="9" max="9" width="25" style="4" customWidth="1"/>
    <col min="10" max="10" width="14.85546875" style="4" bestFit="1" customWidth="1"/>
    <col min="11" max="16384" width="11.42578125" style="4"/>
  </cols>
  <sheetData>
    <row r="2" spans="1:12" ht="15.75" x14ac:dyDescent="0.25">
      <c r="A2" s="68" t="s">
        <v>86</v>
      </c>
      <c r="B2" s="68"/>
      <c r="C2" s="68"/>
      <c r="D2" s="68"/>
      <c r="E2" s="68"/>
      <c r="F2" s="68"/>
      <c r="G2" s="68"/>
      <c r="H2" s="68"/>
      <c r="I2" s="68"/>
      <c r="J2" s="68"/>
    </row>
    <row r="4" spans="1:12" ht="15" customHeight="1" x14ac:dyDescent="0.25">
      <c r="A4" s="66" t="s">
        <v>0</v>
      </c>
      <c r="B4" s="64" t="s">
        <v>1</v>
      </c>
      <c r="C4" s="24" t="s">
        <v>36</v>
      </c>
      <c r="D4" s="25"/>
      <c r="E4" s="25"/>
      <c r="F4" s="25"/>
      <c r="G4" s="25"/>
      <c r="H4" s="24" t="s">
        <v>39</v>
      </c>
      <c r="I4" s="15"/>
      <c r="J4" s="15"/>
    </row>
    <row r="5" spans="1:12" ht="15.75" customHeight="1" thickBot="1" x14ac:dyDescent="0.3">
      <c r="A5" s="67"/>
      <c r="B5" s="65"/>
      <c r="C5" s="16" t="s">
        <v>43</v>
      </c>
      <c r="D5" s="17" t="s">
        <v>37</v>
      </c>
      <c r="E5" s="17" t="s">
        <v>38</v>
      </c>
      <c r="F5" s="22" t="s">
        <v>47</v>
      </c>
      <c r="G5" s="17" t="s">
        <v>46</v>
      </c>
      <c r="H5" s="16" t="s">
        <v>40</v>
      </c>
      <c r="I5" s="22" t="s">
        <v>47</v>
      </c>
      <c r="J5" s="17" t="s">
        <v>46</v>
      </c>
    </row>
    <row r="6" spans="1:12" ht="15.75" thickTop="1" x14ac:dyDescent="0.25"/>
    <row r="7" spans="1:12" x14ac:dyDescent="0.25">
      <c r="A7" s="6" t="s">
        <v>2</v>
      </c>
      <c r="B7" s="34"/>
      <c r="C7" s="47" t="s">
        <v>45</v>
      </c>
      <c r="D7" s="47"/>
      <c r="E7" s="47"/>
      <c r="F7" s="47">
        <v>1000000</v>
      </c>
      <c r="G7" s="47"/>
      <c r="H7" s="47" t="s">
        <v>45</v>
      </c>
      <c r="I7" s="47">
        <v>267750</v>
      </c>
      <c r="J7" s="47"/>
      <c r="L7" s="29"/>
    </row>
    <row r="8" spans="1:12" x14ac:dyDescent="0.25">
      <c r="B8" s="34"/>
      <c r="C8" s="34"/>
      <c r="D8" s="34"/>
      <c r="E8" s="34"/>
      <c r="F8" s="34"/>
      <c r="G8" s="34"/>
      <c r="H8" s="34"/>
      <c r="I8" s="42"/>
      <c r="J8" s="42"/>
    </row>
    <row r="9" spans="1:12" x14ac:dyDescent="0.25">
      <c r="A9" s="4" t="s">
        <v>34</v>
      </c>
      <c r="B9" s="34"/>
      <c r="C9" s="34"/>
      <c r="D9" s="34"/>
      <c r="E9" s="34"/>
      <c r="F9" s="34"/>
      <c r="G9" s="34"/>
      <c r="H9" s="34"/>
      <c r="I9" s="42"/>
      <c r="J9" s="42"/>
    </row>
    <row r="10" spans="1:12" x14ac:dyDescent="0.25">
      <c r="A10" s="7" t="s">
        <v>51</v>
      </c>
      <c r="B10" s="59">
        <f>H10+C10</f>
        <v>0</v>
      </c>
      <c r="C10" s="61">
        <f>SUM(D10:G10)</f>
        <v>0</v>
      </c>
      <c r="D10" s="59">
        <v>0</v>
      </c>
      <c r="E10" s="59">
        <v>0</v>
      </c>
      <c r="F10" s="59">
        <v>0</v>
      </c>
      <c r="G10" s="59">
        <v>0</v>
      </c>
      <c r="H10" s="59">
        <f>SUM(I10:J10)</f>
        <v>0</v>
      </c>
      <c r="I10" s="62">
        <v>0</v>
      </c>
      <c r="J10" s="62">
        <v>0</v>
      </c>
      <c r="K10" s="29"/>
    </row>
    <row r="11" spans="1:12" x14ac:dyDescent="0.25">
      <c r="A11" s="9" t="s">
        <v>87</v>
      </c>
      <c r="B11" s="59">
        <f>C11+H11</f>
        <v>408</v>
      </c>
      <c r="C11" s="61">
        <f t="shared" ref="C11:C13" si="0">SUM(D11:G11)</f>
        <v>0</v>
      </c>
      <c r="D11" s="59">
        <v>0</v>
      </c>
      <c r="E11" s="59">
        <v>0</v>
      </c>
      <c r="F11" s="59">
        <v>0</v>
      </c>
      <c r="G11" s="59">
        <v>0</v>
      </c>
      <c r="H11" s="59">
        <f>SUM(I11:J11)</f>
        <v>408</v>
      </c>
      <c r="I11" s="59">
        <v>408</v>
      </c>
      <c r="J11" s="59">
        <v>0</v>
      </c>
      <c r="K11" s="29"/>
    </row>
    <row r="12" spans="1:12" x14ac:dyDescent="0.25">
      <c r="A12" s="9" t="s">
        <v>88</v>
      </c>
      <c r="B12" s="59">
        <f>C12+H12</f>
        <v>326</v>
      </c>
      <c r="C12" s="61">
        <f t="shared" si="0"/>
        <v>0</v>
      </c>
      <c r="D12" s="59">
        <v>0</v>
      </c>
      <c r="E12" s="59">
        <v>0</v>
      </c>
      <c r="F12" s="59">
        <v>0</v>
      </c>
      <c r="G12" s="59">
        <v>0</v>
      </c>
      <c r="H12" s="59">
        <f t="shared" ref="H12:H21" si="1">SUM(I12:J12)</f>
        <v>326</v>
      </c>
      <c r="I12" s="59">
        <v>326</v>
      </c>
      <c r="J12" s="62">
        <v>0</v>
      </c>
      <c r="K12" s="29"/>
    </row>
    <row r="13" spans="1:12" x14ac:dyDescent="0.25">
      <c r="A13" s="9" t="s">
        <v>89</v>
      </c>
      <c r="B13" s="59">
        <f>C13+H13</f>
        <v>1616</v>
      </c>
      <c r="C13" s="61">
        <f t="shared" si="0"/>
        <v>800</v>
      </c>
      <c r="D13" s="59">
        <v>0</v>
      </c>
      <c r="E13" s="59">
        <v>0</v>
      </c>
      <c r="F13" s="59">
        <v>800</v>
      </c>
      <c r="G13" s="59">
        <v>0</v>
      </c>
      <c r="H13" s="59">
        <f>SUM(I13:J13)</f>
        <v>816</v>
      </c>
      <c r="I13" s="59">
        <v>816</v>
      </c>
      <c r="J13" s="62">
        <v>0</v>
      </c>
      <c r="K13" s="29"/>
    </row>
    <row r="14" spans="1:12" x14ac:dyDescent="0.25">
      <c r="B14" s="34"/>
      <c r="C14" s="41"/>
      <c r="D14" s="34"/>
      <c r="E14" s="34"/>
      <c r="F14" s="34"/>
      <c r="G14" s="34"/>
      <c r="H14" s="34"/>
      <c r="I14" s="42"/>
      <c r="J14" s="42"/>
    </row>
    <row r="15" spans="1:12" x14ac:dyDescent="0.25">
      <c r="A15" s="10" t="s">
        <v>3</v>
      </c>
      <c r="B15" s="34"/>
      <c r="C15" s="34"/>
      <c r="D15" s="34"/>
      <c r="E15" s="34"/>
      <c r="F15" s="34"/>
      <c r="G15" s="34"/>
      <c r="H15" s="34"/>
      <c r="I15" s="42"/>
      <c r="J15" s="42"/>
    </row>
    <row r="16" spans="1:12" x14ac:dyDescent="0.25">
      <c r="A16" s="7" t="s">
        <v>51</v>
      </c>
      <c r="B16" s="34">
        <f>C16</f>
        <v>0</v>
      </c>
      <c r="C16" s="34">
        <f>SUM(D16:G16)</f>
        <v>0</v>
      </c>
      <c r="D16" s="34">
        <v>0</v>
      </c>
      <c r="E16" s="34">
        <v>0</v>
      </c>
      <c r="F16" s="34">
        <v>0</v>
      </c>
      <c r="G16" s="34">
        <v>0</v>
      </c>
      <c r="H16" s="34">
        <f>SUM(I16:J16)</f>
        <v>0</v>
      </c>
      <c r="I16" s="42">
        <v>0</v>
      </c>
      <c r="J16" s="42">
        <v>0</v>
      </c>
    </row>
    <row r="17" spans="1:10" x14ac:dyDescent="0.25">
      <c r="A17" s="9" t="s">
        <v>79</v>
      </c>
      <c r="B17" s="34">
        <f>C17+H17</f>
        <v>0</v>
      </c>
      <c r="C17" s="34">
        <v>0</v>
      </c>
      <c r="D17" s="34">
        <v>0</v>
      </c>
      <c r="E17" s="34">
        <v>0</v>
      </c>
      <c r="F17" s="34">
        <f>F10*I7</f>
        <v>0</v>
      </c>
      <c r="G17" s="34">
        <v>0</v>
      </c>
      <c r="H17" s="34">
        <f>SUM(I17:J17)</f>
        <v>0</v>
      </c>
      <c r="I17" s="42">
        <v>0</v>
      </c>
      <c r="J17" s="42">
        <v>0</v>
      </c>
    </row>
    <row r="18" spans="1:10" x14ac:dyDescent="0.25">
      <c r="A18" s="9" t="s">
        <v>87</v>
      </c>
      <c r="B18" s="34">
        <f>C18</f>
        <v>0</v>
      </c>
      <c r="C18" s="34">
        <f t="shared" ref="C18:C21" si="2">SUM(D18:G18)</f>
        <v>0</v>
      </c>
      <c r="D18" s="34">
        <v>0</v>
      </c>
      <c r="E18" s="34">
        <v>0</v>
      </c>
      <c r="F18" s="34">
        <v>0</v>
      </c>
      <c r="G18" s="34">
        <v>0</v>
      </c>
      <c r="H18" s="34">
        <f t="shared" si="1"/>
        <v>109242000</v>
      </c>
      <c r="I18" s="41">
        <f>I11*I7</f>
        <v>109242000</v>
      </c>
      <c r="J18" s="41">
        <f>J11*J7</f>
        <v>0</v>
      </c>
    </row>
    <row r="19" spans="1:10" x14ac:dyDescent="0.25">
      <c r="A19" s="9" t="s">
        <v>88</v>
      </c>
      <c r="B19" s="34">
        <f>C19</f>
        <v>0</v>
      </c>
      <c r="C19" s="34">
        <f t="shared" si="2"/>
        <v>0</v>
      </c>
      <c r="D19" s="34">
        <v>0</v>
      </c>
      <c r="E19" s="34">
        <v>0</v>
      </c>
      <c r="F19" s="34">
        <v>0</v>
      </c>
      <c r="G19" s="34">
        <v>0</v>
      </c>
      <c r="H19" s="34">
        <f t="shared" si="1"/>
        <v>87286500</v>
      </c>
      <c r="I19" s="34">
        <f>I12*I7</f>
        <v>87286500</v>
      </c>
      <c r="J19" s="34">
        <f>J12*J7</f>
        <v>0</v>
      </c>
    </row>
    <row r="20" spans="1:10" x14ac:dyDescent="0.25">
      <c r="A20" s="9" t="s">
        <v>90</v>
      </c>
      <c r="B20" s="34">
        <f>C20</f>
        <v>0</v>
      </c>
      <c r="C20" s="34">
        <f t="shared" si="2"/>
        <v>0</v>
      </c>
      <c r="D20" s="34">
        <v>0</v>
      </c>
      <c r="E20" s="34">
        <v>0</v>
      </c>
      <c r="F20" s="34">
        <f>F12*F7</f>
        <v>0</v>
      </c>
      <c r="G20" s="34">
        <v>0</v>
      </c>
      <c r="H20" s="34">
        <f t="shared" si="1"/>
        <v>0</v>
      </c>
      <c r="I20" s="34">
        <v>0</v>
      </c>
      <c r="J20" s="34">
        <v>0</v>
      </c>
    </row>
    <row r="21" spans="1:10" x14ac:dyDescent="0.25">
      <c r="A21" s="9" t="s">
        <v>89</v>
      </c>
      <c r="B21" s="34">
        <f>C21</f>
        <v>800000000</v>
      </c>
      <c r="C21" s="34">
        <f t="shared" si="2"/>
        <v>800000000</v>
      </c>
      <c r="D21" s="34">
        <v>0</v>
      </c>
      <c r="E21" s="34">
        <v>0</v>
      </c>
      <c r="F21" s="34">
        <v>800000000</v>
      </c>
      <c r="G21" s="34">
        <v>0</v>
      </c>
      <c r="H21" s="34">
        <f t="shared" si="1"/>
        <v>218484000</v>
      </c>
      <c r="I21" s="34">
        <f>I13*I7</f>
        <v>218484000</v>
      </c>
      <c r="J21" s="34">
        <f>J13*J7</f>
        <v>0</v>
      </c>
    </row>
    <row r="22" spans="1:10" x14ac:dyDescent="0.25">
      <c r="A22" s="9" t="s">
        <v>91</v>
      </c>
      <c r="B22" s="34">
        <f>B19</f>
        <v>0</v>
      </c>
      <c r="C22" s="34"/>
      <c r="D22" s="34"/>
      <c r="E22" s="34"/>
      <c r="F22" s="34"/>
      <c r="G22" s="34"/>
      <c r="H22" s="34">
        <f>H19</f>
        <v>87286500</v>
      </c>
      <c r="I22" s="34"/>
      <c r="J22" s="34"/>
    </row>
    <row r="23" spans="1:10" x14ac:dyDescent="0.25">
      <c r="B23" s="34"/>
      <c r="C23" s="34"/>
      <c r="D23" s="34"/>
      <c r="E23" s="34"/>
      <c r="F23" s="34"/>
      <c r="G23" s="34"/>
      <c r="H23" s="34"/>
      <c r="I23" s="42"/>
      <c r="J23" s="42"/>
    </row>
    <row r="24" spans="1:10" x14ac:dyDescent="0.25">
      <c r="A24" s="43" t="s">
        <v>4</v>
      </c>
      <c r="B24" s="34"/>
      <c r="C24" s="34"/>
      <c r="D24" s="34"/>
      <c r="E24" s="34"/>
      <c r="F24" s="34"/>
      <c r="G24" s="34"/>
      <c r="H24" s="34"/>
      <c r="I24" s="34"/>
      <c r="J24" s="34"/>
    </row>
    <row r="25" spans="1:10" x14ac:dyDescent="0.25">
      <c r="A25" s="7" t="s">
        <v>87</v>
      </c>
      <c r="B25" s="34">
        <f>B18</f>
        <v>0</v>
      </c>
      <c r="C25" s="34">
        <f>C18</f>
        <v>0</v>
      </c>
      <c r="D25" s="34"/>
      <c r="E25" s="34"/>
      <c r="F25" s="34"/>
      <c r="G25" s="34"/>
      <c r="H25" s="34"/>
      <c r="I25" s="34"/>
      <c r="J25" s="34"/>
    </row>
    <row r="26" spans="1:10" x14ac:dyDescent="0.25">
      <c r="A26" s="7" t="s">
        <v>88</v>
      </c>
      <c r="B26" s="34">
        <v>0</v>
      </c>
      <c r="C26" s="34">
        <v>0</v>
      </c>
      <c r="D26" s="34"/>
      <c r="E26" s="34"/>
      <c r="F26" s="34"/>
      <c r="G26" s="34"/>
      <c r="H26" s="34"/>
      <c r="I26" s="34"/>
      <c r="J26" s="34"/>
    </row>
    <row r="27" spans="1:10" x14ac:dyDescent="0.25">
      <c r="A27" s="8"/>
      <c r="B27" s="34"/>
      <c r="C27" s="34"/>
      <c r="D27" s="34"/>
      <c r="E27" s="34"/>
      <c r="F27" s="34"/>
      <c r="G27" s="34"/>
      <c r="H27" s="34"/>
      <c r="I27" s="34"/>
      <c r="J27" s="34"/>
    </row>
    <row r="28" spans="1:10" x14ac:dyDescent="0.25">
      <c r="A28" s="8" t="s">
        <v>5</v>
      </c>
      <c r="B28" s="34"/>
      <c r="C28" s="34"/>
      <c r="D28" s="34"/>
      <c r="E28" s="34"/>
      <c r="F28" s="34"/>
      <c r="G28" s="34"/>
      <c r="H28" s="34"/>
      <c r="I28" s="34"/>
      <c r="J28" s="34"/>
    </row>
    <row r="29" spans="1:10" x14ac:dyDescent="0.25">
      <c r="A29" s="7" t="s">
        <v>52</v>
      </c>
      <c r="B29" s="34">
        <v>0.99</v>
      </c>
      <c r="C29" s="34">
        <v>0.99</v>
      </c>
      <c r="D29" s="34">
        <v>0.99</v>
      </c>
      <c r="E29" s="34">
        <v>0.99</v>
      </c>
      <c r="F29" s="34">
        <v>0.99</v>
      </c>
      <c r="G29" s="34">
        <v>0.99</v>
      </c>
      <c r="H29" s="34">
        <v>0.99</v>
      </c>
      <c r="I29" s="34">
        <v>0.99</v>
      </c>
      <c r="J29" s="34">
        <v>0.99</v>
      </c>
    </row>
    <row r="30" spans="1:10" x14ac:dyDescent="0.25">
      <c r="A30" s="7" t="s">
        <v>92</v>
      </c>
      <c r="B30" s="34">
        <v>1</v>
      </c>
      <c r="C30" s="34">
        <v>1</v>
      </c>
      <c r="D30" s="34">
        <v>1</v>
      </c>
      <c r="E30" s="34">
        <v>1</v>
      </c>
      <c r="F30" s="34">
        <v>1</v>
      </c>
      <c r="G30" s="34">
        <v>1</v>
      </c>
      <c r="H30" s="34">
        <v>1</v>
      </c>
      <c r="I30" s="34">
        <v>1</v>
      </c>
      <c r="J30" s="34">
        <v>1</v>
      </c>
    </row>
    <row r="31" spans="1:10" s="11" customFormat="1" x14ac:dyDescent="0.25">
      <c r="A31" s="35" t="s">
        <v>6</v>
      </c>
      <c r="B31" s="41">
        <f>C31</f>
        <v>11437</v>
      </c>
      <c r="C31" s="41">
        <f>F31+E31</f>
        <v>11437</v>
      </c>
      <c r="D31" s="41"/>
      <c r="E31" s="41"/>
      <c r="F31" s="41">
        <v>11437</v>
      </c>
      <c r="G31" s="41"/>
      <c r="H31" s="41">
        <f>+I31+J31</f>
        <v>11437</v>
      </c>
      <c r="I31" s="41">
        <v>11437</v>
      </c>
      <c r="J31" s="41">
        <v>0</v>
      </c>
    </row>
    <row r="32" spans="1:10" x14ac:dyDescent="0.25">
      <c r="A32" s="8"/>
      <c r="B32" s="34"/>
      <c r="C32" s="34"/>
      <c r="D32" s="34"/>
      <c r="E32" s="34"/>
      <c r="F32" s="34"/>
      <c r="G32" s="34"/>
      <c r="H32" s="34"/>
      <c r="I32" s="34"/>
      <c r="J32" s="34"/>
    </row>
    <row r="33" spans="1:10" x14ac:dyDescent="0.25">
      <c r="A33" s="44" t="s">
        <v>7</v>
      </c>
      <c r="B33" s="34"/>
      <c r="C33" s="34"/>
      <c r="D33" s="34"/>
      <c r="E33" s="34"/>
      <c r="F33" s="34"/>
      <c r="G33" s="34"/>
      <c r="H33" s="34"/>
      <c r="I33" s="34"/>
      <c r="J33" s="34"/>
    </row>
    <row r="34" spans="1:10" x14ac:dyDescent="0.25">
      <c r="A34" s="8" t="s">
        <v>53</v>
      </c>
      <c r="B34" s="34">
        <f>B17/B29</f>
        <v>0</v>
      </c>
      <c r="C34" s="34">
        <f t="shared" ref="C34:J34" si="3">C17/C29</f>
        <v>0</v>
      </c>
      <c r="D34" s="34">
        <f t="shared" si="3"/>
        <v>0</v>
      </c>
      <c r="E34" s="34">
        <f t="shared" si="3"/>
        <v>0</v>
      </c>
      <c r="F34" s="34">
        <f t="shared" si="3"/>
        <v>0</v>
      </c>
      <c r="G34" s="34">
        <f t="shared" si="3"/>
        <v>0</v>
      </c>
      <c r="H34" s="34">
        <f t="shared" si="3"/>
        <v>0</v>
      </c>
      <c r="I34" s="34">
        <f t="shared" si="3"/>
        <v>0</v>
      </c>
      <c r="J34" s="34">
        <f t="shared" si="3"/>
        <v>0</v>
      </c>
    </row>
    <row r="35" spans="1:10" x14ac:dyDescent="0.25">
      <c r="A35" s="8" t="s">
        <v>93</v>
      </c>
      <c r="B35" s="34">
        <f>B20/B30</f>
        <v>0</v>
      </c>
      <c r="C35" s="34">
        <f t="shared" ref="C35:J35" si="4">C20/C30</f>
        <v>0</v>
      </c>
      <c r="D35" s="34">
        <f t="shared" si="4"/>
        <v>0</v>
      </c>
      <c r="E35" s="34">
        <f t="shared" si="4"/>
        <v>0</v>
      </c>
      <c r="F35" s="34">
        <f t="shared" si="4"/>
        <v>0</v>
      </c>
      <c r="G35" s="34">
        <f t="shared" si="4"/>
        <v>0</v>
      </c>
      <c r="H35" s="34">
        <f t="shared" si="4"/>
        <v>0</v>
      </c>
      <c r="I35" s="34">
        <f t="shared" si="4"/>
        <v>0</v>
      </c>
      <c r="J35" s="34">
        <f t="shared" si="4"/>
        <v>0</v>
      </c>
    </row>
    <row r="36" spans="1:10" x14ac:dyDescent="0.25">
      <c r="A36" s="8" t="s">
        <v>54</v>
      </c>
      <c r="B36" s="34" t="e">
        <f>B34/C10</f>
        <v>#DIV/0!</v>
      </c>
      <c r="C36" s="34" t="e">
        <f t="shared" ref="C36:J36" si="5">C34/C10</f>
        <v>#DIV/0!</v>
      </c>
      <c r="D36" s="34" t="e">
        <f t="shared" si="5"/>
        <v>#DIV/0!</v>
      </c>
      <c r="E36" s="34" t="e">
        <f t="shared" si="5"/>
        <v>#DIV/0!</v>
      </c>
      <c r="F36" s="34" t="e">
        <f t="shared" ref="F36:G36" si="6">F34/F10</f>
        <v>#DIV/0!</v>
      </c>
      <c r="G36" s="34" t="e">
        <f t="shared" si="6"/>
        <v>#DIV/0!</v>
      </c>
      <c r="H36" s="34" t="e">
        <f t="shared" si="5"/>
        <v>#DIV/0!</v>
      </c>
      <c r="I36" s="34" t="e">
        <f t="shared" si="5"/>
        <v>#DIV/0!</v>
      </c>
      <c r="J36" s="34" t="e">
        <f t="shared" si="5"/>
        <v>#DIV/0!</v>
      </c>
    </row>
    <row r="37" spans="1:10" x14ac:dyDescent="0.25">
      <c r="A37" s="8" t="s">
        <v>94</v>
      </c>
      <c r="B37" s="34" t="e">
        <f>B35/C12</f>
        <v>#DIV/0!</v>
      </c>
      <c r="C37" s="34" t="e">
        <f t="shared" ref="C37:J37" si="7">C35/C12</f>
        <v>#DIV/0!</v>
      </c>
      <c r="D37" s="34" t="e">
        <f t="shared" si="7"/>
        <v>#DIV/0!</v>
      </c>
      <c r="E37" s="34" t="e">
        <f t="shared" si="7"/>
        <v>#DIV/0!</v>
      </c>
      <c r="F37" s="34" t="e">
        <f t="shared" ref="F37:G37" si="8">F35/F12</f>
        <v>#DIV/0!</v>
      </c>
      <c r="G37" s="34" t="e">
        <f t="shared" si="8"/>
        <v>#DIV/0!</v>
      </c>
      <c r="H37" s="34">
        <f t="shared" si="7"/>
        <v>0</v>
      </c>
      <c r="I37" s="34">
        <f t="shared" si="7"/>
        <v>0</v>
      </c>
      <c r="J37" s="34" t="e">
        <f t="shared" si="7"/>
        <v>#DIV/0!</v>
      </c>
    </row>
    <row r="38" spans="1:10" x14ac:dyDescent="0.25">
      <c r="A38" s="8"/>
      <c r="B38" s="34"/>
      <c r="C38" s="34"/>
      <c r="D38" s="34"/>
      <c r="E38" s="34"/>
      <c r="F38" s="34"/>
      <c r="G38" s="34"/>
      <c r="H38" s="34"/>
      <c r="I38" s="34"/>
      <c r="J38" s="34"/>
    </row>
    <row r="39" spans="1:10" x14ac:dyDescent="0.25">
      <c r="A39" s="44" t="s">
        <v>8</v>
      </c>
      <c r="B39" s="34"/>
      <c r="C39" s="34"/>
      <c r="D39" s="34"/>
      <c r="E39" s="34"/>
      <c r="F39" s="34"/>
      <c r="G39" s="34"/>
      <c r="H39" s="34"/>
      <c r="I39" s="34"/>
      <c r="J39" s="34"/>
    </row>
    <row r="40" spans="1:10" x14ac:dyDescent="0.25">
      <c r="A40" s="8"/>
      <c r="B40" s="34"/>
      <c r="C40" s="34"/>
      <c r="D40" s="34"/>
      <c r="E40" s="34"/>
      <c r="F40" s="34"/>
      <c r="G40" s="34"/>
      <c r="H40" s="34"/>
      <c r="I40" s="34"/>
      <c r="J40" s="34"/>
    </row>
    <row r="41" spans="1:10" x14ac:dyDescent="0.25">
      <c r="A41" s="8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8" t="s">
        <v>10</v>
      </c>
      <c r="B42" s="34">
        <f>B11/B31*100</f>
        <v>3.5673690653143306</v>
      </c>
      <c r="C42" s="34">
        <f t="shared" ref="C42:J42" si="9">C11/C31*100</f>
        <v>0</v>
      </c>
      <c r="D42" s="34" t="e">
        <f t="shared" si="9"/>
        <v>#DIV/0!</v>
      </c>
      <c r="E42" s="34" t="e">
        <f t="shared" si="9"/>
        <v>#DIV/0!</v>
      </c>
      <c r="F42" s="34">
        <f t="shared" ref="F42:G42" si="10">F11/F31*100</f>
        <v>0</v>
      </c>
      <c r="G42" s="34" t="e">
        <f t="shared" si="10"/>
        <v>#DIV/0!</v>
      </c>
      <c r="H42" s="34">
        <f t="shared" si="9"/>
        <v>3.5673690653143306</v>
      </c>
      <c r="I42" s="34">
        <f t="shared" si="9"/>
        <v>3.5673690653143306</v>
      </c>
      <c r="J42" s="34" t="e">
        <f t="shared" si="9"/>
        <v>#DIV/0!</v>
      </c>
    </row>
    <row r="43" spans="1:10" x14ac:dyDescent="0.25">
      <c r="A43" s="8" t="s">
        <v>11</v>
      </c>
      <c r="B43" s="34">
        <f>B12/B31*100</f>
        <v>2.8503978315991958</v>
      </c>
      <c r="C43" s="34">
        <f t="shared" ref="C43:J43" si="11">C12/C31*100</f>
        <v>0</v>
      </c>
      <c r="D43" s="34" t="e">
        <f t="shared" si="11"/>
        <v>#DIV/0!</v>
      </c>
      <c r="E43" s="34" t="e">
        <f t="shared" si="11"/>
        <v>#DIV/0!</v>
      </c>
      <c r="F43" s="34">
        <f t="shared" ref="F43:G43" si="12">F12/F31*100</f>
        <v>0</v>
      </c>
      <c r="G43" s="34" t="e">
        <f t="shared" si="12"/>
        <v>#DIV/0!</v>
      </c>
      <c r="H43" s="34">
        <f t="shared" si="11"/>
        <v>2.8503978315991958</v>
      </c>
      <c r="I43" s="34">
        <f t="shared" si="11"/>
        <v>2.8503978315991958</v>
      </c>
      <c r="J43" s="34" t="e">
        <f t="shared" si="11"/>
        <v>#DIV/0!</v>
      </c>
    </row>
    <row r="44" spans="1:10" x14ac:dyDescent="0.25">
      <c r="A44" s="8"/>
      <c r="B44" s="34"/>
      <c r="C44" s="34"/>
      <c r="D44" s="34"/>
      <c r="E44" s="34"/>
      <c r="F44" s="34"/>
      <c r="G44" s="34"/>
      <c r="H44" s="34"/>
      <c r="I44" s="34"/>
      <c r="J44" s="34"/>
    </row>
    <row r="45" spans="1:10" x14ac:dyDescent="0.25">
      <c r="A45" s="8" t="s">
        <v>12</v>
      </c>
      <c r="B45" s="34"/>
      <c r="C45" s="34"/>
      <c r="D45" s="34"/>
      <c r="E45" s="34"/>
      <c r="F45" s="34"/>
      <c r="G45" s="34"/>
      <c r="H45" s="34"/>
      <c r="I45" s="34"/>
      <c r="J45" s="34"/>
    </row>
    <row r="46" spans="1:10" x14ac:dyDescent="0.25">
      <c r="A46" s="8" t="s">
        <v>13</v>
      </c>
      <c r="B46" s="34">
        <f>B12/B11*100</f>
        <v>79.901960784313729</v>
      </c>
      <c r="C46" s="34" t="e">
        <f t="shared" ref="C46:J46" si="13">C12/C11*100</f>
        <v>#DIV/0!</v>
      </c>
      <c r="D46" s="34" t="e">
        <f t="shared" si="13"/>
        <v>#DIV/0!</v>
      </c>
      <c r="E46" s="34" t="e">
        <f t="shared" si="13"/>
        <v>#DIV/0!</v>
      </c>
      <c r="F46" s="34" t="e">
        <f t="shared" ref="F46:G46" si="14">F12/F11*100</f>
        <v>#DIV/0!</v>
      </c>
      <c r="G46" s="34" t="e">
        <f t="shared" si="14"/>
        <v>#DIV/0!</v>
      </c>
      <c r="H46" s="34">
        <f t="shared" si="13"/>
        <v>79.901960784313729</v>
      </c>
      <c r="I46" s="34">
        <f t="shared" si="13"/>
        <v>79.901960784313729</v>
      </c>
      <c r="J46" s="34" t="e">
        <f t="shared" si="13"/>
        <v>#DIV/0!</v>
      </c>
    </row>
    <row r="47" spans="1:10" x14ac:dyDescent="0.25">
      <c r="A47" s="8" t="s">
        <v>14</v>
      </c>
      <c r="B47" s="34" t="e">
        <f>B19/B18*100</f>
        <v>#DIV/0!</v>
      </c>
      <c r="C47" s="34" t="e">
        <f t="shared" ref="C47:J47" si="15">C19/C18*100</f>
        <v>#DIV/0!</v>
      </c>
      <c r="D47" s="34" t="e">
        <f t="shared" si="15"/>
        <v>#DIV/0!</v>
      </c>
      <c r="E47" s="34" t="e">
        <f t="shared" si="15"/>
        <v>#DIV/0!</v>
      </c>
      <c r="F47" s="34" t="e">
        <f t="shared" ref="F47:G47" si="16">F19/F18*100</f>
        <v>#DIV/0!</v>
      </c>
      <c r="G47" s="34" t="e">
        <f t="shared" si="16"/>
        <v>#DIV/0!</v>
      </c>
      <c r="H47" s="34">
        <f t="shared" si="15"/>
        <v>79.901960784313729</v>
      </c>
      <c r="I47" s="34">
        <f t="shared" si="15"/>
        <v>79.901960784313729</v>
      </c>
      <c r="J47" s="34" t="e">
        <f t="shared" si="15"/>
        <v>#DIV/0!</v>
      </c>
    </row>
    <row r="48" spans="1:10" x14ac:dyDescent="0.25">
      <c r="A48" s="8" t="s">
        <v>15</v>
      </c>
      <c r="B48" s="34" t="e">
        <f>AVERAGE(B46:B47)</f>
        <v>#DIV/0!</v>
      </c>
      <c r="C48" s="34" t="e">
        <f t="shared" ref="C48:J48" si="17">AVERAGE(C46:C47)</f>
        <v>#DIV/0!</v>
      </c>
      <c r="D48" s="34" t="e">
        <f t="shared" si="17"/>
        <v>#DIV/0!</v>
      </c>
      <c r="E48" s="34" t="e">
        <f t="shared" si="17"/>
        <v>#DIV/0!</v>
      </c>
      <c r="F48" s="34" t="e">
        <f t="shared" ref="F48:G48" si="18">AVERAGE(F46:F47)</f>
        <v>#DIV/0!</v>
      </c>
      <c r="G48" s="34" t="e">
        <f t="shared" si="18"/>
        <v>#DIV/0!</v>
      </c>
      <c r="H48" s="34">
        <f t="shared" si="17"/>
        <v>79.901960784313729</v>
      </c>
      <c r="I48" s="34">
        <f t="shared" si="17"/>
        <v>79.901960784313729</v>
      </c>
      <c r="J48" s="34" t="e">
        <f t="shared" si="17"/>
        <v>#DIV/0!</v>
      </c>
    </row>
    <row r="49" spans="1:10" x14ac:dyDescent="0.25">
      <c r="A49" s="8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8" t="s">
        <v>16</v>
      </c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8" t="s">
        <v>17</v>
      </c>
      <c r="B51" s="34">
        <f>B12/B13*100</f>
        <v>20.173267326732674</v>
      </c>
      <c r="C51" s="34">
        <f t="shared" ref="C51:J51" si="19">C12/C13*100</f>
        <v>0</v>
      </c>
      <c r="D51" s="34" t="e">
        <f t="shared" si="19"/>
        <v>#DIV/0!</v>
      </c>
      <c r="E51" s="34" t="e">
        <f t="shared" si="19"/>
        <v>#DIV/0!</v>
      </c>
      <c r="F51" s="34">
        <f t="shared" ref="F51:G51" si="20">F12/F13*100</f>
        <v>0</v>
      </c>
      <c r="G51" s="34" t="e">
        <f t="shared" si="20"/>
        <v>#DIV/0!</v>
      </c>
      <c r="H51" s="34">
        <f t="shared" si="19"/>
        <v>39.950980392156865</v>
      </c>
      <c r="I51" s="34">
        <f t="shared" si="19"/>
        <v>39.950980392156865</v>
      </c>
      <c r="J51" s="34" t="e">
        <f t="shared" si="19"/>
        <v>#DIV/0!</v>
      </c>
    </row>
    <row r="52" spans="1:10" x14ac:dyDescent="0.25">
      <c r="A52" s="8" t="s">
        <v>18</v>
      </c>
      <c r="B52" s="34">
        <f>B19/B21*100</f>
        <v>0</v>
      </c>
      <c r="C52" s="34">
        <f t="shared" ref="C52:J52" si="21">C19/C21*100</f>
        <v>0</v>
      </c>
      <c r="D52" s="34" t="e">
        <f t="shared" si="21"/>
        <v>#DIV/0!</v>
      </c>
      <c r="E52" s="34" t="e">
        <f t="shared" si="21"/>
        <v>#DIV/0!</v>
      </c>
      <c r="F52" s="34">
        <f t="shared" ref="F52:G52" si="22">F19/F21*100</f>
        <v>0</v>
      </c>
      <c r="G52" s="34" t="e">
        <f t="shared" si="22"/>
        <v>#DIV/0!</v>
      </c>
      <c r="H52" s="34">
        <f t="shared" si="21"/>
        <v>39.950980392156865</v>
      </c>
      <c r="I52" s="34">
        <f t="shared" si="21"/>
        <v>39.950980392156865</v>
      </c>
      <c r="J52" s="34" t="e">
        <f t="shared" si="21"/>
        <v>#DIV/0!</v>
      </c>
    </row>
    <row r="53" spans="1:10" x14ac:dyDescent="0.25">
      <c r="A53" s="8" t="s">
        <v>19</v>
      </c>
      <c r="B53" s="34">
        <f>(B51+B52)/2</f>
        <v>10.086633663366337</v>
      </c>
      <c r="C53" s="34">
        <f t="shared" ref="C53:J53" si="23">(C51+C52)/2</f>
        <v>0</v>
      </c>
      <c r="D53" s="34" t="e">
        <f t="shared" si="23"/>
        <v>#DIV/0!</v>
      </c>
      <c r="E53" s="34" t="e">
        <f t="shared" si="23"/>
        <v>#DIV/0!</v>
      </c>
      <c r="F53" s="34">
        <f t="shared" ref="F53:G53" si="24">(F51+F52)/2</f>
        <v>0</v>
      </c>
      <c r="G53" s="34" t="e">
        <f t="shared" si="24"/>
        <v>#DIV/0!</v>
      </c>
      <c r="H53" s="34">
        <f t="shared" si="23"/>
        <v>39.950980392156865</v>
      </c>
      <c r="I53" s="34">
        <f t="shared" si="23"/>
        <v>39.950980392156865</v>
      </c>
      <c r="J53" s="34" t="e">
        <f t="shared" si="23"/>
        <v>#DIV/0!</v>
      </c>
    </row>
    <row r="54" spans="1:10" x14ac:dyDescent="0.25">
      <c r="A54" s="8"/>
      <c r="B54" s="34"/>
      <c r="C54" s="34"/>
      <c r="D54" s="34"/>
      <c r="E54" s="34"/>
      <c r="F54" s="34"/>
      <c r="G54" s="34"/>
      <c r="H54" s="34"/>
      <c r="I54" s="34"/>
      <c r="J54" s="34"/>
    </row>
    <row r="55" spans="1:10" x14ac:dyDescent="0.25">
      <c r="A55" s="8" t="s">
        <v>32</v>
      </c>
      <c r="B55" s="34"/>
      <c r="C55" s="34"/>
      <c r="D55" s="34"/>
      <c r="E55" s="34"/>
      <c r="F55" s="34"/>
      <c r="G55" s="34"/>
      <c r="H55" s="34"/>
      <c r="I55" s="34"/>
      <c r="J55" s="34"/>
    </row>
    <row r="56" spans="1:10" x14ac:dyDescent="0.25">
      <c r="A56" s="8" t="s">
        <v>20</v>
      </c>
      <c r="B56" s="34">
        <f>H22/H19*100</f>
        <v>100</v>
      </c>
      <c r="C56" s="34" t="e">
        <f t="shared" ref="C56:J56" si="25">C22/C19*100</f>
        <v>#DIV/0!</v>
      </c>
      <c r="D56" s="34" t="e">
        <f t="shared" si="25"/>
        <v>#DIV/0!</v>
      </c>
      <c r="E56" s="34" t="e">
        <f t="shared" si="25"/>
        <v>#DIV/0!</v>
      </c>
      <c r="F56" s="34" t="e">
        <f t="shared" ref="F56:G56" si="26">F22/F19*100</f>
        <v>#DIV/0!</v>
      </c>
      <c r="G56" s="34" t="e">
        <f t="shared" si="26"/>
        <v>#DIV/0!</v>
      </c>
      <c r="H56" s="34">
        <f t="shared" si="25"/>
        <v>100</v>
      </c>
      <c r="I56" s="34">
        <f t="shared" si="25"/>
        <v>0</v>
      </c>
      <c r="J56" s="34" t="e">
        <f t="shared" si="25"/>
        <v>#DIV/0!</v>
      </c>
    </row>
    <row r="57" spans="1:10" x14ac:dyDescent="0.25">
      <c r="A57" s="8"/>
      <c r="B57" s="34"/>
      <c r="C57" s="34"/>
      <c r="D57" s="34"/>
      <c r="E57" s="34"/>
      <c r="F57" s="34"/>
      <c r="G57" s="34"/>
      <c r="H57" s="34"/>
      <c r="I57" s="34"/>
      <c r="J57" s="34"/>
    </row>
    <row r="58" spans="1:10" x14ac:dyDescent="0.25">
      <c r="A58" s="8" t="s">
        <v>21</v>
      </c>
      <c r="B58" s="34"/>
      <c r="C58" s="34"/>
      <c r="D58" s="34"/>
      <c r="E58" s="34"/>
      <c r="F58" s="34"/>
      <c r="G58" s="34"/>
      <c r="H58" s="34"/>
      <c r="I58" s="34"/>
      <c r="J58" s="34"/>
    </row>
    <row r="59" spans="1:10" x14ac:dyDescent="0.25">
      <c r="A59" s="8" t="s">
        <v>22</v>
      </c>
      <c r="B59" s="34" t="e">
        <f>((B12/B10)-1)*100</f>
        <v>#DIV/0!</v>
      </c>
      <c r="C59" s="34" t="e">
        <f t="shared" ref="C59:J59" si="27">((C12/C10)-1)*100</f>
        <v>#DIV/0!</v>
      </c>
      <c r="D59" s="34" t="e">
        <f t="shared" si="27"/>
        <v>#DIV/0!</v>
      </c>
      <c r="E59" s="34" t="e">
        <f t="shared" si="27"/>
        <v>#DIV/0!</v>
      </c>
      <c r="F59" s="34" t="e">
        <f t="shared" ref="F59:G59" si="28">((F12/F10)-1)*100</f>
        <v>#DIV/0!</v>
      </c>
      <c r="G59" s="34" t="e">
        <f t="shared" si="28"/>
        <v>#DIV/0!</v>
      </c>
      <c r="H59" s="34" t="e">
        <f t="shared" si="27"/>
        <v>#DIV/0!</v>
      </c>
      <c r="I59" s="34" t="e">
        <f t="shared" si="27"/>
        <v>#DIV/0!</v>
      </c>
      <c r="J59" s="34" t="e">
        <f t="shared" si="27"/>
        <v>#DIV/0!</v>
      </c>
    </row>
    <row r="60" spans="1:10" x14ac:dyDescent="0.25">
      <c r="A60" s="8" t="s">
        <v>23</v>
      </c>
      <c r="B60" s="34" t="e">
        <f>((B35/B34)-1)*100</f>
        <v>#DIV/0!</v>
      </c>
      <c r="C60" s="34" t="e">
        <f t="shared" ref="C60:J60" si="29">((C35/C34)-1)*100</f>
        <v>#DIV/0!</v>
      </c>
      <c r="D60" s="34" t="e">
        <f t="shared" si="29"/>
        <v>#DIV/0!</v>
      </c>
      <c r="E60" s="34" t="e">
        <f t="shared" si="29"/>
        <v>#DIV/0!</v>
      </c>
      <c r="F60" s="34" t="e">
        <f t="shared" ref="F60:G60" si="30">((F35/F34)-1)*100</f>
        <v>#DIV/0!</v>
      </c>
      <c r="G60" s="34" t="e">
        <f t="shared" si="30"/>
        <v>#DIV/0!</v>
      </c>
      <c r="H60" s="34" t="e">
        <f t="shared" si="29"/>
        <v>#DIV/0!</v>
      </c>
      <c r="I60" s="34" t="e">
        <f t="shared" si="29"/>
        <v>#DIV/0!</v>
      </c>
      <c r="J60" s="34" t="e">
        <f t="shared" si="29"/>
        <v>#DIV/0!</v>
      </c>
    </row>
    <row r="61" spans="1:10" x14ac:dyDescent="0.25">
      <c r="A61" s="8" t="s">
        <v>24</v>
      </c>
      <c r="B61" s="34" t="e">
        <f>((B37/B36)-1)*100</f>
        <v>#DIV/0!</v>
      </c>
      <c r="C61" s="34" t="e">
        <f t="shared" ref="C61:I61" si="31">((C37/C36)-1)*100</f>
        <v>#DIV/0!</v>
      </c>
      <c r="D61" s="34" t="e">
        <f t="shared" si="31"/>
        <v>#DIV/0!</v>
      </c>
      <c r="E61" s="34" t="e">
        <f t="shared" si="31"/>
        <v>#DIV/0!</v>
      </c>
      <c r="F61" s="34" t="e">
        <f t="shared" ref="F61:G61" si="32">((F37/F36)-1)*100</f>
        <v>#DIV/0!</v>
      </c>
      <c r="G61" s="34" t="e">
        <f t="shared" si="32"/>
        <v>#DIV/0!</v>
      </c>
      <c r="H61" s="34" t="e">
        <f t="shared" si="31"/>
        <v>#DIV/0!</v>
      </c>
      <c r="I61" s="34" t="e">
        <f t="shared" si="31"/>
        <v>#DIV/0!</v>
      </c>
      <c r="J61" s="34" t="e">
        <f>((J37/J36)-1)*100</f>
        <v>#DIV/0!</v>
      </c>
    </row>
    <row r="62" spans="1:10" x14ac:dyDescent="0.25">
      <c r="A62" s="8"/>
      <c r="B62" s="34"/>
      <c r="C62" s="34"/>
      <c r="D62" s="34"/>
      <c r="E62" s="34"/>
      <c r="F62" s="34"/>
      <c r="G62" s="34"/>
      <c r="H62" s="34"/>
      <c r="I62" s="34"/>
      <c r="J62" s="34"/>
    </row>
    <row r="63" spans="1:10" x14ac:dyDescent="0.25">
      <c r="A63" s="8" t="s">
        <v>25</v>
      </c>
      <c r="B63" s="34"/>
      <c r="C63" s="34"/>
      <c r="D63" s="34"/>
      <c r="E63" s="34"/>
      <c r="F63" s="34"/>
      <c r="G63" s="34"/>
      <c r="H63" s="34"/>
      <c r="I63" s="34"/>
      <c r="J63" s="34"/>
    </row>
    <row r="64" spans="1:10" x14ac:dyDescent="0.25">
      <c r="A64" s="8" t="s">
        <v>26</v>
      </c>
      <c r="B64" s="34" t="e">
        <f>B18/C11</f>
        <v>#DIV/0!</v>
      </c>
      <c r="C64" s="34" t="e">
        <f t="shared" ref="C64:J64" si="33">C18/C11</f>
        <v>#DIV/0!</v>
      </c>
      <c r="D64" s="34" t="e">
        <f t="shared" si="33"/>
        <v>#DIV/0!</v>
      </c>
      <c r="E64" s="34" t="e">
        <f t="shared" si="33"/>
        <v>#DIV/0!</v>
      </c>
      <c r="F64" s="34" t="e">
        <f t="shared" ref="F64:G64" si="34">F18/F11</f>
        <v>#DIV/0!</v>
      </c>
      <c r="G64" s="34" t="e">
        <f t="shared" si="34"/>
        <v>#DIV/0!</v>
      </c>
      <c r="H64" s="34">
        <f t="shared" si="33"/>
        <v>267750</v>
      </c>
      <c r="I64" s="34">
        <f t="shared" si="33"/>
        <v>267750</v>
      </c>
      <c r="J64" s="34" t="e">
        <f t="shared" si="33"/>
        <v>#DIV/0!</v>
      </c>
    </row>
    <row r="65" spans="1:10" x14ac:dyDescent="0.25">
      <c r="A65" s="8" t="s">
        <v>27</v>
      </c>
      <c r="B65" s="34" t="e">
        <f>B20/C12</f>
        <v>#DIV/0!</v>
      </c>
      <c r="C65" s="34" t="e">
        <f>C20/C12</f>
        <v>#DIV/0!</v>
      </c>
      <c r="D65" s="34" t="e">
        <f t="shared" ref="D65:J65" si="35">D20/D12</f>
        <v>#DIV/0!</v>
      </c>
      <c r="E65" s="34" t="e">
        <f t="shared" si="35"/>
        <v>#DIV/0!</v>
      </c>
      <c r="F65" s="34" t="e">
        <f t="shared" si="35"/>
        <v>#DIV/0!</v>
      </c>
      <c r="G65" s="34" t="e">
        <f t="shared" si="35"/>
        <v>#DIV/0!</v>
      </c>
      <c r="H65" s="34">
        <f t="shared" si="35"/>
        <v>0</v>
      </c>
      <c r="I65" s="34">
        <f t="shared" si="35"/>
        <v>0</v>
      </c>
      <c r="J65" s="34" t="e">
        <f t="shared" si="35"/>
        <v>#DIV/0!</v>
      </c>
    </row>
    <row r="66" spans="1:10" x14ac:dyDescent="0.25">
      <c r="A66" s="8" t="s">
        <v>28</v>
      </c>
      <c r="B66" s="34" t="e">
        <f>(B65/B64)*B48</f>
        <v>#DIV/0!</v>
      </c>
      <c r="C66" s="34" t="e">
        <f t="shared" ref="C66:J66" si="36">(C65/C64)*C48</f>
        <v>#DIV/0!</v>
      </c>
      <c r="D66" s="34" t="e">
        <f t="shared" si="36"/>
        <v>#DIV/0!</v>
      </c>
      <c r="E66" s="34" t="e">
        <f t="shared" si="36"/>
        <v>#DIV/0!</v>
      </c>
      <c r="F66" s="34" t="e">
        <f t="shared" si="36"/>
        <v>#DIV/0!</v>
      </c>
      <c r="G66" s="34" t="e">
        <f t="shared" si="36"/>
        <v>#DIV/0!</v>
      </c>
      <c r="H66" s="34">
        <f t="shared" si="36"/>
        <v>0</v>
      </c>
      <c r="I66" s="34">
        <f t="shared" si="36"/>
        <v>0</v>
      </c>
      <c r="J66" s="34" t="e">
        <f t="shared" si="36"/>
        <v>#DIV/0!</v>
      </c>
    </row>
    <row r="67" spans="1:10" x14ac:dyDescent="0.25">
      <c r="A67" s="8"/>
      <c r="B67" s="34"/>
      <c r="C67" s="34"/>
      <c r="D67" s="34"/>
      <c r="E67" s="34"/>
      <c r="F67" s="34"/>
      <c r="G67" s="34"/>
      <c r="H67" s="34"/>
      <c r="I67" s="34"/>
      <c r="J67" s="34"/>
    </row>
    <row r="68" spans="1:10" x14ac:dyDescent="0.25">
      <c r="A68" s="8" t="s">
        <v>29</v>
      </c>
      <c r="B68" s="34"/>
      <c r="C68" s="34"/>
      <c r="D68" s="34"/>
      <c r="E68" s="34"/>
      <c r="F68" s="34"/>
      <c r="G68" s="34"/>
      <c r="H68" s="34"/>
      <c r="I68" s="34"/>
      <c r="J68" s="34"/>
    </row>
    <row r="69" spans="1:10" x14ac:dyDescent="0.25">
      <c r="A69" s="8" t="s">
        <v>30</v>
      </c>
      <c r="B69" s="34" t="e">
        <f>(B26/B25)*100</f>
        <v>#DIV/0!</v>
      </c>
      <c r="C69" s="34" t="e">
        <f>(C26/C25)*100</f>
        <v>#DIV/0!</v>
      </c>
      <c r="D69" s="34"/>
      <c r="E69" s="34"/>
      <c r="F69" s="34"/>
      <c r="G69" s="34"/>
      <c r="H69" s="34"/>
      <c r="I69" s="34"/>
      <c r="J69" s="34"/>
    </row>
    <row r="70" spans="1:10" x14ac:dyDescent="0.25">
      <c r="A70" s="8" t="s">
        <v>31</v>
      </c>
      <c r="B70" s="34" t="e">
        <f>(B19/B26)*100</f>
        <v>#DIV/0!</v>
      </c>
      <c r="C70" s="34" t="e">
        <f>(C19/C26)*100</f>
        <v>#DIV/0!</v>
      </c>
      <c r="D70" s="34"/>
      <c r="E70" s="34"/>
      <c r="F70" s="34"/>
      <c r="G70" s="34"/>
      <c r="H70" s="34"/>
      <c r="I70" s="34"/>
      <c r="J70" s="34"/>
    </row>
    <row r="71" spans="1:10" ht="15.75" thickBot="1" x14ac:dyDescent="0.3">
      <c r="A71" s="19"/>
      <c r="B71" s="58"/>
      <c r="C71" s="58"/>
      <c r="D71" s="58"/>
      <c r="E71" s="58"/>
      <c r="F71" s="58"/>
      <c r="G71" s="58"/>
      <c r="H71" s="58"/>
      <c r="I71" s="58"/>
      <c r="J71" s="58"/>
    </row>
    <row r="72" spans="1:10" ht="15.75" thickTop="1" x14ac:dyDescent="0.25">
      <c r="A72" s="12" t="s">
        <v>35</v>
      </c>
    </row>
    <row r="73" spans="1:10" x14ac:dyDescent="0.25">
      <c r="A73" s="4" t="s">
        <v>33</v>
      </c>
    </row>
    <row r="74" spans="1:10" x14ac:dyDescent="0.25">
      <c r="A74" s="4" t="s">
        <v>95</v>
      </c>
    </row>
    <row r="75" spans="1:10" x14ac:dyDescent="0.25">
      <c r="A75" s="4" t="s">
        <v>96</v>
      </c>
    </row>
    <row r="77" spans="1:10" x14ac:dyDescent="0.25">
      <c r="A77" s="4" t="s">
        <v>48</v>
      </c>
    </row>
    <row r="80" spans="1:10" x14ac:dyDescent="0.25">
      <c r="A80" s="4" t="s">
        <v>41</v>
      </c>
    </row>
    <row r="81" spans="1:1" x14ac:dyDescent="0.25">
      <c r="A81" s="14" t="s">
        <v>44</v>
      </c>
    </row>
    <row r="84" spans="1:1" x14ac:dyDescent="0.25">
      <c r="A84" s="33" t="s">
        <v>97</v>
      </c>
    </row>
    <row r="85" spans="1:1" x14ac:dyDescent="0.25">
      <c r="A85" s="26"/>
    </row>
  </sheetData>
  <mergeCells count="3">
    <mergeCell ref="B4:B5"/>
    <mergeCell ref="A4:A5"/>
    <mergeCell ref="A2:J2"/>
  </mergeCells>
  <pageMargins left="0.7" right="0.7" top="0.75" bottom="0.75" header="0.3" footer="0.3"/>
  <pageSetup scale="61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3"/>
  <sheetViews>
    <sheetView topLeftCell="A25" zoomScale="70" zoomScaleNormal="70" workbookViewId="0">
      <selection activeCell="G13" sqref="G13"/>
    </sheetView>
  </sheetViews>
  <sheetFormatPr baseColWidth="10" defaultColWidth="11.42578125" defaultRowHeight="15" x14ac:dyDescent="0.25"/>
  <cols>
    <col min="1" max="1" width="40.7109375" style="4" customWidth="1"/>
    <col min="2" max="2" width="16.42578125" style="8" bestFit="1" customWidth="1"/>
    <col min="3" max="3" width="17" style="8" bestFit="1" customWidth="1"/>
    <col min="4" max="4" width="14.85546875" style="8" customWidth="1"/>
    <col min="5" max="5" width="12.7109375" style="8" customWidth="1"/>
    <col min="6" max="6" width="23.7109375" style="8" bestFit="1" customWidth="1"/>
    <col min="7" max="7" width="12.7109375" style="8" customWidth="1"/>
    <col min="8" max="8" width="21.42578125" style="8" customWidth="1"/>
    <col min="9" max="9" width="27.140625" style="4" customWidth="1"/>
    <col min="10" max="10" width="12.7109375" style="4" customWidth="1"/>
    <col min="11" max="16384" width="11.42578125" style="4"/>
  </cols>
  <sheetData>
    <row r="1" spans="1:11" x14ac:dyDescent="0.25">
      <c r="B1" s="18"/>
    </row>
    <row r="2" spans="1:11" ht="15.75" x14ac:dyDescent="0.25">
      <c r="A2" s="68" t="s">
        <v>98</v>
      </c>
      <c r="B2" s="68"/>
      <c r="C2" s="68"/>
      <c r="D2" s="68"/>
      <c r="E2" s="68"/>
      <c r="F2" s="68"/>
      <c r="G2" s="68"/>
      <c r="H2" s="68"/>
      <c r="I2" s="68"/>
      <c r="J2" s="68"/>
    </row>
    <row r="4" spans="1:11" ht="15" customHeight="1" x14ac:dyDescent="0.25">
      <c r="A4" s="66" t="s">
        <v>0</v>
      </c>
      <c r="B4" s="64" t="s">
        <v>1</v>
      </c>
      <c r="C4" s="69" t="s">
        <v>36</v>
      </c>
      <c r="D4" s="70"/>
      <c r="E4" s="70"/>
      <c r="F4" s="30"/>
      <c r="G4" s="27"/>
      <c r="H4" s="71" t="s">
        <v>39</v>
      </c>
      <c r="I4" s="72"/>
      <c r="J4" s="72"/>
    </row>
    <row r="5" spans="1:11" ht="15.75" thickBot="1" x14ac:dyDescent="0.3">
      <c r="A5" s="67"/>
      <c r="B5" s="65"/>
      <c r="C5" s="16" t="s">
        <v>40</v>
      </c>
      <c r="D5" s="17" t="s">
        <v>37</v>
      </c>
      <c r="E5" s="17" t="s">
        <v>38</v>
      </c>
      <c r="F5" s="22" t="s">
        <v>47</v>
      </c>
      <c r="G5" s="17" t="s">
        <v>46</v>
      </c>
      <c r="H5" s="16" t="s">
        <v>40</v>
      </c>
      <c r="I5" s="22" t="s">
        <v>47</v>
      </c>
      <c r="J5" s="17" t="s">
        <v>46</v>
      </c>
    </row>
    <row r="6" spans="1:11" ht="15.75" thickTop="1" x14ac:dyDescent="0.25"/>
    <row r="7" spans="1:11" x14ac:dyDescent="0.25">
      <c r="A7" s="44" t="s">
        <v>2</v>
      </c>
      <c r="B7" s="47"/>
      <c r="C7" s="47" t="s">
        <v>45</v>
      </c>
      <c r="D7" s="47"/>
      <c r="E7" s="47"/>
      <c r="F7" s="47">
        <v>1000000</v>
      </c>
      <c r="G7" s="47"/>
      <c r="H7" s="47" t="s">
        <v>45</v>
      </c>
      <c r="I7" s="47">
        <v>267750</v>
      </c>
      <c r="J7" s="47"/>
      <c r="K7" s="45"/>
    </row>
    <row r="8" spans="1:11" x14ac:dyDescent="0.25">
      <c r="A8" s="45"/>
      <c r="B8" s="47"/>
      <c r="C8" s="47"/>
      <c r="D8" s="47"/>
      <c r="E8" s="47"/>
      <c r="F8" s="47"/>
      <c r="G8" s="47"/>
      <c r="H8" s="47"/>
      <c r="I8" s="47"/>
      <c r="J8" s="47"/>
      <c r="K8" s="45"/>
    </row>
    <row r="9" spans="1:11" x14ac:dyDescent="0.25">
      <c r="A9" s="45" t="s">
        <v>34</v>
      </c>
      <c r="B9" s="47"/>
      <c r="C9" s="47"/>
      <c r="D9" s="47"/>
      <c r="E9" s="47"/>
      <c r="F9" s="47"/>
      <c r="G9" s="47"/>
      <c r="H9" s="47"/>
      <c r="I9" s="47"/>
      <c r="J9" s="47"/>
      <c r="K9" s="45"/>
    </row>
    <row r="10" spans="1:11" x14ac:dyDescent="0.25">
      <c r="A10" s="7" t="s">
        <v>55</v>
      </c>
      <c r="B10" s="60">
        <f>H10+C10</f>
        <v>0</v>
      </c>
      <c r="C10" s="60">
        <f>SUM(D10:G10)</f>
        <v>0</v>
      </c>
      <c r="D10" s="60">
        <v>0</v>
      </c>
      <c r="E10" s="60">
        <v>0</v>
      </c>
      <c r="F10" s="60">
        <v>0</v>
      </c>
      <c r="G10" s="60">
        <v>0</v>
      </c>
      <c r="H10" s="60">
        <f>SUM(I10:J10)</f>
        <v>0</v>
      </c>
      <c r="I10" s="60">
        <v>0</v>
      </c>
      <c r="J10" s="60">
        <v>0</v>
      </c>
      <c r="K10" s="45"/>
    </row>
    <row r="11" spans="1:11" x14ac:dyDescent="0.25">
      <c r="A11" s="7" t="s">
        <v>99</v>
      </c>
      <c r="B11" s="60">
        <f>C11+H11</f>
        <v>408</v>
      </c>
      <c r="C11" s="60">
        <f t="shared" ref="C11:C13" si="0">SUM(D11:G11)</f>
        <v>0</v>
      </c>
      <c r="D11" s="60">
        <v>0</v>
      </c>
      <c r="E11" s="60">
        <v>0</v>
      </c>
      <c r="F11" s="60">
        <v>0</v>
      </c>
      <c r="G11" s="60">
        <v>0</v>
      </c>
      <c r="H11" s="60">
        <f>SUM(I11:J11)</f>
        <v>408</v>
      </c>
      <c r="I11" s="60">
        <v>408</v>
      </c>
      <c r="J11" s="60">
        <v>0</v>
      </c>
      <c r="K11" s="45"/>
    </row>
    <row r="12" spans="1:11" x14ac:dyDescent="0.25">
      <c r="A12" s="7" t="s">
        <v>100</v>
      </c>
      <c r="B12" s="60">
        <f>C12+H12</f>
        <v>69</v>
      </c>
      <c r="C12" s="60">
        <f t="shared" si="0"/>
        <v>0</v>
      </c>
      <c r="D12" s="60">
        <v>0</v>
      </c>
      <c r="E12" s="60">
        <v>0</v>
      </c>
      <c r="F12" s="60">
        <v>0</v>
      </c>
      <c r="G12" s="60">
        <v>0</v>
      </c>
      <c r="H12" s="60">
        <f t="shared" ref="H12:H13" si="1">SUM(I12:J12)</f>
        <v>69</v>
      </c>
      <c r="I12" s="60">
        <v>69</v>
      </c>
      <c r="J12" s="60">
        <v>0</v>
      </c>
      <c r="K12" s="45"/>
    </row>
    <row r="13" spans="1:11" x14ac:dyDescent="0.25">
      <c r="A13" s="7" t="s">
        <v>89</v>
      </c>
      <c r="B13" s="60">
        <f>C13+H13</f>
        <v>1616</v>
      </c>
      <c r="C13" s="60">
        <f t="shared" si="0"/>
        <v>800</v>
      </c>
      <c r="D13" s="60">
        <v>0</v>
      </c>
      <c r="E13" s="60">
        <v>0</v>
      </c>
      <c r="F13" s="60">
        <v>800</v>
      </c>
      <c r="G13" s="60">
        <v>0</v>
      </c>
      <c r="H13" s="60">
        <f t="shared" si="1"/>
        <v>816</v>
      </c>
      <c r="I13" s="60">
        <v>816</v>
      </c>
      <c r="J13" s="60">
        <v>0</v>
      </c>
      <c r="K13" s="45"/>
    </row>
    <row r="14" spans="1:11" x14ac:dyDescent="0.25">
      <c r="A14" s="45"/>
      <c r="B14" s="47"/>
      <c r="C14" s="47"/>
      <c r="D14" s="47"/>
      <c r="E14" s="47"/>
      <c r="F14" s="47"/>
      <c r="G14" s="47"/>
      <c r="H14" s="47"/>
      <c r="I14" s="47"/>
      <c r="J14" s="47"/>
      <c r="K14" s="45"/>
    </row>
    <row r="15" spans="1:11" x14ac:dyDescent="0.25">
      <c r="A15" s="48" t="s">
        <v>3</v>
      </c>
      <c r="B15" s="47"/>
      <c r="C15" s="47"/>
      <c r="D15" s="47"/>
      <c r="E15" s="47"/>
      <c r="F15" s="47"/>
      <c r="G15" s="47"/>
      <c r="H15" s="47"/>
      <c r="I15" s="47"/>
      <c r="J15" s="47"/>
      <c r="K15" s="45"/>
    </row>
    <row r="16" spans="1:11" x14ac:dyDescent="0.25">
      <c r="A16" s="7" t="s">
        <v>55</v>
      </c>
      <c r="B16" s="47">
        <f>C16</f>
        <v>0</v>
      </c>
      <c r="C16" s="47">
        <f>SUM(D16:G16)</f>
        <v>0</v>
      </c>
      <c r="D16" s="47">
        <v>0</v>
      </c>
      <c r="E16" s="47">
        <v>0</v>
      </c>
      <c r="F16" s="47">
        <v>0</v>
      </c>
      <c r="G16" s="47">
        <v>0</v>
      </c>
      <c r="H16" s="47">
        <f t="shared" ref="H16:H21" si="2">SUM(I16:J16)</f>
        <v>0</v>
      </c>
      <c r="I16" s="47">
        <v>0</v>
      </c>
      <c r="J16" s="47">
        <v>0</v>
      </c>
      <c r="K16" s="45"/>
    </row>
    <row r="17" spans="1:11" x14ac:dyDescent="0.25">
      <c r="A17" s="7" t="s">
        <v>80</v>
      </c>
      <c r="B17" s="47">
        <f t="shared" ref="B17" si="3">C17+H17</f>
        <v>0</v>
      </c>
      <c r="C17" s="47">
        <f>SUM(D17:G17)</f>
        <v>0</v>
      </c>
      <c r="D17" s="47">
        <v>0</v>
      </c>
      <c r="E17" s="47">
        <v>0</v>
      </c>
      <c r="F17" s="47">
        <f>F10*I7</f>
        <v>0</v>
      </c>
      <c r="G17" s="47">
        <v>0</v>
      </c>
      <c r="H17" s="47">
        <f t="shared" si="2"/>
        <v>0</v>
      </c>
      <c r="I17" s="47">
        <v>0</v>
      </c>
      <c r="J17" s="47">
        <v>0</v>
      </c>
      <c r="K17" s="45"/>
    </row>
    <row r="18" spans="1:11" x14ac:dyDescent="0.25">
      <c r="A18" s="7" t="s">
        <v>99</v>
      </c>
      <c r="B18" s="47">
        <f>C18</f>
        <v>0</v>
      </c>
      <c r="C18" s="47">
        <f t="shared" ref="C18:C21" si="4">SUM(D18:G18)</f>
        <v>0</v>
      </c>
      <c r="D18" s="47">
        <v>0</v>
      </c>
      <c r="E18" s="47">
        <v>0</v>
      </c>
      <c r="F18" s="47">
        <v>0</v>
      </c>
      <c r="G18" s="47">
        <v>0</v>
      </c>
      <c r="H18" s="47">
        <f t="shared" si="2"/>
        <v>109242000</v>
      </c>
      <c r="I18" s="47">
        <f>I11*I7</f>
        <v>109242000</v>
      </c>
      <c r="J18" s="47">
        <f>J11*J7</f>
        <v>0</v>
      </c>
      <c r="K18" s="45"/>
    </row>
    <row r="19" spans="1:11" x14ac:dyDescent="0.25">
      <c r="A19" s="7" t="s">
        <v>100</v>
      </c>
      <c r="B19" s="47">
        <f>C19</f>
        <v>0</v>
      </c>
      <c r="C19" s="47">
        <f t="shared" si="4"/>
        <v>0</v>
      </c>
      <c r="D19" s="47">
        <f>D12*D7</f>
        <v>0</v>
      </c>
      <c r="E19" s="47">
        <f t="shared" ref="E19:G19" si="5">E12*E7</f>
        <v>0</v>
      </c>
      <c r="F19" s="47">
        <f>F12*F7</f>
        <v>0</v>
      </c>
      <c r="G19" s="47">
        <f t="shared" si="5"/>
        <v>0</v>
      </c>
      <c r="H19" s="47">
        <f t="shared" si="2"/>
        <v>18474750</v>
      </c>
      <c r="I19" s="47">
        <f>I12*I7</f>
        <v>18474750</v>
      </c>
      <c r="J19" s="47">
        <f>J12*J7</f>
        <v>0</v>
      </c>
      <c r="K19" s="45"/>
    </row>
    <row r="20" spans="1:11" x14ac:dyDescent="0.25">
      <c r="A20" s="7" t="s">
        <v>101</v>
      </c>
      <c r="B20" s="47">
        <f>C20</f>
        <v>0</v>
      </c>
      <c r="C20" s="47">
        <f t="shared" si="4"/>
        <v>0</v>
      </c>
      <c r="D20" s="47">
        <v>0</v>
      </c>
      <c r="E20" s="47">
        <v>0</v>
      </c>
      <c r="F20" s="47">
        <f>F12*F7</f>
        <v>0</v>
      </c>
      <c r="G20" s="47">
        <v>0</v>
      </c>
      <c r="H20" s="47">
        <f t="shared" si="2"/>
        <v>0</v>
      </c>
      <c r="I20" s="47">
        <v>0</v>
      </c>
      <c r="J20" s="47">
        <v>0</v>
      </c>
      <c r="K20" s="45"/>
    </row>
    <row r="21" spans="1:11" x14ac:dyDescent="0.25">
      <c r="A21" s="7" t="s">
        <v>89</v>
      </c>
      <c r="B21" s="47">
        <f>C21</f>
        <v>800000000</v>
      </c>
      <c r="C21" s="47">
        <f t="shared" si="4"/>
        <v>800000000</v>
      </c>
      <c r="D21" s="47">
        <v>0</v>
      </c>
      <c r="E21" s="47">
        <v>0</v>
      </c>
      <c r="F21" s="47">
        <v>800000000</v>
      </c>
      <c r="G21" s="47">
        <v>0</v>
      </c>
      <c r="H21" s="47">
        <f t="shared" si="2"/>
        <v>218484000</v>
      </c>
      <c r="I21" s="47">
        <f>I13*I7</f>
        <v>218484000</v>
      </c>
      <c r="J21" s="47">
        <f>J13*J7</f>
        <v>0</v>
      </c>
      <c r="K21" s="45"/>
    </row>
    <row r="22" spans="1:11" x14ac:dyDescent="0.25">
      <c r="A22" s="7" t="s">
        <v>102</v>
      </c>
      <c r="B22" s="47">
        <f>B19</f>
        <v>0</v>
      </c>
      <c r="C22" s="47"/>
      <c r="D22" s="47"/>
      <c r="E22" s="47"/>
      <c r="F22" s="47"/>
      <c r="G22" s="47"/>
      <c r="H22" s="47">
        <f>H19</f>
        <v>18474750</v>
      </c>
      <c r="I22" s="47"/>
      <c r="J22" s="47"/>
      <c r="K22" s="45"/>
    </row>
    <row r="23" spans="1:11" x14ac:dyDescent="0.25">
      <c r="A23" s="45"/>
      <c r="B23" s="47"/>
      <c r="C23" s="47"/>
      <c r="D23" s="47"/>
      <c r="E23" s="47"/>
      <c r="F23" s="47"/>
      <c r="G23" s="47"/>
      <c r="H23" s="47"/>
      <c r="I23" s="47"/>
      <c r="J23" s="47"/>
      <c r="K23" s="45"/>
    </row>
    <row r="24" spans="1:11" x14ac:dyDescent="0.25">
      <c r="A24" s="48" t="s">
        <v>4</v>
      </c>
      <c r="B24" s="47"/>
      <c r="C24" s="47"/>
      <c r="D24" s="47"/>
      <c r="E24" s="47"/>
      <c r="F24" s="47"/>
      <c r="G24" s="47"/>
      <c r="H24" s="47"/>
      <c r="I24" s="47"/>
      <c r="J24" s="47"/>
      <c r="K24" s="45"/>
    </row>
    <row r="25" spans="1:11" x14ac:dyDescent="0.25">
      <c r="A25" s="7" t="s">
        <v>99</v>
      </c>
      <c r="B25" s="47">
        <f>B18</f>
        <v>0</v>
      </c>
      <c r="C25" s="47">
        <f>C18</f>
        <v>0</v>
      </c>
      <c r="D25" s="47"/>
      <c r="E25" s="47"/>
      <c r="F25" s="47"/>
      <c r="G25" s="47"/>
      <c r="H25" s="47"/>
      <c r="I25" s="47"/>
      <c r="J25" s="47"/>
      <c r="K25" s="45"/>
    </row>
    <row r="26" spans="1:11" x14ac:dyDescent="0.25">
      <c r="A26" s="7" t="s">
        <v>100</v>
      </c>
      <c r="B26" s="47">
        <f>C26</f>
        <v>0</v>
      </c>
      <c r="C26" s="47">
        <v>0</v>
      </c>
      <c r="D26" s="47"/>
      <c r="E26" s="47"/>
      <c r="F26" s="47"/>
      <c r="G26" s="47"/>
      <c r="H26" s="47"/>
      <c r="I26" s="47"/>
      <c r="J26" s="47"/>
      <c r="K26" s="45"/>
    </row>
    <row r="27" spans="1:11" x14ac:dyDescent="0.25">
      <c r="A27" s="45"/>
      <c r="B27" s="47"/>
      <c r="C27" s="47"/>
      <c r="D27" s="47"/>
      <c r="E27" s="47"/>
      <c r="F27" s="47"/>
      <c r="G27" s="47"/>
      <c r="H27" s="47"/>
      <c r="I27" s="47"/>
      <c r="J27" s="47"/>
      <c r="K27" s="45"/>
    </row>
    <row r="28" spans="1:11" x14ac:dyDescent="0.25">
      <c r="A28" s="45" t="s">
        <v>5</v>
      </c>
      <c r="B28" s="47"/>
      <c r="C28" s="47"/>
      <c r="D28" s="47"/>
      <c r="E28" s="47"/>
      <c r="F28" s="47"/>
      <c r="G28" s="47"/>
      <c r="H28" s="47"/>
      <c r="I28" s="47"/>
      <c r="J28" s="47"/>
      <c r="K28" s="45"/>
    </row>
    <row r="29" spans="1:11" x14ac:dyDescent="0.25">
      <c r="A29" s="7" t="s">
        <v>56</v>
      </c>
      <c r="B29" s="47">
        <v>0.99</v>
      </c>
      <c r="C29" s="47">
        <v>0.99</v>
      </c>
      <c r="D29" s="47">
        <v>0.99</v>
      </c>
      <c r="E29" s="47">
        <v>0.99</v>
      </c>
      <c r="F29" s="47">
        <v>0.99</v>
      </c>
      <c r="G29" s="47">
        <v>0.99</v>
      </c>
      <c r="H29" s="47">
        <v>0.99</v>
      </c>
      <c r="I29" s="47">
        <v>0.99</v>
      </c>
      <c r="J29" s="47">
        <v>0.99</v>
      </c>
      <c r="K29" s="45"/>
    </row>
    <row r="30" spans="1:11" x14ac:dyDescent="0.25">
      <c r="A30" s="7" t="s">
        <v>103</v>
      </c>
      <c r="B30" s="47">
        <v>1.01</v>
      </c>
      <c r="C30" s="47">
        <v>1.01</v>
      </c>
      <c r="D30" s="47">
        <v>1.01</v>
      </c>
      <c r="E30" s="47">
        <v>1.01</v>
      </c>
      <c r="F30" s="47">
        <v>1.01</v>
      </c>
      <c r="G30" s="47">
        <v>1.01</v>
      </c>
      <c r="H30" s="47">
        <v>1.01</v>
      </c>
      <c r="I30" s="47">
        <v>1.01</v>
      </c>
      <c r="J30" s="47">
        <v>1.01</v>
      </c>
      <c r="K30" s="45"/>
    </row>
    <row r="31" spans="1:11" x14ac:dyDescent="0.25">
      <c r="A31" s="46" t="s">
        <v>6</v>
      </c>
      <c r="B31" s="47">
        <f>C31</f>
        <v>11437</v>
      </c>
      <c r="C31" s="47">
        <f>F31+E31</f>
        <v>11437</v>
      </c>
      <c r="D31" s="47"/>
      <c r="E31" s="47"/>
      <c r="F31" s="47">
        <v>11437</v>
      </c>
      <c r="G31" s="47"/>
      <c r="H31" s="47">
        <f>+I31+J31</f>
        <v>11437</v>
      </c>
      <c r="I31" s="47">
        <v>11437</v>
      </c>
      <c r="J31" s="47">
        <v>0</v>
      </c>
      <c r="K31" s="45"/>
    </row>
    <row r="32" spans="1:11" x14ac:dyDescent="0.25">
      <c r="A32" s="45"/>
      <c r="B32" s="47"/>
      <c r="C32" s="47"/>
      <c r="D32" s="47"/>
      <c r="E32" s="47"/>
      <c r="F32" s="47"/>
      <c r="G32" s="47"/>
      <c r="H32" s="47"/>
      <c r="I32" s="47"/>
      <c r="J32" s="47"/>
      <c r="K32" s="45"/>
    </row>
    <row r="33" spans="1:11" x14ac:dyDescent="0.25">
      <c r="A33" s="44" t="s">
        <v>7</v>
      </c>
      <c r="B33" s="47"/>
      <c r="C33" s="47"/>
      <c r="D33" s="47"/>
      <c r="E33" s="47"/>
      <c r="F33" s="47"/>
      <c r="G33" s="47"/>
      <c r="H33" s="47"/>
      <c r="I33" s="47"/>
      <c r="J33" s="47"/>
      <c r="K33" s="45"/>
    </row>
    <row r="34" spans="1:11" x14ac:dyDescent="0.25">
      <c r="A34" s="8" t="s">
        <v>57</v>
      </c>
      <c r="B34" s="47">
        <f>B17/B29</f>
        <v>0</v>
      </c>
      <c r="C34" s="47">
        <f t="shared" ref="C34:J34" si="6">C17/C29</f>
        <v>0</v>
      </c>
      <c r="D34" s="47">
        <f t="shared" si="6"/>
        <v>0</v>
      </c>
      <c r="E34" s="47">
        <f t="shared" si="6"/>
        <v>0</v>
      </c>
      <c r="F34" s="47">
        <f t="shared" si="6"/>
        <v>0</v>
      </c>
      <c r="G34" s="47">
        <f t="shared" si="6"/>
        <v>0</v>
      </c>
      <c r="H34" s="47">
        <f t="shared" si="6"/>
        <v>0</v>
      </c>
      <c r="I34" s="47">
        <f t="shared" si="6"/>
        <v>0</v>
      </c>
      <c r="J34" s="47">
        <f t="shared" si="6"/>
        <v>0</v>
      </c>
      <c r="K34" s="45"/>
    </row>
    <row r="35" spans="1:11" x14ac:dyDescent="0.25">
      <c r="A35" s="8" t="s">
        <v>104</v>
      </c>
      <c r="B35" s="47">
        <f>B20/B30</f>
        <v>0</v>
      </c>
      <c r="C35" s="47">
        <f t="shared" ref="C35:J35" si="7">C20/C30</f>
        <v>0</v>
      </c>
      <c r="D35" s="47">
        <f t="shared" si="7"/>
        <v>0</v>
      </c>
      <c r="E35" s="47">
        <f t="shared" si="7"/>
        <v>0</v>
      </c>
      <c r="F35" s="47">
        <f t="shared" si="7"/>
        <v>0</v>
      </c>
      <c r="G35" s="47">
        <f t="shared" si="7"/>
        <v>0</v>
      </c>
      <c r="H35" s="47">
        <f t="shared" si="7"/>
        <v>0</v>
      </c>
      <c r="I35" s="47">
        <f t="shared" si="7"/>
        <v>0</v>
      </c>
      <c r="J35" s="47">
        <f t="shared" si="7"/>
        <v>0</v>
      </c>
      <c r="K35" s="45"/>
    </row>
    <row r="36" spans="1:11" x14ac:dyDescent="0.25">
      <c r="A36" s="8" t="s">
        <v>58</v>
      </c>
      <c r="B36" s="47" t="e">
        <f>B34/C10</f>
        <v>#DIV/0!</v>
      </c>
      <c r="C36" s="47" t="e">
        <f t="shared" ref="C36:J36" si="8">C34/C10</f>
        <v>#DIV/0!</v>
      </c>
      <c r="D36" s="47" t="e">
        <f t="shared" si="8"/>
        <v>#DIV/0!</v>
      </c>
      <c r="E36" s="47" t="e">
        <f t="shared" si="8"/>
        <v>#DIV/0!</v>
      </c>
      <c r="F36" s="47" t="e">
        <f t="shared" ref="F36:G36" si="9">F34/F10</f>
        <v>#DIV/0!</v>
      </c>
      <c r="G36" s="47" t="e">
        <f t="shared" si="9"/>
        <v>#DIV/0!</v>
      </c>
      <c r="H36" s="47" t="e">
        <f t="shared" si="8"/>
        <v>#DIV/0!</v>
      </c>
      <c r="I36" s="47" t="e">
        <f t="shared" si="8"/>
        <v>#DIV/0!</v>
      </c>
      <c r="J36" s="47" t="e">
        <f t="shared" si="8"/>
        <v>#DIV/0!</v>
      </c>
      <c r="K36" s="45"/>
    </row>
    <row r="37" spans="1:11" x14ac:dyDescent="0.25">
      <c r="A37" s="8" t="s">
        <v>105</v>
      </c>
      <c r="B37" s="47" t="e">
        <f>B35/C12</f>
        <v>#DIV/0!</v>
      </c>
      <c r="C37" s="47" t="e">
        <f t="shared" ref="C37:J37" si="10">C35/C12</f>
        <v>#DIV/0!</v>
      </c>
      <c r="D37" s="47" t="e">
        <f t="shared" si="10"/>
        <v>#DIV/0!</v>
      </c>
      <c r="E37" s="47" t="e">
        <f t="shared" si="10"/>
        <v>#DIV/0!</v>
      </c>
      <c r="F37" s="47" t="e">
        <f t="shared" ref="F37:G37" si="11">F35/F12</f>
        <v>#DIV/0!</v>
      </c>
      <c r="G37" s="47" t="e">
        <f t="shared" si="11"/>
        <v>#DIV/0!</v>
      </c>
      <c r="H37" s="47">
        <f t="shared" si="10"/>
        <v>0</v>
      </c>
      <c r="I37" s="47">
        <f t="shared" si="10"/>
        <v>0</v>
      </c>
      <c r="J37" s="47" t="e">
        <f t="shared" si="10"/>
        <v>#DIV/0!</v>
      </c>
      <c r="K37" s="45"/>
    </row>
    <row r="38" spans="1:11" x14ac:dyDescent="0.25">
      <c r="A38" s="45"/>
      <c r="B38" s="47"/>
      <c r="C38" s="47"/>
      <c r="D38" s="47"/>
      <c r="E38" s="47"/>
      <c r="F38" s="47"/>
      <c r="G38" s="47"/>
      <c r="H38" s="47"/>
      <c r="I38" s="47"/>
      <c r="J38" s="47"/>
      <c r="K38" s="45"/>
    </row>
    <row r="39" spans="1:11" x14ac:dyDescent="0.25">
      <c r="A39" s="44" t="s">
        <v>8</v>
      </c>
      <c r="B39" s="47"/>
      <c r="C39" s="47"/>
      <c r="D39" s="47"/>
      <c r="E39" s="47"/>
      <c r="F39" s="47"/>
      <c r="G39" s="47"/>
      <c r="H39" s="47"/>
      <c r="I39" s="47"/>
      <c r="J39" s="47"/>
      <c r="K39" s="45"/>
    </row>
    <row r="40" spans="1:11" x14ac:dyDescent="0.25">
      <c r="A40" s="45"/>
      <c r="B40" s="47"/>
      <c r="C40" s="47"/>
      <c r="D40" s="47"/>
      <c r="E40" s="47"/>
      <c r="F40" s="47"/>
      <c r="G40" s="47"/>
      <c r="H40" s="47"/>
      <c r="I40" s="47"/>
      <c r="J40" s="47"/>
      <c r="K40" s="45"/>
    </row>
    <row r="41" spans="1:11" x14ac:dyDescent="0.25">
      <c r="A41" s="45" t="s">
        <v>9</v>
      </c>
      <c r="B41" s="47"/>
      <c r="C41" s="47"/>
      <c r="D41" s="47"/>
      <c r="E41" s="47"/>
      <c r="F41" s="47"/>
      <c r="G41" s="47"/>
      <c r="H41" s="47"/>
      <c r="I41" s="47"/>
      <c r="J41" s="47"/>
      <c r="K41" s="45"/>
    </row>
    <row r="42" spans="1:11" x14ac:dyDescent="0.25">
      <c r="A42" s="45" t="s">
        <v>10</v>
      </c>
      <c r="B42" s="47">
        <f>B11/B31*100</f>
        <v>3.5673690653143306</v>
      </c>
      <c r="C42" s="47">
        <f t="shared" ref="C42:J42" si="12">C11/C31*100</f>
        <v>0</v>
      </c>
      <c r="D42" s="47" t="e">
        <f t="shared" si="12"/>
        <v>#DIV/0!</v>
      </c>
      <c r="E42" s="47" t="e">
        <f t="shared" si="12"/>
        <v>#DIV/0!</v>
      </c>
      <c r="F42" s="47">
        <f t="shared" ref="F42:G42" si="13">F11/F31*100</f>
        <v>0</v>
      </c>
      <c r="G42" s="47" t="e">
        <f t="shared" si="13"/>
        <v>#DIV/0!</v>
      </c>
      <c r="H42" s="47">
        <f t="shared" si="12"/>
        <v>3.5673690653143306</v>
      </c>
      <c r="I42" s="47">
        <f t="shared" si="12"/>
        <v>3.5673690653143306</v>
      </c>
      <c r="J42" s="47" t="e">
        <f t="shared" si="12"/>
        <v>#DIV/0!</v>
      </c>
      <c r="K42" s="45"/>
    </row>
    <row r="43" spans="1:11" x14ac:dyDescent="0.25">
      <c r="A43" s="45" t="s">
        <v>11</v>
      </c>
      <c r="B43" s="47">
        <f>B12/B31*100</f>
        <v>0.60330506251639415</v>
      </c>
      <c r="C43" s="47">
        <f t="shared" ref="C43:J43" si="14">C12/C31*100</f>
        <v>0</v>
      </c>
      <c r="D43" s="47" t="e">
        <f t="shared" si="14"/>
        <v>#DIV/0!</v>
      </c>
      <c r="E43" s="47" t="e">
        <f t="shared" si="14"/>
        <v>#DIV/0!</v>
      </c>
      <c r="F43" s="47">
        <f t="shared" ref="F43:G43" si="15">F12/F31*100</f>
        <v>0</v>
      </c>
      <c r="G43" s="47" t="e">
        <f t="shared" si="15"/>
        <v>#DIV/0!</v>
      </c>
      <c r="H43" s="47">
        <f t="shared" si="14"/>
        <v>0.60330506251639415</v>
      </c>
      <c r="I43" s="47">
        <f t="shared" si="14"/>
        <v>0.60330506251639415</v>
      </c>
      <c r="J43" s="47" t="e">
        <f t="shared" si="14"/>
        <v>#DIV/0!</v>
      </c>
      <c r="K43" s="45"/>
    </row>
    <row r="44" spans="1:11" x14ac:dyDescent="0.25">
      <c r="A44" s="45"/>
      <c r="B44" s="47"/>
      <c r="C44" s="47"/>
      <c r="D44" s="47"/>
      <c r="E44" s="47"/>
      <c r="F44" s="47"/>
      <c r="G44" s="47"/>
      <c r="H44" s="47"/>
      <c r="I44" s="47"/>
      <c r="J44" s="47"/>
      <c r="K44" s="45"/>
    </row>
    <row r="45" spans="1:11" x14ac:dyDescent="0.25">
      <c r="A45" s="45" t="s">
        <v>12</v>
      </c>
      <c r="B45" s="47"/>
      <c r="C45" s="47"/>
      <c r="D45" s="47"/>
      <c r="E45" s="47"/>
      <c r="F45" s="47"/>
      <c r="G45" s="47"/>
      <c r="H45" s="47"/>
      <c r="I45" s="47"/>
      <c r="J45" s="47"/>
      <c r="K45" s="45"/>
    </row>
    <row r="46" spans="1:11" x14ac:dyDescent="0.25">
      <c r="A46" s="45" t="s">
        <v>13</v>
      </c>
      <c r="B46" s="47">
        <f>B12/B11*100</f>
        <v>16.911764705882355</v>
      </c>
      <c r="C46" s="47" t="e">
        <f t="shared" ref="C46:J46" si="16">C12/C11*100</f>
        <v>#DIV/0!</v>
      </c>
      <c r="D46" s="47" t="e">
        <f t="shared" si="16"/>
        <v>#DIV/0!</v>
      </c>
      <c r="E46" s="47" t="e">
        <f t="shared" si="16"/>
        <v>#DIV/0!</v>
      </c>
      <c r="F46" s="47" t="e">
        <f t="shared" ref="F46:G46" si="17">F12/F11*100</f>
        <v>#DIV/0!</v>
      </c>
      <c r="G46" s="47" t="e">
        <f t="shared" si="17"/>
        <v>#DIV/0!</v>
      </c>
      <c r="H46" s="47">
        <f t="shared" si="16"/>
        <v>16.911764705882355</v>
      </c>
      <c r="I46" s="47">
        <f t="shared" si="16"/>
        <v>16.911764705882355</v>
      </c>
      <c r="J46" s="47" t="e">
        <f t="shared" si="16"/>
        <v>#DIV/0!</v>
      </c>
      <c r="K46" s="45"/>
    </row>
    <row r="47" spans="1:11" x14ac:dyDescent="0.25">
      <c r="A47" s="45" t="s">
        <v>14</v>
      </c>
      <c r="B47" s="47" t="e">
        <f>B19/B18*100</f>
        <v>#DIV/0!</v>
      </c>
      <c r="C47" s="47" t="e">
        <f t="shared" ref="C47:J47" si="18">C19/C18*100</f>
        <v>#DIV/0!</v>
      </c>
      <c r="D47" s="47" t="e">
        <f t="shared" si="18"/>
        <v>#DIV/0!</v>
      </c>
      <c r="E47" s="47" t="e">
        <f t="shared" si="18"/>
        <v>#DIV/0!</v>
      </c>
      <c r="F47" s="47" t="e">
        <f t="shared" ref="F47:G47" si="19">F19/F18*100</f>
        <v>#DIV/0!</v>
      </c>
      <c r="G47" s="47" t="e">
        <f t="shared" si="19"/>
        <v>#DIV/0!</v>
      </c>
      <c r="H47" s="47">
        <f t="shared" si="18"/>
        <v>16.911764705882355</v>
      </c>
      <c r="I47" s="47">
        <f t="shared" si="18"/>
        <v>16.911764705882355</v>
      </c>
      <c r="J47" s="47" t="e">
        <f t="shared" si="18"/>
        <v>#DIV/0!</v>
      </c>
      <c r="K47" s="45"/>
    </row>
    <row r="48" spans="1:11" x14ac:dyDescent="0.25">
      <c r="A48" s="45" t="s">
        <v>15</v>
      </c>
      <c r="B48" s="47" t="e">
        <f>AVERAGE(B46:B47)</f>
        <v>#DIV/0!</v>
      </c>
      <c r="C48" s="47" t="e">
        <f t="shared" ref="C48:J48" si="20">AVERAGE(C46:C47)</f>
        <v>#DIV/0!</v>
      </c>
      <c r="D48" s="47" t="e">
        <f t="shared" si="20"/>
        <v>#DIV/0!</v>
      </c>
      <c r="E48" s="47" t="e">
        <f t="shared" si="20"/>
        <v>#DIV/0!</v>
      </c>
      <c r="F48" s="47" t="e">
        <f t="shared" ref="F48:G48" si="21">AVERAGE(F46:F47)</f>
        <v>#DIV/0!</v>
      </c>
      <c r="G48" s="47" t="e">
        <f t="shared" si="21"/>
        <v>#DIV/0!</v>
      </c>
      <c r="H48" s="47">
        <f t="shared" si="20"/>
        <v>16.911764705882355</v>
      </c>
      <c r="I48" s="47">
        <f t="shared" si="20"/>
        <v>16.911764705882355</v>
      </c>
      <c r="J48" s="47" t="e">
        <f t="shared" si="20"/>
        <v>#DIV/0!</v>
      </c>
      <c r="K48" s="45"/>
    </row>
    <row r="49" spans="1:11" x14ac:dyDescent="0.25">
      <c r="A49" s="45"/>
      <c r="B49" s="47"/>
      <c r="C49" s="47"/>
      <c r="D49" s="47"/>
      <c r="E49" s="47"/>
      <c r="F49" s="47"/>
      <c r="G49" s="47"/>
      <c r="H49" s="47"/>
      <c r="I49" s="47"/>
      <c r="J49" s="47"/>
      <c r="K49" s="45"/>
    </row>
    <row r="50" spans="1:11" x14ac:dyDescent="0.25">
      <c r="A50" s="45" t="s">
        <v>16</v>
      </c>
      <c r="B50" s="47"/>
      <c r="C50" s="47"/>
      <c r="D50" s="47"/>
      <c r="E50" s="47"/>
      <c r="F50" s="47"/>
      <c r="G50" s="47"/>
      <c r="H50" s="47"/>
      <c r="I50" s="47"/>
      <c r="J50" s="47"/>
      <c r="K50" s="45"/>
    </row>
    <row r="51" spans="1:11" x14ac:dyDescent="0.25">
      <c r="A51" s="45" t="s">
        <v>17</v>
      </c>
      <c r="B51" s="47">
        <f>B12/B13*100</f>
        <v>4.2698019801980198</v>
      </c>
      <c r="C51" s="47">
        <f t="shared" ref="C51:J51" si="22">C12/C13*100</f>
        <v>0</v>
      </c>
      <c r="D51" s="47" t="e">
        <f t="shared" si="22"/>
        <v>#DIV/0!</v>
      </c>
      <c r="E51" s="47" t="e">
        <f t="shared" si="22"/>
        <v>#DIV/0!</v>
      </c>
      <c r="F51" s="47">
        <f t="shared" ref="F51:G51" si="23">F12/F13*100</f>
        <v>0</v>
      </c>
      <c r="G51" s="47" t="e">
        <f t="shared" si="23"/>
        <v>#DIV/0!</v>
      </c>
      <c r="H51" s="47">
        <f t="shared" si="22"/>
        <v>8.4558823529411775</v>
      </c>
      <c r="I51" s="47">
        <f t="shared" si="22"/>
        <v>8.4558823529411775</v>
      </c>
      <c r="J51" s="47" t="e">
        <f t="shared" si="22"/>
        <v>#DIV/0!</v>
      </c>
      <c r="K51" s="45"/>
    </row>
    <row r="52" spans="1:11" x14ac:dyDescent="0.25">
      <c r="A52" s="45" t="s">
        <v>18</v>
      </c>
      <c r="B52" s="47">
        <f>B19/B21*100</f>
        <v>0</v>
      </c>
      <c r="C52" s="47">
        <f t="shared" ref="C52:J52" si="24">C19/C21*100</f>
        <v>0</v>
      </c>
      <c r="D52" s="47" t="e">
        <f t="shared" si="24"/>
        <v>#DIV/0!</v>
      </c>
      <c r="E52" s="47" t="e">
        <f t="shared" si="24"/>
        <v>#DIV/0!</v>
      </c>
      <c r="F52" s="47">
        <f t="shared" ref="F52:G52" si="25">F19/F21*100</f>
        <v>0</v>
      </c>
      <c r="G52" s="47" t="e">
        <f t="shared" si="25"/>
        <v>#DIV/0!</v>
      </c>
      <c r="H52" s="47">
        <f t="shared" si="24"/>
        <v>8.4558823529411775</v>
      </c>
      <c r="I52" s="47">
        <f t="shared" si="24"/>
        <v>8.4558823529411775</v>
      </c>
      <c r="J52" s="47" t="e">
        <f t="shared" si="24"/>
        <v>#DIV/0!</v>
      </c>
      <c r="K52" s="45"/>
    </row>
    <row r="53" spans="1:11" x14ac:dyDescent="0.25">
      <c r="A53" s="45" t="s">
        <v>19</v>
      </c>
      <c r="B53" s="47">
        <f>(B51+B52)/2</f>
        <v>2.1349009900990099</v>
      </c>
      <c r="C53" s="47">
        <f t="shared" ref="C53:J53" si="26">(C51+C52)/2</f>
        <v>0</v>
      </c>
      <c r="D53" s="47" t="e">
        <f t="shared" si="26"/>
        <v>#DIV/0!</v>
      </c>
      <c r="E53" s="47" t="e">
        <f t="shared" si="26"/>
        <v>#DIV/0!</v>
      </c>
      <c r="F53" s="47">
        <f t="shared" ref="F53:G53" si="27">(F51+F52)/2</f>
        <v>0</v>
      </c>
      <c r="G53" s="47" t="e">
        <f t="shared" si="27"/>
        <v>#DIV/0!</v>
      </c>
      <c r="H53" s="47">
        <f t="shared" si="26"/>
        <v>8.4558823529411775</v>
      </c>
      <c r="I53" s="47">
        <f t="shared" si="26"/>
        <v>8.4558823529411775</v>
      </c>
      <c r="J53" s="47" t="e">
        <f t="shared" si="26"/>
        <v>#DIV/0!</v>
      </c>
      <c r="K53" s="45"/>
    </row>
    <row r="54" spans="1:11" x14ac:dyDescent="0.25">
      <c r="A54" s="45"/>
      <c r="B54" s="47"/>
      <c r="C54" s="47"/>
      <c r="D54" s="47"/>
      <c r="E54" s="47"/>
      <c r="F54" s="47"/>
      <c r="G54" s="47"/>
      <c r="H54" s="47"/>
      <c r="I54" s="47"/>
      <c r="J54" s="47"/>
      <c r="K54" s="45"/>
    </row>
    <row r="55" spans="1:11" x14ac:dyDescent="0.25">
      <c r="A55" s="45" t="s">
        <v>32</v>
      </c>
      <c r="B55" s="47"/>
      <c r="C55" s="47"/>
      <c r="D55" s="47"/>
      <c r="E55" s="47"/>
      <c r="F55" s="47"/>
      <c r="G55" s="47"/>
      <c r="H55" s="47"/>
      <c r="I55" s="47"/>
      <c r="J55" s="47"/>
      <c r="K55" s="45"/>
    </row>
    <row r="56" spans="1:11" x14ac:dyDescent="0.25">
      <c r="A56" s="45" t="s">
        <v>20</v>
      </c>
      <c r="B56" s="47">
        <f>H22/H19*100</f>
        <v>100</v>
      </c>
      <c r="C56" s="47" t="e">
        <f t="shared" ref="C56:J56" si="28">C22/C19*100</f>
        <v>#DIV/0!</v>
      </c>
      <c r="D56" s="47" t="e">
        <f t="shared" si="28"/>
        <v>#DIV/0!</v>
      </c>
      <c r="E56" s="47" t="e">
        <f t="shared" si="28"/>
        <v>#DIV/0!</v>
      </c>
      <c r="F56" s="47" t="e">
        <f t="shared" ref="F56:G56" si="29">F22/F19*100</f>
        <v>#DIV/0!</v>
      </c>
      <c r="G56" s="47" t="e">
        <f t="shared" si="29"/>
        <v>#DIV/0!</v>
      </c>
      <c r="H56" s="47">
        <f t="shared" si="28"/>
        <v>100</v>
      </c>
      <c r="I56" s="47">
        <f t="shared" si="28"/>
        <v>0</v>
      </c>
      <c r="J56" s="47" t="e">
        <f t="shared" si="28"/>
        <v>#DIV/0!</v>
      </c>
      <c r="K56" s="45"/>
    </row>
    <row r="57" spans="1:11" x14ac:dyDescent="0.25">
      <c r="A57" s="45"/>
      <c r="B57" s="47"/>
      <c r="C57" s="47"/>
      <c r="D57" s="47"/>
      <c r="E57" s="47"/>
      <c r="F57" s="47"/>
      <c r="G57" s="47"/>
      <c r="H57" s="47"/>
      <c r="I57" s="47"/>
      <c r="J57" s="47"/>
      <c r="K57" s="45"/>
    </row>
    <row r="58" spans="1:11" x14ac:dyDescent="0.25">
      <c r="A58" s="45" t="s">
        <v>21</v>
      </c>
      <c r="B58" s="47"/>
      <c r="C58" s="47"/>
      <c r="D58" s="47"/>
      <c r="E58" s="47"/>
      <c r="F58" s="47"/>
      <c r="G58" s="47"/>
      <c r="H58" s="47"/>
      <c r="I58" s="47"/>
      <c r="J58" s="47"/>
      <c r="K58" s="45"/>
    </row>
    <row r="59" spans="1:11" x14ac:dyDescent="0.25">
      <c r="A59" s="45" t="s">
        <v>22</v>
      </c>
      <c r="B59" s="47" t="e">
        <f>((B12/B10)-1)*100</f>
        <v>#DIV/0!</v>
      </c>
      <c r="C59" s="47" t="e">
        <f t="shared" ref="C59:J59" si="30">((C12/C10)-1)*100</f>
        <v>#DIV/0!</v>
      </c>
      <c r="D59" s="47" t="e">
        <f t="shared" si="30"/>
        <v>#DIV/0!</v>
      </c>
      <c r="E59" s="47" t="e">
        <f t="shared" si="30"/>
        <v>#DIV/0!</v>
      </c>
      <c r="F59" s="47" t="e">
        <f t="shared" ref="F59:G59" si="31">((F12/F10)-1)*100</f>
        <v>#DIV/0!</v>
      </c>
      <c r="G59" s="47" t="e">
        <f t="shared" si="31"/>
        <v>#DIV/0!</v>
      </c>
      <c r="H59" s="47" t="e">
        <f t="shared" si="30"/>
        <v>#DIV/0!</v>
      </c>
      <c r="I59" s="47" t="e">
        <f t="shared" si="30"/>
        <v>#DIV/0!</v>
      </c>
      <c r="J59" s="47" t="e">
        <f t="shared" si="30"/>
        <v>#DIV/0!</v>
      </c>
      <c r="K59" s="45"/>
    </row>
    <row r="60" spans="1:11" x14ac:dyDescent="0.25">
      <c r="A60" s="45" t="s">
        <v>23</v>
      </c>
      <c r="B60" s="47" t="e">
        <f>((B35/B34)-1)*100</f>
        <v>#DIV/0!</v>
      </c>
      <c r="C60" s="47" t="e">
        <f t="shared" ref="C60:J60" si="32">((C35/C34)-1)*100</f>
        <v>#DIV/0!</v>
      </c>
      <c r="D60" s="47" t="e">
        <f t="shared" si="32"/>
        <v>#DIV/0!</v>
      </c>
      <c r="E60" s="47" t="e">
        <f t="shared" si="32"/>
        <v>#DIV/0!</v>
      </c>
      <c r="F60" s="47" t="e">
        <f t="shared" ref="F60:G60" si="33">((F35/F34)-1)*100</f>
        <v>#DIV/0!</v>
      </c>
      <c r="G60" s="47" t="e">
        <f t="shared" si="33"/>
        <v>#DIV/0!</v>
      </c>
      <c r="H60" s="47" t="e">
        <f t="shared" si="32"/>
        <v>#DIV/0!</v>
      </c>
      <c r="I60" s="47" t="e">
        <f t="shared" si="32"/>
        <v>#DIV/0!</v>
      </c>
      <c r="J60" s="47" t="e">
        <f t="shared" si="32"/>
        <v>#DIV/0!</v>
      </c>
      <c r="K60" s="45"/>
    </row>
    <row r="61" spans="1:11" x14ac:dyDescent="0.25">
      <c r="A61" s="45" t="s">
        <v>24</v>
      </c>
      <c r="B61" s="47" t="e">
        <f>((B37/B36)-1)*100</f>
        <v>#DIV/0!</v>
      </c>
      <c r="C61" s="47" t="e">
        <f t="shared" ref="C61:J61" si="34">((C37/C36)-1)*100</f>
        <v>#DIV/0!</v>
      </c>
      <c r="D61" s="47" t="e">
        <f t="shared" si="34"/>
        <v>#DIV/0!</v>
      </c>
      <c r="E61" s="47" t="e">
        <f t="shared" si="34"/>
        <v>#DIV/0!</v>
      </c>
      <c r="F61" s="47" t="e">
        <f t="shared" ref="F61:G61" si="35">((F37/F36)-1)*100</f>
        <v>#DIV/0!</v>
      </c>
      <c r="G61" s="47" t="e">
        <f t="shared" si="35"/>
        <v>#DIV/0!</v>
      </c>
      <c r="H61" s="47" t="e">
        <f t="shared" si="34"/>
        <v>#DIV/0!</v>
      </c>
      <c r="I61" s="47" t="e">
        <f t="shared" si="34"/>
        <v>#DIV/0!</v>
      </c>
      <c r="J61" s="47" t="e">
        <f t="shared" si="34"/>
        <v>#DIV/0!</v>
      </c>
      <c r="K61" s="45"/>
    </row>
    <row r="62" spans="1:11" x14ac:dyDescent="0.25">
      <c r="A62" s="45"/>
      <c r="B62" s="47"/>
      <c r="C62" s="47"/>
      <c r="D62" s="47"/>
      <c r="E62" s="47"/>
      <c r="F62" s="47"/>
      <c r="G62" s="47"/>
      <c r="H62" s="47"/>
      <c r="I62" s="47"/>
      <c r="J62" s="47"/>
      <c r="K62" s="45"/>
    </row>
    <row r="63" spans="1:11" x14ac:dyDescent="0.25">
      <c r="A63" s="45" t="s">
        <v>25</v>
      </c>
      <c r="B63" s="47"/>
      <c r="C63" s="47"/>
      <c r="D63" s="47"/>
      <c r="E63" s="47"/>
      <c r="F63" s="47"/>
      <c r="G63" s="47"/>
      <c r="H63" s="47"/>
      <c r="I63" s="47"/>
      <c r="J63" s="47"/>
      <c r="K63" s="45"/>
    </row>
    <row r="64" spans="1:11" x14ac:dyDescent="0.25">
      <c r="A64" s="45" t="s">
        <v>26</v>
      </c>
      <c r="B64" s="47" t="e">
        <f>B18/C11</f>
        <v>#DIV/0!</v>
      </c>
      <c r="C64" s="47" t="e">
        <f t="shared" ref="C64:E64" si="36">C18/C11</f>
        <v>#DIV/0!</v>
      </c>
      <c r="D64" s="47" t="e">
        <f t="shared" si="36"/>
        <v>#DIV/0!</v>
      </c>
      <c r="E64" s="47" t="e">
        <f t="shared" si="36"/>
        <v>#DIV/0!</v>
      </c>
      <c r="F64" s="47" t="e">
        <f t="shared" ref="F64:G64" si="37">F18/F11</f>
        <v>#DIV/0!</v>
      </c>
      <c r="G64" s="47" t="e">
        <f t="shared" si="37"/>
        <v>#DIV/0!</v>
      </c>
      <c r="H64" s="47">
        <f t="shared" ref="H64:J64" si="38">H18/H11</f>
        <v>267750</v>
      </c>
      <c r="I64" s="47">
        <f t="shared" si="38"/>
        <v>267750</v>
      </c>
      <c r="J64" s="47" t="e">
        <f t="shared" si="38"/>
        <v>#DIV/0!</v>
      </c>
      <c r="K64" s="45"/>
    </row>
    <row r="65" spans="1:11" x14ac:dyDescent="0.25">
      <c r="A65" s="45" t="s">
        <v>27</v>
      </c>
      <c r="B65" s="47" t="e">
        <f>B20/C12</f>
        <v>#DIV/0!</v>
      </c>
      <c r="C65" s="47" t="e">
        <f>C20/C12</f>
        <v>#DIV/0!</v>
      </c>
      <c r="D65" s="47" t="e">
        <f t="shared" ref="D65:J65" si="39">D20/D12</f>
        <v>#DIV/0!</v>
      </c>
      <c r="E65" s="47" t="e">
        <f t="shared" si="39"/>
        <v>#DIV/0!</v>
      </c>
      <c r="F65" s="47" t="e">
        <f t="shared" si="39"/>
        <v>#DIV/0!</v>
      </c>
      <c r="G65" s="47" t="e">
        <f t="shared" si="39"/>
        <v>#DIV/0!</v>
      </c>
      <c r="H65" s="47">
        <f t="shared" si="39"/>
        <v>0</v>
      </c>
      <c r="I65" s="47">
        <f t="shared" si="39"/>
        <v>0</v>
      </c>
      <c r="J65" s="47" t="e">
        <f t="shared" si="39"/>
        <v>#DIV/0!</v>
      </c>
      <c r="K65" s="45"/>
    </row>
    <row r="66" spans="1:11" x14ac:dyDescent="0.25">
      <c r="A66" s="45" t="s">
        <v>28</v>
      </c>
      <c r="B66" s="47" t="e">
        <f>(B65/B64)*B48</f>
        <v>#DIV/0!</v>
      </c>
      <c r="C66" s="47" t="e">
        <f t="shared" ref="C66:J66" si="40">(C65/C64)*C48</f>
        <v>#DIV/0!</v>
      </c>
      <c r="D66" s="47" t="e">
        <f t="shared" si="40"/>
        <v>#DIV/0!</v>
      </c>
      <c r="E66" s="47" t="e">
        <f t="shared" si="40"/>
        <v>#DIV/0!</v>
      </c>
      <c r="F66" s="47" t="e">
        <f t="shared" si="40"/>
        <v>#DIV/0!</v>
      </c>
      <c r="G66" s="47" t="e">
        <f t="shared" si="40"/>
        <v>#DIV/0!</v>
      </c>
      <c r="H66" s="47">
        <f t="shared" si="40"/>
        <v>0</v>
      </c>
      <c r="I66" s="47">
        <f t="shared" si="40"/>
        <v>0</v>
      </c>
      <c r="J66" s="47" t="e">
        <f t="shared" si="40"/>
        <v>#DIV/0!</v>
      </c>
      <c r="K66" s="45"/>
    </row>
    <row r="67" spans="1:11" x14ac:dyDescent="0.25">
      <c r="A67" s="45"/>
      <c r="B67" s="47"/>
      <c r="C67" s="47"/>
      <c r="D67" s="47"/>
      <c r="E67" s="47"/>
      <c r="F67" s="47"/>
      <c r="G67" s="47"/>
      <c r="H67" s="47"/>
      <c r="I67" s="47"/>
      <c r="J67" s="47"/>
      <c r="K67" s="45"/>
    </row>
    <row r="68" spans="1:11" x14ac:dyDescent="0.25">
      <c r="A68" s="45" t="s">
        <v>29</v>
      </c>
      <c r="B68" s="47"/>
      <c r="C68" s="47"/>
      <c r="D68" s="47"/>
      <c r="E68" s="47"/>
      <c r="F68" s="47"/>
      <c r="G68" s="47"/>
      <c r="H68" s="47"/>
      <c r="I68" s="47"/>
      <c r="J68" s="47"/>
      <c r="K68" s="45"/>
    </row>
    <row r="69" spans="1:11" x14ac:dyDescent="0.25">
      <c r="A69" s="45" t="s">
        <v>30</v>
      </c>
      <c r="B69" s="47" t="e">
        <f>(B26/B25)*100</f>
        <v>#DIV/0!</v>
      </c>
      <c r="C69" s="47" t="e">
        <f>(C26/C25)*100</f>
        <v>#DIV/0!</v>
      </c>
      <c r="D69" s="47"/>
      <c r="E69" s="47"/>
      <c r="F69" s="47"/>
      <c r="G69" s="47"/>
      <c r="H69" s="47"/>
      <c r="I69" s="47"/>
      <c r="J69" s="47"/>
      <c r="K69" s="45"/>
    </row>
    <row r="70" spans="1:11" x14ac:dyDescent="0.25">
      <c r="A70" s="45" t="s">
        <v>31</v>
      </c>
      <c r="B70" s="47" t="e">
        <f>(B19/B26)*100</f>
        <v>#DIV/0!</v>
      </c>
      <c r="C70" s="47" t="e">
        <f>(C19/C26)*100</f>
        <v>#DIV/0!</v>
      </c>
      <c r="D70" s="47"/>
      <c r="E70" s="47"/>
      <c r="F70" s="47"/>
      <c r="G70" s="47"/>
      <c r="H70" s="47"/>
      <c r="I70" s="47"/>
      <c r="J70" s="47"/>
      <c r="K70" s="45"/>
    </row>
    <row r="71" spans="1:11" ht="15.75" thickBot="1" x14ac:dyDescent="0.3">
      <c r="A71" s="49"/>
      <c r="B71" s="55"/>
      <c r="C71" s="55"/>
      <c r="D71" s="55"/>
      <c r="E71" s="55"/>
      <c r="F71" s="55"/>
      <c r="G71" s="55"/>
      <c r="H71" s="55"/>
      <c r="I71" s="55"/>
      <c r="J71" s="55"/>
      <c r="K71" s="45"/>
    </row>
    <row r="72" spans="1:11" ht="15.75" thickTop="1" x14ac:dyDescent="0.25">
      <c r="A72" s="12" t="s">
        <v>35</v>
      </c>
      <c r="B72" s="45"/>
      <c r="C72" s="45"/>
      <c r="D72" s="45"/>
      <c r="E72" s="45"/>
      <c r="F72" s="45"/>
      <c r="G72" s="45"/>
      <c r="H72" s="45"/>
      <c r="I72" s="45"/>
      <c r="J72" s="45"/>
      <c r="K72" s="45"/>
    </row>
    <row r="73" spans="1:11" x14ac:dyDescent="0.25">
      <c r="A73" s="45" t="s">
        <v>33</v>
      </c>
      <c r="B73" s="45"/>
      <c r="C73" s="45"/>
      <c r="D73" s="45"/>
      <c r="E73" s="45"/>
      <c r="F73" s="45"/>
      <c r="G73" s="45"/>
      <c r="H73" s="45"/>
      <c r="I73" s="45"/>
      <c r="J73" s="45"/>
      <c r="K73" s="45"/>
    </row>
    <row r="74" spans="1:11" x14ac:dyDescent="0.25">
      <c r="A74" s="8" t="s">
        <v>95</v>
      </c>
      <c r="B74" s="45"/>
      <c r="C74" s="45"/>
      <c r="D74" s="45"/>
      <c r="E74" s="45"/>
      <c r="F74" s="45"/>
      <c r="G74" s="45"/>
      <c r="H74" s="45"/>
      <c r="I74" s="45"/>
      <c r="J74" s="45"/>
      <c r="K74" s="45"/>
    </row>
    <row r="75" spans="1:11" x14ac:dyDescent="0.25">
      <c r="A75" s="8" t="s">
        <v>96</v>
      </c>
      <c r="B75" s="45"/>
      <c r="C75" s="45"/>
      <c r="D75" s="45"/>
      <c r="E75" s="45"/>
      <c r="F75" s="45"/>
      <c r="G75" s="45"/>
      <c r="H75" s="45"/>
      <c r="I75" s="45"/>
      <c r="J75" s="45"/>
      <c r="K75" s="45"/>
    </row>
    <row r="76" spans="1:11" x14ac:dyDescent="0.25">
      <c r="A76" s="4" t="s">
        <v>49</v>
      </c>
    </row>
    <row r="78" spans="1:11" x14ac:dyDescent="0.25">
      <c r="A78" s="13"/>
    </row>
    <row r="79" spans="1:11" x14ac:dyDescent="0.25">
      <c r="A79" s="4" t="s">
        <v>41</v>
      </c>
    </row>
    <row r="80" spans="1:11" x14ac:dyDescent="0.25">
      <c r="A80" s="14" t="s">
        <v>42</v>
      </c>
    </row>
    <row r="83" spans="1:1" x14ac:dyDescent="0.25">
      <c r="A83" s="33" t="s">
        <v>106</v>
      </c>
    </row>
  </sheetData>
  <mergeCells count="5">
    <mergeCell ref="B4:B5"/>
    <mergeCell ref="C4:E4"/>
    <mergeCell ref="H4:J4"/>
    <mergeCell ref="A4:A5"/>
    <mergeCell ref="A2:J2"/>
  </mergeCells>
  <pageMargins left="0.7" right="0.7" top="0.75" bottom="0.75" header="0.3" footer="0.3"/>
  <pageSetup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84"/>
  <sheetViews>
    <sheetView topLeftCell="A55" zoomScale="90" zoomScaleNormal="90" workbookViewId="0">
      <selection activeCell="F13" sqref="F13"/>
    </sheetView>
  </sheetViews>
  <sheetFormatPr baseColWidth="10" defaultColWidth="11.42578125" defaultRowHeight="15" x14ac:dyDescent="0.25"/>
  <cols>
    <col min="1" max="1" width="43.7109375" customWidth="1"/>
    <col min="2" max="2" width="17.85546875" style="20" customWidth="1"/>
    <col min="3" max="3" width="18.140625" style="20" customWidth="1"/>
    <col min="4" max="5" width="12.7109375" style="20" customWidth="1"/>
    <col min="6" max="6" width="16.5703125" style="20" customWidth="1"/>
    <col min="7" max="7" width="12.7109375" style="20" customWidth="1"/>
    <col min="8" max="8" width="16.85546875" style="20" customWidth="1"/>
    <col min="9" max="10" width="18.7109375" customWidth="1"/>
  </cols>
  <sheetData>
    <row r="2" spans="1:11" ht="15.75" x14ac:dyDescent="0.25">
      <c r="A2" s="81" t="s">
        <v>107</v>
      </c>
      <c r="B2" s="81"/>
      <c r="C2" s="81"/>
      <c r="D2" s="81"/>
      <c r="E2" s="81"/>
      <c r="F2" s="81"/>
      <c r="G2" s="81"/>
      <c r="H2" s="81"/>
      <c r="I2" s="81"/>
      <c r="J2" s="81"/>
    </row>
    <row r="4" spans="1:11" x14ac:dyDescent="0.25">
      <c r="A4" s="79" t="s">
        <v>0</v>
      </c>
      <c r="B4" s="73" t="s">
        <v>1</v>
      </c>
      <c r="C4" s="75" t="s">
        <v>36</v>
      </c>
      <c r="D4" s="76"/>
      <c r="E4" s="76"/>
      <c r="F4" s="32"/>
      <c r="G4" s="28"/>
      <c r="H4" s="77" t="s">
        <v>39</v>
      </c>
      <c r="I4" s="78"/>
      <c r="J4" s="78"/>
    </row>
    <row r="5" spans="1:11" ht="15.75" thickBot="1" x14ac:dyDescent="0.3">
      <c r="A5" s="80"/>
      <c r="B5" s="74"/>
      <c r="C5" s="21" t="s">
        <v>40</v>
      </c>
      <c r="D5" s="22" t="s">
        <v>37</v>
      </c>
      <c r="E5" s="22" t="s">
        <v>38</v>
      </c>
      <c r="F5" s="22" t="s">
        <v>47</v>
      </c>
      <c r="G5" s="17" t="s">
        <v>46</v>
      </c>
      <c r="H5" s="21" t="s">
        <v>40</v>
      </c>
      <c r="I5" s="22" t="s">
        <v>47</v>
      </c>
      <c r="J5" s="17" t="s">
        <v>46</v>
      </c>
    </row>
    <row r="6" spans="1:11" ht="15.75" thickTop="1" x14ac:dyDescent="0.25"/>
    <row r="7" spans="1:11" x14ac:dyDescent="0.25">
      <c r="A7" s="36" t="s">
        <v>2</v>
      </c>
      <c r="B7" s="56"/>
      <c r="C7" s="34" t="s">
        <v>45</v>
      </c>
      <c r="D7" s="34"/>
      <c r="E7" s="34"/>
      <c r="F7" s="47">
        <v>1000000</v>
      </c>
      <c r="G7" s="34"/>
      <c r="H7" s="34" t="s">
        <v>45</v>
      </c>
      <c r="I7" s="34">
        <v>267750</v>
      </c>
      <c r="J7" s="34"/>
      <c r="K7" s="8"/>
    </row>
    <row r="8" spans="1:11" x14ac:dyDescent="0.25">
      <c r="A8" s="50"/>
      <c r="B8" s="56"/>
      <c r="C8" s="56"/>
      <c r="D8" s="56"/>
      <c r="E8" s="56"/>
      <c r="F8" s="56"/>
      <c r="G8" s="56"/>
      <c r="H8" s="56"/>
      <c r="I8" s="56"/>
      <c r="J8" s="56"/>
      <c r="K8" s="50"/>
    </row>
    <row r="9" spans="1:11" x14ac:dyDescent="0.25">
      <c r="A9" s="50" t="s">
        <v>34</v>
      </c>
      <c r="B9" s="56"/>
      <c r="C9" s="56"/>
      <c r="D9" s="56"/>
      <c r="E9" s="56"/>
      <c r="F9" s="56"/>
      <c r="G9" s="56"/>
      <c r="H9" s="56"/>
      <c r="I9" s="56"/>
      <c r="J9" s="56"/>
      <c r="K9" s="50"/>
    </row>
    <row r="10" spans="1:11" x14ac:dyDescent="0.25">
      <c r="A10" s="51" t="s">
        <v>59</v>
      </c>
      <c r="B10" s="52">
        <f>C10+H10</f>
        <v>375</v>
      </c>
      <c r="C10" s="52">
        <f>SUM(D10:G10)</f>
        <v>375</v>
      </c>
      <c r="D10" s="52">
        <v>0</v>
      </c>
      <c r="E10" s="52">
        <v>0</v>
      </c>
      <c r="F10" s="52">
        <v>375</v>
      </c>
      <c r="G10" s="52">
        <v>0</v>
      </c>
      <c r="H10" s="52">
        <f>SUM(I10:J10)</f>
        <v>0</v>
      </c>
      <c r="I10" s="52">
        <v>0</v>
      </c>
      <c r="J10" s="52">
        <v>0</v>
      </c>
      <c r="K10" s="50"/>
    </row>
    <row r="11" spans="1:11" x14ac:dyDescent="0.25">
      <c r="A11" s="51" t="s">
        <v>108</v>
      </c>
      <c r="B11" s="52">
        <f>C11+H11</f>
        <v>300</v>
      </c>
      <c r="C11" s="52">
        <f t="shared" ref="C11:C13" si="0">SUM(D11:G11)</f>
        <v>300</v>
      </c>
      <c r="D11" s="52">
        <v>0</v>
      </c>
      <c r="E11" s="52">
        <v>0</v>
      </c>
      <c r="F11" s="52">
        <v>300</v>
      </c>
      <c r="G11" s="52">
        <v>0</v>
      </c>
      <c r="H11" s="52">
        <f>SUM(I11:J11)</f>
        <v>0</v>
      </c>
      <c r="I11" s="52">
        <v>0</v>
      </c>
      <c r="J11" s="52">
        <v>0</v>
      </c>
      <c r="K11" s="50"/>
    </row>
    <row r="12" spans="1:11" x14ac:dyDescent="0.25">
      <c r="A12" s="51" t="s">
        <v>109</v>
      </c>
      <c r="B12" s="52">
        <f>C12+H12</f>
        <v>46</v>
      </c>
      <c r="C12" s="52">
        <f t="shared" si="0"/>
        <v>0</v>
      </c>
      <c r="D12" s="52">
        <v>0</v>
      </c>
      <c r="E12" s="52">
        <v>0</v>
      </c>
      <c r="F12" s="52">
        <v>0</v>
      </c>
      <c r="G12" s="52">
        <v>0</v>
      </c>
      <c r="H12" s="52">
        <f t="shared" ref="H12:H22" si="1">SUM(I12:J12)</f>
        <v>46</v>
      </c>
      <c r="I12" s="52">
        <v>46</v>
      </c>
      <c r="J12" s="52">
        <v>0</v>
      </c>
      <c r="K12" s="50"/>
    </row>
    <row r="13" spans="1:11" x14ac:dyDescent="0.25">
      <c r="A13" s="51" t="s">
        <v>89</v>
      </c>
      <c r="B13" s="52">
        <f>C13+H13</f>
        <v>1616</v>
      </c>
      <c r="C13" s="52">
        <f t="shared" si="0"/>
        <v>800</v>
      </c>
      <c r="D13" s="52">
        <v>0</v>
      </c>
      <c r="E13" s="52">
        <v>0</v>
      </c>
      <c r="F13" s="52">
        <v>800</v>
      </c>
      <c r="G13" s="52">
        <v>0</v>
      </c>
      <c r="H13" s="52">
        <f t="shared" si="1"/>
        <v>816</v>
      </c>
      <c r="I13" s="59">
        <v>816</v>
      </c>
      <c r="J13" s="59">
        <v>0</v>
      </c>
      <c r="K13" s="50"/>
    </row>
    <row r="14" spans="1:11" x14ac:dyDescent="0.25">
      <c r="A14" s="50"/>
      <c r="B14" s="56"/>
      <c r="C14" s="56"/>
      <c r="D14" s="56"/>
      <c r="E14" s="56"/>
      <c r="F14" s="56"/>
      <c r="G14" s="56"/>
      <c r="H14" s="56"/>
      <c r="I14" s="56"/>
      <c r="J14" s="56"/>
      <c r="K14" s="50"/>
    </row>
    <row r="15" spans="1:11" x14ac:dyDescent="0.25">
      <c r="A15" s="53" t="s">
        <v>3</v>
      </c>
      <c r="B15" s="56"/>
      <c r="C15" s="56"/>
      <c r="D15" s="56"/>
      <c r="E15" s="56"/>
      <c r="F15" s="56"/>
      <c r="G15" s="56"/>
      <c r="H15" s="56"/>
      <c r="I15" s="56"/>
      <c r="J15" s="56"/>
      <c r="K15" s="50"/>
    </row>
    <row r="16" spans="1:11" x14ac:dyDescent="0.25">
      <c r="A16" s="51" t="s">
        <v>59</v>
      </c>
      <c r="B16" s="56">
        <f>C16</f>
        <v>396464845.60000002</v>
      </c>
      <c r="C16" s="56">
        <f>SUM(D16:G16)</f>
        <v>396464845.60000002</v>
      </c>
      <c r="D16" s="56">
        <f>D10*I7</f>
        <v>0</v>
      </c>
      <c r="E16" s="56">
        <f>E10*J7</f>
        <v>0</v>
      </c>
      <c r="F16" s="56">
        <v>396464845.60000002</v>
      </c>
      <c r="G16" s="56">
        <v>0</v>
      </c>
      <c r="H16" s="56">
        <f t="shared" si="1"/>
        <v>31225315.319999997</v>
      </c>
      <c r="I16" s="56">
        <v>31225315.319999997</v>
      </c>
      <c r="J16" s="56">
        <v>0</v>
      </c>
      <c r="K16" s="50"/>
    </row>
    <row r="17" spans="1:11" x14ac:dyDescent="0.25">
      <c r="A17" s="7" t="s">
        <v>81</v>
      </c>
      <c r="B17" s="56">
        <f>C17+H17</f>
        <v>92921448.75</v>
      </c>
      <c r="C17" s="56">
        <f>SUM(D17:G17)</f>
        <v>92921448.75</v>
      </c>
      <c r="D17" s="56">
        <v>0</v>
      </c>
      <c r="E17" s="56">
        <v>0</v>
      </c>
      <c r="F17" s="56">
        <v>92921448.75</v>
      </c>
      <c r="G17" s="56">
        <v>0</v>
      </c>
      <c r="H17" s="56">
        <f t="shared" si="1"/>
        <v>0</v>
      </c>
      <c r="I17" s="56">
        <v>0</v>
      </c>
      <c r="J17" s="56">
        <v>0</v>
      </c>
      <c r="K17" s="50"/>
    </row>
    <row r="18" spans="1:11" x14ac:dyDescent="0.25">
      <c r="A18" s="51" t="s">
        <v>108</v>
      </c>
      <c r="B18" s="56">
        <f>C18</f>
        <v>300000000</v>
      </c>
      <c r="C18" s="56">
        <f t="shared" ref="C18:C21" si="2">SUM(D18:G18)</f>
        <v>300000000</v>
      </c>
      <c r="D18" s="56">
        <v>0</v>
      </c>
      <c r="E18" s="56">
        <v>0</v>
      </c>
      <c r="F18" s="56">
        <v>300000000</v>
      </c>
      <c r="G18" s="56">
        <v>0</v>
      </c>
      <c r="H18" s="56">
        <f t="shared" si="1"/>
        <v>0</v>
      </c>
      <c r="I18" s="56">
        <f>I11*I7</f>
        <v>0</v>
      </c>
      <c r="J18" s="56">
        <f>J11*J7</f>
        <v>0</v>
      </c>
      <c r="K18" s="52"/>
    </row>
    <row r="19" spans="1:11" x14ac:dyDescent="0.25">
      <c r="A19" s="51" t="s">
        <v>109</v>
      </c>
      <c r="B19" s="56">
        <f t="shared" ref="B19:B21" si="3">C19</f>
        <v>0</v>
      </c>
      <c r="C19" s="56">
        <f t="shared" si="2"/>
        <v>0</v>
      </c>
      <c r="D19" s="56">
        <v>0</v>
      </c>
      <c r="E19" s="56">
        <v>0</v>
      </c>
      <c r="F19" s="56">
        <v>0</v>
      </c>
      <c r="G19" s="56">
        <f>G12*G7</f>
        <v>0</v>
      </c>
      <c r="H19" s="56">
        <f t="shared" si="1"/>
        <v>12316500</v>
      </c>
      <c r="I19" s="56">
        <f>I12*I7</f>
        <v>12316500</v>
      </c>
      <c r="J19" s="56">
        <f>J12*J7</f>
        <v>0</v>
      </c>
      <c r="K19" s="50"/>
    </row>
    <row r="20" spans="1:11" x14ac:dyDescent="0.25">
      <c r="A20" s="7" t="s">
        <v>110</v>
      </c>
      <c r="B20" s="56">
        <f t="shared" si="3"/>
        <v>0</v>
      </c>
      <c r="C20" s="56">
        <f t="shared" si="2"/>
        <v>0</v>
      </c>
      <c r="D20" s="56">
        <v>0</v>
      </c>
      <c r="E20" s="56">
        <v>0</v>
      </c>
      <c r="F20" s="56">
        <f>F12*F7</f>
        <v>0</v>
      </c>
      <c r="G20" s="56">
        <v>0</v>
      </c>
      <c r="H20" s="56">
        <f t="shared" si="1"/>
        <v>0</v>
      </c>
      <c r="I20" s="56">
        <v>0</v>
      </c>
      <c r="J20" s="56">
        <v>0</v>
      </c>
      <c r="K20" s="50"/>
    </row>
    <row r="21" spans="1:11" x14ac:dyDescent="0.25">
      <c r="A21" s="51" t="s">
        <v>89</v>
      </c>
      <c r="B21" s="56">
        <f t="shared" si="3"/>
        <v>800000000</v>
      </c>
      <c r="C21" s="56">
        <f t="shared" si="2"/>
        <v>800000000</v>
      </c>
      <c r="D21" s="56">
        <v>0</v>
      </c>
      <c r="E21" s="56">
        <v>0</v>
      </c>
      <c r="F21" s="56">
        <v>800000000</v>
      </c>
      <c r="G21" s="56"/>
      <c r="H21" s="56">
        <f t="shared" si="1"/>
        <v>218484000</v>
      </c>
      <c r="I21" s="56">
        <f>I13*I7</f>
        <v>218484000</v>
      </c>
      <c r="J21" s="56">
        <f>J13*J7</f>
        <v>0</v>
      </c>
      <c r="K21" s="8"/>
    </row>
    <row r="22" spans="1:11" x14ac:dyDescent="0.25">
      <c r="A22" s="51" t="s">
        <v>111</v>
      </c>
      <c r="B22" s="56">
        <f>B19</f>
        <v>0</v>
      </c>
      <c r="C22" s="56"/>
      <c r="D22" s="56"/>
      <c r="E22" s="56"/>
      <c r="F22" s="56"/>
      <c r="G22" s="56"/>
      <c r="H22" s="56">
        <f t="shared" si="1"/>
        <v>12316500</v>
      </c>
      <c r="I22" s="56">
        <f>I19</f>
        <v>12316500</v>
      </c>
      <c r="J22" s="56">
        <f>J19</f>
        <v>0</v>
      </c>
      <c r="K22" s="50"/>
    </row>
    <row r="23" spans="1:11" x14ac:dyDescent="0.25">
      <c r="A23" s="50"/>
      <c r="B23" s="56"/>
      <c r="C23" s="56"/>
      <c r="D23" s="56"/>
      <c r="E23" s="56"/>
      <c r="F23" s="56"/>
      <c r="G23" s="56"/>
      <c r="H23" s="56"/>
      <c r="I23" s="56"/>
      <c r="J23" s="56"/>
      <c r="K23" s="50"/>
    </row>
    <row r="24" spans="1:11" x14ac:dyDescent="0.25">
      <c r="A24" s="53" t="s">
        <v>4</v>
      </c>
      <c r="B24" s="56"/>
      <c r="C24" s="56"/>
      <c r="D24" s="56"/>
      <c r="E24" s="56"/>
      <c r="F24" s="56"/>
      <c r="G24" s="56"/>
      <c r="H24" s="56"/>
      <c r="I24" s="56"/>
      <c r="J24" s="56"/>
      <c r="K24" s="50"/>
    </row>
    <row r="25" spans="1:11" x14ac:dyDescent="0.25">
      <c r="A25" s="51" t="s">
        <v>108</v>
      </c>
      <c r="B25" s="56">
        <f>B18</f>
        <v>300000000</v>
      </c>
      <c r="C25" s="56">
        <f>C18</f>
        <v>300000000</v>
      </c>
      <c r="D25" s="56"/>
      <c r="E25" s="56"/>
      <c r="F25" s="56"/>
      <c r="G25" s="56"/>
      <c r="H25" s="56"/>
      <c r="I25" s="56"/>
      <c r="J25" s="56"/>
      <c r="K25" s="50"/>
    </row>
    <row r="26" spans="1:11" x14ac:dyDescent="0.25">
      <c r="A26" s="51" t="s">
        <v>109</v>
      </c>
      <c r="B26" s="34">
        <v>300000000</v>
      </c>
      <c r="C26" s="34">
        <v>300000000</v>
      </c>
      <c r="D26" s="56"/>
      <c r="E26" s="56"/>
      <c r="F26" s="56"/>
      <c r="G26" s="56"/>
      <c r="H26" s="56"/>
      <c r="I26" s="56"/>
      <c r="J26" s="56"/>
      <c r="K26" s="50"/>
    </row>
    <row r="27" spans="1:11" x14ac:dyDescent="0.25">
      <c r="A27" s="50"/>
      <c r="B27" s="56"/>
      <c r="C27" s="56"/>
      <c r="D27" s="56"/>
      <c r="E27" s="56"/>
      <c r="F27" s="56"/>
      <c r="G27" s="56"/>
      <c r="H27" s="56"/>
      <c r="I27" s="56"/>
      <c r="J27" s="56"/>
      <c r="K27" s="50"/>
    </row>
    <row r="28" spans="1:11" x14ac:dyDescent="0.25">
      <c r="A28" s="50" t="s">
        <v>5</v>
      </c>
      <c r="B28" s="56"/>
      <c r="C28" s="56"/>
      <c r="D28" s="56"/>
      <c r="E28" s="56"/>
      <c r="F28" s="56"/>
      <c r="G28" s="56"/>
      <c r="H28" s="56"/>
      <c r="I28" s="56"/>
      <c r="J28" s="56"/>
      <c r="K28" s="50"/>
    </row>
    <row r="29" spans="1:11" x14ac:dyDescent="0.25">
      <c r="A29" s="51" t="s">
        <v>60</v>
      </c>
      <c r="B29" s="56">
        <v>0.99</v>
      </c>
      <c r="C29" s="56">
        <v>0.99</v>
      </c>
      <c r="D29" s="56">
        <v>0.99</v>
      </c>
      <c r="E29" s="56">
        <v>0.99</v>
      </c>
      <c r="F29" s="56">
        <v>0.99</v>
      </c>
      <c r="G29" s="56">
        <v>0.99</v>
      </c>
      <c r="H29" s="56">
        <v>0.99</v>
      </c>
      <c r="I29" s="56">
        <v>0.99</v>
      </c>
      <c r="J29" s="56">
        <v>0.99</v>
      </c>
      <c r="K29" s="50"/>
    </row>
    <row r="30" spans="1:11" x14ac:dyDescent="0.25">
      <c r="A30" s="51" t="s">
        <v>112</v>
      </c>
      <c r="B30" s="56">
        <v>1.01</v>
      </c>
      <c r="C30" s="56">
        <v>1.01</v>
      </c>
      <c r="D30" s="56">
        <v>1.01</v>
      </c>
      <c r="E30" s="56">
        <v>1.01</v>
      </c>
      <c r="F30" s="56">
        <v>1.01</v>
      </c>
      <c r="G30" s="56">
        <v>1.01</v>
      </c>
      <c r="H30" s="56">
        <v>1.01</v>
      </c>
      <c r="I30" s="56">
        <v>1.01</v>
      </c>
      <c r="J30" s="56">
        <v>1.01</v>
      </c>
      <c r="K30" s="50"/>
    </row>
    <row r="31" spans="1:11" x14ac:dyDescent="0.25">
      <c r="A31" s="51" t="s">
        <v>6</v>
      </c>
      <c r="B31" s="34">
        <f>C31</f>
        <v>11437</v>
      </c>
      <c r="C31" s="34">
        <f>F31+E31</f>
        <v>11437</v>
      </c>
      <c r="D31" s="34"/>
      <c r="E31" s="34"/>
      <c r="F31" s="34">
        <v>11437</v>
      </c>
      <c r="G31" s="34"/>
      <c r="H31" s="34">
        <f>I31+J31</f>
        <v>11437</v>
      </c>
      <c r="I31" s="34">
        <v>11437</v>
      </c>
      <c r="J31" s="34">
        <v>0</v>
      </c>
      <c r="K31" s="50"/>
    </row>
    <row r="32" spans="1:11" x14ac:dyDescent="0.25">
      <c r="A32" s="50"/>
      <c r="B32" s="56"/>
      <c r="C32" s="56"/>
      <c r="D32" s="56"/>
      <c r="E32" s="56"/>
      <c r="F32" s="56"/>
      <c r="G32" s="56"/>
      <c r="H32" s="56"/>
      <c r="I32" s="56"/>
      <c r="J32" s="56"/>
      <c r="K32" s="50"/>
    </row>
    <row r="33" spans="1:11" x14ac:dyDescent="0.25">
      <c r="A33" s="36" t="s">
        <v>7</v>
      </c>
      <c r="B33" s="56"/>
      <c r="C33" s="56"/>
      <c r="D33" s="56"/>
      <c r="E33" s="56"/>
      <c r="F33" s="56"/>
      <c r="G33" s="56"/>
      <c r="H33" s="56"/>
      <c r="I33" s="56"/>
      <c r="J33" s="56"/>
      <c r="K33" s="50"/>
    </row>
    <row r="34" spans="1:11" x14ac:dyDescent="0.25">
      <c r="A34" s="50" t="s">
        <v>61</v>
      </c>
      <c r="B34" s="56">
        <f>B17/B29</f>
        <v>93860049.24242425</v>
      </c>
      <c r="C34" s="56">
        <f t="shared" ref="C34:J34" si="4">C17/C29</f>
        <v>93860049.24242425</v>
      </c>
      <c r="D34" s="56">
        <f t="shared" si="4"/>
        <v>0</v>
      </c>
      <c r="E34" s="56">
        <f t="shared" si="4"/>
        <v>0</v>
      </c>
      <c r="F34" s="56">
        <f t="shared" si="4"/>
        <v>93860049.24242425</v>
      </c>
      <c r="G34" s="56">
        <f t="shared" si="4"/>
        <v>0</v>
      </c>
      <c r="H34" s="56">
        <f t="shared" si="4"/>
        <v>0</v>
      </c>
      <c r="I34" s="56">
        <f t="shared" si="4"/>
        <v>0</v>
      </c>
      <c r="J34" s="56">
        <f t="shared" si="4"/>
        <v>0</v>
      </c>
      <c r="K34" s="50"/>
    </row>
    <row r="35" spans="1:11" x14ac:dyDescent="0.25">
      <c r="A35" s="50" t="s">
        <v>113</v>
      </c>
      <c r="B35" s="56">
        <f>B20/B30</f>
        <v>0</v>
      </c>
      <c r="C35" s="56">
        <f t="shared" ref="C35:J35" si="5">C20/C30</f>
        <v>0</v>
      </c>
      <c r="D35" s="56">
        <f t="shared" si="5"/>
        <v>0</v>
      </c>
      <c r="E35" s="56">
        <f t="shared" si="5"/>
        <v>0</v>
      </c>
      <c r="F35" s="56">
        <f t="shared" si="5"/>
        <v>0</v>
      </c>
      <c r="G35" s="56">
        <f t="shared" si="5"/>
        <v>0</v>
      </c>
      <c r="H35" s="56">
        <f t="shared" si="5"/>
        <v>0</v>
      </c>
      <c r="I35" s="56">
        <f t="shared" si="5"/>
        <v>0</v>
      </c>
      <c r="J35" s="56">
        <f t="shared" si="5"/>
        <v>0</v>
      </c>
      <c r="K35" s="50"/>
    </row>
    <row r="36" spans="1:11" x14ac:dyDescent="0.25">
      <c r="A36" s="50" t="s">
        <v>62</v>
      </c>
      <c r="B36" s="56">
        <f>B34/C10</f>
        <v>250293.46464646468</v>
      </c>
      <c r="C36" s="56">
        <f t="shared" ref="C36:J36" si="6">C34/C10</f>
        <v>250293.46464646468</v>
      </c>
      <c r="D36" s="56" t="e">
        <f t="shared" si="6"/>
        <v>#DIV/0!</v>
      </c>
      <c r="E36" s="56" t="e">
        <f t="shared" si="6"/>
        <v>#DIV/0!</v>
      </c>
      <c r="F36" s="56">
        <f t="shared" ref="F36:G36" si="7">F34/F10</f>
        <v>250293.46464646468</v>
      </c>
      <c r="G36" s="56" t="e">
        <f t="shared" si="7"/>
        <v>#DIV/0!</v>
      </c>
      <c r="H36" s="56" t="e">
        <f t="shared" si="6"/>
        <v>#DIV/0!</v>
      </c>
      <c r="I36" s="56" t="e">
        <f t="shared" si="6"/>
        <v>#DIV/0!</v>
      </c>
      <c r="J36" s="56" t="e">
        <f t="shared" si="6"/>
        <v>#DIV/0!</v>
      </c>
      <c r="K36" s="50"/>
    </row>
    <row r="37" spans="1:11" x14ac:dyDescent="0.25">
      <c r="A37" s="50" t="s">
        <v>114</v>
      </c>
      <c r="B37" s="56" t="e">
        <f>B35/C12</f>
        <v>#DIV/0!</v>
      </c>
      <c r="C37" s="56" t="e">
        <f t="shared" ref="C37:J37" si="8">C35/C12</f>
        <v>#DIV/0!</v>
      </c>
      <c r="D37" s="56" t="e">
        <f t="shared" si="8"/>
        <v>#DIV/0!</v>
      </c>
      <c r="E37" s="56" t="e">
        <f t="shared" si="8"/>
        <v>#DIV/0!</v>
      </c>
      <c r="F37" s="56" t="e">
        <f t="shared" ref="F37:G37" si="9">F35/F12</f>
        <v>#DIV/0!</v>
      </c>
      <c r="G37" s="56" t="e">
        <f t="shared" si="9"/>
        <v>#DIV/0!</v>
      </c>
      <c r="H37" s="56">
        <f t="shared" si="8"/>
        <v>0</v>
      </c>
      <c r="I37" s="56">
        <f t="shared" si="8"/>
        <v>0</v>
      </c>
      <c r="J37" s="56" t="e">
        <f t="shared" si="8"/>
        <v>#DIV/0!</v>
      </c>
      <c r="K37" s="50"/>
    </row>
    <row r="38" spans="1:11" x14ac:dyDescent="0.25">
      <c r="A38" s="50"/>
      <c r="B38" s="56"/>
      <c r="C38" s="56"/>
      <c r="D38" s="56"/>
      <c r="E38" s="56"/>
      <c r="F38" s="56"/>
      <c r="G38" s="56"/>
      <c r="H38" s="56"/>
      <c r="I38" s="56"/>
      <c r="J38" s="56"/>
      <c r="K38" s="50"/>
    </row>
    <row r="39" spans="1:11" x14ac:dyDescent="0.25">
      <c r="A39" s="36" t="s">
        <v>8</v>
      </c>
      <c r="B39" s="56"/>
      <c r="C39" s="56"/>
      <c r="D39" s="56"/>
      <c r="E39" s="56"/>
      <c r="F39" s="56"/>
      <c r="G39" s="56"/>
      <c r="H39" s="56"/>
      <c r="I39" s="56"/>
      <c r="J39" s="56"/>
      <c r="K39" s="50"/>
    </row>
    <row r="40" spans="1:11" x14ac:dyDescent="0.25">
      <c r="A40" s="50"/>
      <c r="B40" s="56"/>
      <c r="C40" s="56"/>
      <c r="D40" s="56"/>
      <c r="E40" s="56"/>
      <c r="F40" s="56"/>
      <c r="G40" s="56"/>
      <c r="H40" s="56"/>
      <c r="I40" s="56"/>
      <c r="J40" s="56"/>
      <c r="K40" s="50"/>
    </row>
    <row r="41" spans="1:11" x14ac:dyDescent="0.25">
      <c r="A41" s="50" t="s">
        <v>9</v>
      </c>
      <c r="B41" s="56"/>
      <c r="C41" s="56"/>
      <c r="D41" s="56"/>
      <c r="E41" s="56"/>
      <c r="F41" s="56"/>
      <c r="G41" s="56"/>
      <c r="H41" s="56"/>
      <c r="I41" s="56"/>
      <c r="J41" s="56"/>
      <c r="K41" s="50"/>
    </row>
    <row r="42" spans="1:11" x14ac:dyDescent="0.25">
      <c r="A42" s="50" t="s">
        <v>10</v>
      </c>
      <c r="B42" s="56">
        <f>B11/B31*100</f>
        <v>2.6230654892017138</v>
      </c>
      <c r="C42" s="56">
        <f t="shared" ref="C42:J42" si="10">C11/C31*100</f>
        <v>2.6230654892017138</v>
      </c>
      <c r="D42" s="56" t="e">
        <f t="shared" si="10"/>
        <v>#DIV/0!</v>
      </c>
      <c r="E42" s="56" t="e">
        <f t="shared" si="10"/>
        <v>#DIV/0!</v>
      </c>
      <c r="F42" s="56">
        <f t="shared" ref="F42:G42" si="11">F11/F31*100</f>
        <v>2.6230654892017138</v>
      </c>
      <c r="G42" s="56" t="e">
        <f t="shared" si="11"/>
        <v>#DIV/0!</v>
      </c>
      <c r="H42" s="56">
        <f t="shared" si="10"/>
        <v>0</v>
      </c>
      <c r="I42" s="56">
        <f t="shared" si="10"/>
        <v>0</v>
      </c>
      <c r="J42" s="56" t="e">
        <f t="shared" si="10"/>
        <v>#DIV/0!</v>
      </c>
      <c r="K42" s="50"/>
    </row>
    <row r="43" spans="1:11" x14ac:dyDescent="0.25">
      <c r="A43" s="50" t="s">
        <v>11</v>
      </c>
      <c r="B43" s="56">
        <f>B12/B31*100</f>
        <v>0.40220337501092945</v>
      </c>
      <c r="C43" s="56">
        <f t="shared" ref="C43:J43" si="12">C12/C31*100</f>
        <v>0</v>
      </c>
      <c r="D43" s="56" t="e">
        <f t="shared" si="12"/>
        <v>#DIV/0!</v>
      </c>
      <c r="E43" s="56" t="e">
        <f t="shared" si="12"/>
        <v>#DIV/0!</v>
      </c>
      <c r="F43" s="56">
        <f t="shared" ref="F43:G43" si="13">F12/F31*100</f>
        <v>0</v>
      </c>
      <c r="G43" s="56" t="e">
        <f t="shared" si="13"/>
        <v>#DIV/0!</v>
      </c>
      <c r="H43" s="56">
        <f t="shared" si="12"/>
        <v>0.40220337501092945</v>
      </c>
      <c r="I43" s="56">
        <f t="shared" si="12"/>
        <v>0.40220337501092945</v>
      </c>
      <c r="J43" s="56" t="e">
        <f t="shared" si="12"/>
        <v>#DIV/0!</v>
      </c>
      <c r="K43" s="50"/>
    </row>
    <row r="44" spans="1:11" x14ac:dyDescent="0.25">
      <c r="A44" s="50"/>
      <c r="B44" s="56"/>
      <c r="C44" s="56"/>
      <c r="D44" s="56"/>
      <c r="E44" s="56"/>
      <c r="F44" s="56"/>
      <c r="G44" s="56"/>
      <c r="H44" s="56"/>
      <c r="I44" s="56"/>
      <c r="J44" s="56"/>
      <c r="K44" s="50"/>
    </row>
    <row r="45" spans="1:11" x14ac:dyDescent="0.25">
      <c r="A45" s="50" t="s">
        <v>12</v>
      </c>
      <c r="B45" s="56"/>
      <c r="C45" s="56"/>
      <c r="D45" s="56"/>
      <c r="E45" s="56"/>
      <c r="F45" s="56"/>
      <c r="G45" s="56"/>
      <c r="H45" s="56"/>
      <c r="I45" s="56"/>
      <c r="J45" s="56"/>
      <c r="K45" s="50"/>
    </row>
    <row r="46" spans="1:11" x14ac:dyDescent="0.25">
      <c r="A46" s="50" t="s">
        <v>13</v>
      </c>
      <c r="B46" s="56">
        <f>B12/B11*100</f>
        <v>15.333333333333332</v>
      </c>
      <c r="C46" s="56">
        <f t="shared" ref="C46:J46" si="14">C12/C11*100</f>
        <v>0</v>
      </c>
      <c r="D46" s="56" t="e">
        <f t="shared" si="14"/>
        <v>#DIV/0!</v>
      </c>
      <c r="E46" s="56" t="e">
        <f t="shared" si="14"/>
        <v>#DIV/0!</v>
      </c>
      <c r="F46" s="56">
        <f t="shared" ref="F46:G46" si="15">F12/F11*100</f>
        <v>0</v>
      </c>
      <c r="G46" s="56" t="e">
        <f t="shared" si="15"/>
        <v>#DIV/0!</v>
      </c>
      <c r="H46" s="56" t="e">
        <f t="shared" si="14"/>
        <v>#DIV/0!</v>
      </c>
      <c r="I46" s="56" t="e">
        <f t="shared" si="14"/>
        <v>#DIV/0!</v>
      </c>
      <c r="J46" s="56" t="e">
        <f t="shared" si="14"/>
        <v>#DIV/0!</v>
      </c>
      <c r="K46" s="50"/>
    </row>
    <row r="47" spans="1:11" x14ac:dyDescent="0.25">
      <c r="A47" s="50" t="s">
        <v>14</v>
      </c>
      <c r="B47" s="56">
        <f>B19/B18*100</f>
        <v>0</v>
      </c>
      <c r="C47" s="56">
        <f t="shared" ref="C47:J47" si="16">C19/C18*100</f>
        <v>0</v>
      </c>
      <c r="D47" s="56" t="e">
        <f t="shared" si="16"/>
        <v>#DIV/0!</v>
      </c>
      <c r="E47" s="56" t="e">
        <f t="shared" si="16"/>
        <v>#DIV/0!</v>
      </c>
      <c r="F47" s="56">
        <f t="shared" ref="F47:G47" si="17">F19/F18*100</f>
        <v>0</v>
      </c>
      <c r="G47" s="56" t="e">
        <f t="shared" si="17"/>
        <v>#DIV/0!</v>
      </c>
      <c r="H47" s="56" t="e">
        <f t="shared" si="16"/>
        <v>#DIV/0!</v>
      </c>
      <c r="I47" s="56" t="e">
        <f t="shared" si="16"/>
        <v>#DIV/0!</v>
      </c>
      <c r="J47" s="56" t="e">
        <f t="shared" si="16"/>
        <v>#DIV/0!</v>
      </c>
      <c r="K47" s="50"/>
    </row>
    <row r="48" spans="1:11" x14ac:dyDescent="0.25">
      <c r="A48" s="50" t="s">
        <v>15</v>
      </c>
      <c r="B48" s="56">
        <f>AVERAGE(B46:B47)</f>
        <v>7.6666666666666661</v>
      </c>
      <c r="C48" s="56">
        <f t="shared" ref="C48:J48" si="18">AVERAGE(C46:C47)</f>
        <v>0</v>
      </c>
      <c r="D48" s="56" t="e">
        <f t="shared" si="18"/>
        <v>#DIV/0!</v>
      </c>
      <c r="E48" s="56" t="e">
        <f t="shared" si="18"/>
        <v>#DIV/0!</v>
      </c>
      <c r="F48" s="56">
        <f t="shared" ref="F48:G48" si="19">AVERAGE(F46:F47)</f>
        <v>0</v>
      </c>
      <c r="G48" s="56" t="e">
        <f t="shared" si="19"/>
        <v>#DIV/0!</v>
      </c>
      <c r="H48" s="56" t="e">
        <f t="shared" si="18"/>
        <v>#DIV/0!</v>
      </c>
      <c r="I48" s="56" t="e">
        <f t="shared" si="18"/>
        <v>#DIV/0!</v>
      </c>
      <c r="J48" s="56" t="e">
        <f t="shared" si="18"/>
        <v>#DIV/0!</v>
      </c>
      <c r="K48" s="50"/>
    </row>
    <row r="49" spans="1:11" x14ac:dyDescent="0.25">
      <c r="A49" s="50"/>
      <c r="B49" s="56"/>
      <c r="C49" s="56"/>
      <c r="D49" s="56"/>
      <c r="E49" s="56"/>
      <c r="F49" s="56"/>
      <c r="G49" s="56"/>
      <c r="H49" s="56"/>
      <c r="I49" s="56"/>
      <c r="J49" s="56"/>
      <c r="K49" s="50"/>
    </row>
    <row r="50" spans="1:11" x14ac:dyDescent="0.25">
      <c r="A50" s="50" t="s">
        <v>16</v>
      </c>
      <c r="B50" s="56"/>
      <c r="C50" s="56"/>
      <c r="D50" s="56"/>
      <c r="E50" s="56"/>
      <c r="F50" s="56"/>
      <c r="G50" s="56"/>
      <c r="H50" s="56"/>
      <c r="I50" s="56"/>
      <c r="J50" s="56"/>
      <c r="K50" s="50"/>
    </row>
    <row r="51" spans="1:11" x14ac:dyDescent="0.25">
      <c r="A51" s="50" t="s">
        <v>17</v>
      </c>
      <c r="B51" s="56">
        <f>B12/B13*100</f>
        <v>2.8465346534653468</v>
      </c>
      <c r="C51" s="56">
        <f t="shared" ref="C51:J51" si="20">C12/C13*100</f>
        <v>0</v>
      </c>
      <c r="D51" s="56" t="e">
        <f t="shared" si="20"/>
        <v>#DIV/0!</v>
      </c>
      <c r="E51" s="56" t="e">
        <f t="shared" si="20"/>
        <v>#DIV/0!</v>
      </c>
      <c r="F51" s="56">
        <f t="shared" ref="F51:G51" si="21">F12/F13*100</f>
        <v>0</v>
      </c>
      <c r="G51" s="56" t="e">
        <f t="shared" si="21"/>
        <v>#DIV/0!</v>
      </c>
      <c r="H51" s="56">
        <f t="shared" si="20"/>
        <v>5.6372549019607847</v>
      </c>
      <c r="I51" s="56">
        <f t="shared" si="20"/>
        <v>5.6372549019607847</v>
      </c>
      <c r="J51" s="56" t="e">
        <f t="shared" si="20"/>
        <v>#DIV/0!</v>
      </c>
      <c r="K51" s="50"/>
    </row>
    <row r="52" spans="1:11" x14ac:dyDescent="0.25">
      <c r="A52" s="50" t="s">
        <v>18</v>
      </c>
      <c r="B52" s="56">
        <f>B19/B21*100</f>
        <v>0</v>
      </c>
      <c r="C52" s="56">
        <f t="shared" ref="C52:J52" si="22">C19/C21*100</f>
        <v>0</v>
      </c>
      <c r="D52" s="56" t="e">
        <f t="shared" si="22"/>
        <v>#DIV/0!</v>
      </c>
      <c r="E52" s="56" t="e">
        <f t="shared" si="22"/>
        <v>#DIV/0!</v>
      </c>
      <c r="F52" s="56">
        <f t="shared" ref="F52:G52" si="23">F19/F21*100</f>
        <v>0</v>
      </c>
      <c r="G52" s="56" t="e">
        <f t="shared" si="23"/>
        <v>#DIV/0!</v>
      </c>
      <c r="H52" s="56">
        <f t="shared" si="22"/>
        <v>5.6372549019607847</v>
      </c>
      <c r="I52" s="56">
        <f t="shared" si="22"/>
        <v>5.6372549019607847</v>
      </c>
      <c r="J52" s="56" t="e">
        <f t="shared" si="22"/>
        <v>#DIV/0!</v>
      </c>
      <c r="K52" s="50"/>
    </row>
    <row r="53" spans="1:11" x14ac:dyDescent="0.25">
      <c r="A53" s="50" t="s">
        <v>19</v>
      </c>
      <c r="B53" s="56">
        <f>(B51+B52)/2</f>
        <v>1.4232673267326734</v>
      </c>
      <c r="C53" s="56">
        <f t="shared" ref="C53:J53" si="24">(C51+C52)/2</f>
        <v>0</v>
      </c>
      <c r="D53" s="56" t="e">
        <f t="shared" si="24"/>
        <v>#DIV/0!</v>
      </c>
      <c r="E53" s="56" t="e">
        <f t="shared" si="24"/>
        <v>#DIV/0!</v>
      </c>
      <c r="F53" s="56">
        <f t="shared" ref="F53:G53" si="25">(F51+F52)/2</f>
        <v>0</v>
      </c>
      <c r="G53" s="56" t="e">
        <f t="shared" si="25"/>
        <v>#DIV/0!</v>
      </c>
      <c r="H53" s="56">
        <f t="shared" si="24"/>
        <v>5.6372549019607847</v>
      </c>
      <c r="I53" s="56">
        <f t="shared" si="24"/>
        <v>5.6372549019607847</v>
      </c>
      <c r="J53" s="56" t="e">
        <f t="shared" si="24"/>
        <v>#DIV/0!</v>
      </c>
      <c r="K53" s="50"/>
    </row>
    <row r="54" spans="1:11" x14ac:dyDescent="0.25">
      <c r="A54" s="50"/>
      <c r="B54" s="56"/>
      <c r="C54" s="56"/>
      <c r="D54" s="56"/>
      <c r="E54" s="56"/>
      <c r="F54" s="56"/>
      <c r="G54" s="56"/>
      <c r="H54" s="56"/>
      <c r="I54" s="56"/>
      <c r="J54" s="56"/>
      <c r="K54" s="50"/>
    </row>
    <row r="55" spans="1:11" x14ac:dyDescent="0.25">
      <c r="A55" s="50" t="s">
        <v>32</v>
      </c>
      <c r="B55" s="56"/>
      <c r="C55" s="56"/>
      <c r="D55" s="56"/>
      <c r="E55" s="56"/>
      <c r="F55" s="56"/>
      <c r="G55" s="56"/>
      <c r="H55" s="56"/>
      <c r="I55" s="56"/>
      <c r="J55" s="56"/>
      <c r="K55" s="50"/>
    </row>
    <row r="56" spans="1:11" x14ac:dyDescent="0.25">
      <c r="A56" s="50" t="s">
        <v>20</v>
      </c>
      <c r="B56" s="56" t="e">
        <f>B22/B19*100</f>
        <v>#DIV/0!</v>
      </c>
      <c r="C56" s="56" t="e">
        <f t="shared" ref="C56:J56" si="26">C22/C19*100</f>
        <v>#DIV/0!</v>
      </c>
      <c r="D56" s="56" t="e">
        <f t="shared" si="26"/>
        <v>#DIV/0!</v>
      </c>
      <c r="E56" s="56" t="e">
        <f t="shared" si="26"/>
        <v>#DIV/0!</v>
      </c>
      <c r="F56" s="56" t="e">
        <f t="shared" ref="F56:G56" si="27">F22/F19*100</f>
        <v>#DIV/0!</v>
      </c>
      <c r="G56" s="56" t="e">
        <f t="shared" si="27"/>
        <v>#DIV/0!</v>
      </c>
      <c r="H56" s="56">
        <f t="shared" si="26"/>
        <v>100</v>
      </c>
      <c r="I56" s="56">
        <f t="shared" si="26"/>
        <v>100</v>
      </c>
      <c r="J56" s="56" t="e">
        <f t="shared" si="26"/>
        <v>#DIV/0!</v>
      </c>
      <c r="K56" s="50"/>
    </row>
    <row r="57" spans="1:11" x14ac:dyDescent="0.25">
      <c r="A57" s="50"/>
      <c r="B57" s="56"/>
      <c r="C57" s="56"/>
      <c r="D57" s="56"/>
      <c r="E57" s="56"/>
      <c r="F57" s="56"/>
      <c r="G57" s="56"/>
      <c r="H57" s="56"/>
      <c r="I57" s="56"/>
      <c r="J57" s="56"/>
      <c r="K57" s="50"/>
    </row>
    <row r="58" spans="1:11" x14ac:dyDescent="0.25">
      <c r="A58" s="50" t="s">
        <v>21</v>
      </c>
      <c r="B58" s="56"/>
      <c r="C58" s="56"/>
      <c r="D58" s="56"/>
      <c r="E58" s="56"/>
      <c r="F58" s="56"/>
      <c r="G58" s="56"/>
      <c r="H58" s="56"/>
      <c r="I58" s="56"/>
      <c r="J58" s="56"/>
      <c r="K58" s="50"/>
    </row>
    <row r="59" spans="1:11" x14ac:dyDescent="0.25">
      <c r="A59" s="50" t="s">
        <v>22</v>
      </c>
      <c r="B59" s="56">
        <f>((B12/B10)-1)*100</f>
        <v>-87.733333333333334</v>
      </c>
      <c r="C59" s="56">
        <f t="shared" ref="C59:J59" si="28">((C12/C10)-1)*100</f>
        <v>-100</v>
      </c>
      <c r="D59" s="56" t="e">
        <f t="shared" si="28"/>
        <v>#DIV/0!</v>
      </c>
      <c r="E59" s="56" t="e">
        <f t="shared" si="28"/>
        <v>#DIV/0!</v>
      </c>
      <c r="F59" s="56">
        <f t="shared" ref="F59:G59" si="29">((F12/F10)-1)*100</f>
        <v>-100</v>
      </c>
      <c r="G59" s="56" t="e">
        <f t="shared" si="29"/>
        <v>#DIV/0!</v>
      </c>
      <c r="H59" s="56" t="e">
        <f t="shared" si="28"/>
        <v>#DIV/0!</v>
      </c>
      <c r="I59" s="56" t="e">
        <f t="shared" si="28"/>
        <v>#DIV/0!</v>
      </c>
      <c r="J59" s="56" t="e">
        <f t="shared" si="28"/>
        <v>#DIV/0!</v>
      </c>
      <c r="K59" s="50"/>
    </row>
    <row r="60" spans="1:11" x14ac:dyDescent="0.25">
      <c r="A60" s="50" t="s">
        <v>23</v>
      </c>
      <c r="B60" s="56">
        <f>((B35/B34)-1)*100</f>
        <v>-100</v>
      </c>
      <c r="C60" s="56">
        <f t="shared" ref="C60:J60" si="30">((C35/C34)-1)*100</f>
        <v>-100</v>
      </c>
      <c r="D60" s="56" t="e">
        <f t="shared" si="30"/>
        <v>#DIV/0!</v>
      </c>
      <c r="E60" s="56" t="e">
        <f t="shared" si="30"/>
        <v>#DIV/0!</v>
      </c>
      <c r="F60" s="56">
        <f t="shared" ref="F60:G60" si="31">((F35/F34)-1)*100</f>
        <v>-100</v>
      </c>
      <c r="G60" s="56" t="e">
        <f t="shared" si="31"/>
        <v>#DIV/0!</v>
      </c>
      <c r="H60" s="56" t="e">
        <f t="shared" si="30"/>
        <v>#DIV/0!</v>
      </c>
      <c r="I60" s="56" t="e">
        <f t="shared" si="30"/>
        <v>#DIV/0!</v>
      </c>
      <c r="J60" s="56" t="e">
        <f t="shared" si="30"/>
        <v>#DIV/0!</v>
      </c>
      <c r="K60" s="50"/>
    </row>
    <row r="61" spans="1:11" x14ac:dyDescent="0.25">
      <c r="A61" s="50" t="s">
        <v>24</v>
      </c>
      <c r="B61" s="56" t="e">
        <f>((B37/B36)-1)*100</f>
        <v>#DIV/0!</v>
      </c>
      <c r="C61" s="56" t="e">
        <f t="shared" ref="C61:J61" si="32">((C37/C36)-1)*100</f>
        <v>#DIV/0!</v>
      </c>
      <c r="D61" s="56" t="e">
        <f t="shared" si="32"/>
        <v>#DIV/0!</v>
      </c>
      <c r="E61" s="56" t="e">
        <f t="shared" si="32"/>
        <v>#DIV/0!</v>
      </c>
      <c r="F61" s="56" t="e">
        <f t="shared" ref="F61:G61" si="33">((F37/F36)-1)*100</f>
        <v>#DIV/0!</v>
      </c>
      <c r="G61" s="56" t="e">
        <f t="shared" si="33"/>
        <v>#DIV/0!</v>
      </c>
      <c r="H61" s="56" t="e">
        <f t="shared" si="32"/>
        <v>#DIV/0!</v>
      </c>
      <c r="I61" s="56" t="e">
        <f t="shared" si="32"/>
        <v>#DIV/0!</v>
      </c>
      <c r="J61" s="56" t="e">
        <f t="shared" si="32"/>
        <v>#DIV/0!</v>
      </c>
      <c r="K61" s="50"/>
    </row>
    <row r="62" spans="1:11" x14ac:dyDescent="0.25">
      <c r="A62" s="50"/>
      <c r="B62" s="56"/>
      <c r="C62" s="56"/>
      <c r="D62" s="56"/>
      <c r="E62" s="56"/>
      <c r="F62" s="56"/>
      <c r="G62" s="56"/>
      <c r="H62" s="56"/>
      <c r="I62" s="56"/>
      <c r="J62" s="56"/>
      <c r="K62" s="50"/>
    </row>
    <row r="63" spans="1:11" x14ac:dyDescent="0.25">
      <c r="A63" s="50" t="s">
        <v>25</v>
      </c>
      <c r="B63" s="56"/>
      <c r="C63" s="56"/>
      <c r="D63" s="56"/>
      <c r="E63" s="56"/>
      <c r="F63" s="56"/>
      <c r="G63" s="56"/>
      <c r="H63" s="56"/>
      <c r="I63" s="56"/>
      <c r="J63" s="56"/>
      <c r="K63" s="50"/>
    </row>
    <row r="64" spans="1:11" x14ac:dyDescent="0.25">
      <c r="A64" s="50" t="s">
        <v>26</v>
      </c>
      <c r="B64" s="56">
        <f>B18/C11</f>
        <v>1000000</v>
      </c>
      <c r="C64" s="56">
        <f t="shared" ref="C64:E64" si="34">C18/C11</f>
        <v>1000000</v>
      </c>
      <c r="D64" s="56" t="e">
        <f t="shared" si="34"/>
        <v>#DIV/0!</v>
      </c>
      <c r="E64" s="56" t="e">
        <f t="shared" si="34"/>
        <v>#DIV/0!</v>
      </c>
      <c r="F64" s="56">
        <f t="shared" ref="F64:G64" si="35">F18/F11</f>
        <v>1000000</v>
      </c>
      <c r="G64" s="56" t="e">
        <f t="shared" si="35"/>
        <v>#DIV/0!</v>
      </c>
      <c r="H64" s="56" t="e">
        <f t="shared" ref="H64:J64" si="36">H18/H11</f>
        <v>#DIV/0!</v>
      </c>
      <c r="I64" s="56" t="e">
        <f t="shared" si="36"/>
        <v>#DIV/0!</v>
      </c>
      <c r="J64" s="56" t="e">
        <f t="shared" si="36"/>
        <v>#DIV/0!</v>
      </c>
      <c r="K64" s="50"/>
    </row>
    <row r="65" spans="1:11" x14ac:dyDescent="0.25">
      <c r="A65" s="50" t="s">
        <v>27</v>
      </c>
      <c r="B65" s="56" t="e">
        <f>B20/C12</f>
        <v>#DIV/0!</v>
      </c>
      <c r="C65" s="56" t="e">
        <f>C20/C12</f>
        <v>#DIV/0!</v>
      </c>
      <c r="D65" s="56" t="e">
        <f t="shared" ref="D65:J65" si="37">D20/D12</f>
        <v>#DIV/0!</v>
      </c>
      <c r="E65" s="56" t="e">
        <f t="shared" si="37"/>
        <v>#DIV/0!</v>
      </c>
      <c r="F65" s="56" t="e">
        <f t="shared" si="37"/>
        <v>#DIV/0!</v>
      </c>
      <c r="G65" s="56" t="e">
        <f t="shared" si="37"/>
        <v>#DIV/0!</v>
      </c>
      <c r="H65" s="56">
        <f t="shared" si="37"/>
        <v>0</v>
      </c>
      <c r="I65" s="56">
        <f t="shared" si="37"/>
        <v>0</v>
      </c>
      <c r="J65" s="56" t="e">
        <f t="shared" si="37"/>
        <v>#DIV/0!</v>
      </c>
      <c r="K65" s="50"/>
    </row>
    <row r="66" spans="1:11" x14ac:dyDescent="0.25">
      <c r="A66" s="50" t="s">
        <v>28</v>
      </c>
      <c r="B66" s="56" t="e">
        <f>(B65/B64)*B48</f>
        <v>#DIV/0!</v>
      </c>
      <c r="C66" s="56" t="e">
        <f t="shared" ref="C66:J66" si="38">(C65/C64)*C48</f>
        <v>#DIV/0!</v>
      </c>
      <c r="D66" s="56" t="e">
        <f t="shared" si="38"/>
        <v>#DIV/0!</v>
      </c>
      <c r="E66" s="56" t="e">
        <f t="shared" si="38"/>
        <v>#DIV/0!</v>
      </c>
      <c r="F66" s="56" t="e">
        <f t="shared" si="38"/>
        <v>#DIV/0!</v>
      </c>
      <c r="G66" s="56" t="e">
        <f t="shared" si="38"/>
        <v>#DIV/0!</v>
      </c>
      <c r="H66" s="56" t="e">
        <f t="shared" si="38"/>
        <v>#DIV/0!</v>
      </c>
      <c r="I66" s="56" t="e">
        <f t="shared" si="38"/>
        <v>#DIV/0!</v>
      </c>
      <c r="J66" s="56" t="e">
        <f t="shared" si="38"/>
        <v>#DIV/0!</v>
      </c>
      <c r="K66" s="50"/>
    </row>
    <row r="67" spans="1:11" x14ac:dyDescent="0.25">
      <c r="A67" s="50"/>
      <c r="B67" s="56"/>
      <c r="C67" s="56"/>
      <c r="D67" s="56"/>
      <c r="E67" s="56"/>
      <c r="F67" s="56"/>
      <c r="G67" s="56"/>
      <c r="H67" s="56"/>
      <c r="I67" s="56"/>
      <c r="J67" s="56"/>
      <c r="K67" s="50"/>
    </row>
    <row r="68" spans="1:11" x14ac:dyDescent="0.25">
      <c r="A68" s="50" t="s">
        <v>29</v>
      </c>
      <c r="B68" s="56"/>
      <c r="C68" s="56"/>
      <c r="D68" s="56"/>
      <c r="E68" s="56"/>
      <c r="F68" s="56"/>
      <c r="G68" s="56"/>
      <c r="H68" s="56"/>
      <c r="I68" s="56"/>
      <c r="J68" s="56"/>
      <c r="K68" s="50"/>
    </row>
    <row r="69" spans="1:11" x14ac:dyDescent="0.25">
      <c r="A69" s="50" t="s">
        <v>30</v>
      </c>
      <c r="B69" s="56">
        <f>(B26/B25)*100</f>
        <v>100</v>
      </c>
      <c r="C69" s="56">
        <f>(C26/C25)*100</f>
        <v>100</v>
      </c>
      <c r="D69" s="56"/>
      <c r="E69" s="56"/>
      <c r="F69" s="56"/>
      <c r="G69" s="56"/>
      <c r="H69" s="56"/>
      <c r="I69" s="56"/>
      <c r="J69" s="56"/>
      <c r="K69" s="50"/>
    </row>
    <row r="70" spans="1:11" x14ac:dyDescent="0.25">
      <c r="A70" s="50" t="s">
        <v>31</v>
      </c>
      <c r="B70" s="56">
        <f>(B19/B26)*100</f>
        <v>0</v>
      </c>
      <c r="C70" s="56">
        <f>(C19/C26)*100</f>
        <v>0</v>
      </c>
      <c r="D70" s="56"/>
      <c r="E70" s="56"/>
      <c r="F70" s="56"/>
      <c r="G70" s="56"/>
      <c r="H70" s="56"/>
      <c r="I70" s="56"/>
      <c r="J70" s="56"/>
      <c r="K70" s="50"/>
    </row>
    <row r="71" spans="1:11" ht="15.75" thickBot="1" x14ac:dyDescent="0.3">
      <c r="A71" s="54"/>
      <c r="B71" s="57"/>
      <c r="C71" s="57"/>
      <c r="D71" s="57"/>
      <c r="E71" s="57"/>
      <c r="F71" s="57"/>
      <c r="G71" s="57"/>
      <c r="H71" s="57"/>
      <c r="I71" s="57"/>
      <c r="J71" s="57"/>
      <c r="K71" s="50"/>
    </row>
    <row r="72" spans="1:11" ht="15.75" thickTop="1" x14ac:dyDescent="0.25">
      <c r="A72" s="1" t="s">
        <v>35</v>
      </c>
      <c r="B72" s="50"/>
      <c r="C72" s="50"/>
      <c r="D72" s="50"/>
      <c r="E72" s="50"/>
      <c r="F72" s="50"/>
      <c r="G72" s="50"/>
      <c r="H72" s="50"/>
      <c r="I72" s="50"/>
      <c r="J72" s="50"/>
      <c r="K72" s="50"/>
    </row>
    <row r="73" spans="1:11" x14ac:dyDescent="0.25">
      <c r="A73" s="8" t="s">
        <v>33</v>
      </c>
      <c r="B73" s="50"/>
      <c r="C73" s="50"/>
      <c r="D73" s="50"/>
      <c r="E73" s="50"/>
      <c r="F73" s="50"/>
      <c r="G73" s="50"/>
      <c r="H73" s="50"/>
      <c r="I73" s="50"/>
      <c r="J73" s="50"/>
      <c r="K73" s="50"/>
    </row>
    <row r="74" spans="1:11" x14ac:dyDescent="0.25">
      <c r="A74" s="4" t="s">
        <v>95</v>
      </c>
    </row>
    <row r="75" spans="1:11" x14ac:dyDescent="0.25">
      <c r="A75" s="4" t="s">
        <v>96</v>
      </c>
    </row>
    <row r="76" spans="1:11" x14ac:dyDescent="0.25">
      <c r="A76" s="4" t="s">
        <v>50</v>
      </c>
    </row>
    <row r="77" spans="1:11" x14ac:dyDescent="0.25">
      <c r="A77" s="4"/>
    </row>
    <row r="78" spans="1:11" x14ac:dyDescent="0.25">
      <c r="A78" s="2"/>
    </row>
    <row r="79" spans="1:11" x14ac:dyDescent="0.25">
      <c r="A79" t="s">
        <v>41</v>
      </c>
    </row>
    <row r="80" spans="1:11" x14ac:dyDescent="0.25">
      <c r="A80" s="3" t="s">
        <v>42</v>
      </c>
    </row>
    <row r="84" spans="1:1" x14ac:dyDescent="0.25">
      <c r="A84" s="33" t="s">
        <v>147</v>
      </c>
    </row>
  </sheetData>
  <mergeCells count="5">
    <mergeCell ref="B4:B5"/>
    <mergeCell ref="C4:E4"/>
    <mergeCell ref="H4:J4"/>
    <mergeCell ref="A4:A5"/>
    <mergeCell ref="A2:J2"/>
  </mergeCells>
  <pageMargins left="0.7" right="0.7" top="0.75" bottom="0.75" header="0.3" footer="0.3"/>
  <pageSetup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L83"/>
  <sheetViews>
    <sheetView topLeftCell="A49" zoomScale="80" zoomScaleNormal="80" workbookViewId="0">
      <selection activeCell="A83" sqref="A83"/>
    </sheetView>
  </sheetViews>
  <sheetFormatPr baseColWidth="10" defaultColWidth="11.42578125" defaultRowHeight="15" x14ac:dyDescent="0.25"/>
  <cols>
    <col min="1" max="1" width="42.42578125" customWidth="1"/>
    <col min="2" max="2" width="16.140625" style="20" customWidth="1"/>
    <col min="3" max="3" width="15" style="20" customWidth="1"/>
    <col min="4" max="5" width="12.7109375" style="20" customWidth="1"/>
    <col min="6" max="6" width="16.5703125" style="20" customWidth="1"/>
    <col min="7" max="7" width="12.7109375" style="20" customWidth="1"/>
    <col min="8" max="8" width="15.5703125" style="20" customWidth="1"/>
    <col min="9" max="9" width="15.7109375" customWidth="1"/>
    <col min="10" max="10" width="12.7109375" customWidth="1"/>
    <col min="11" max="11" width="24.7109375" customWidth="1"/>
  </cols>
  <sheetData>
    <row r="2" spans="1:12" ht="15.75" x14ac:dyDescent="0.25">
      <c r="A2" s="81" t="s">
        <v>115</v>
      </c>
      <c r="B2" s="81"/>
      <c r="C2" s="81"/>
      <c r="D2" s="81"/>
      <c r="E2" s="81"/>
      <c r="F2" s="81"/>
      <c r="G2" s="81"/>
      <c r="H2" s="81"/>
      <c r="I2" s="81"/>
      <c r="J2" s="81"/>
    </row>
    <row r="4" spans="1:12" ht="15" customHeight="1" x14ac:dyDescent="0.25">
      <c r="A4" s="79" t="s">
        <v>0</v>
      </c>
      <c r="B4" s="73" t="s">
        <v>1</v>
      </c>
      <c r="C4" s="82" t="s">
        <v>36</v>
      </c>
      <c r="D4" s="83"/>
      <c r="E4" s="83"/>
      <c r="F4" s="31"/>
      <c r="G4" s="28"/>
      <c r="H4" s="84" t="s">
        <v>39</v>
      </c>
      <c r="I4" s="85"/>
      <c r="J4" s="85"/>
    </row>
    <row r="5" spans="1:12" ht="15.75" thickBot="1" x14ac:dyDescent="0.3">
      <c r="A5" s="80"/>
      <c r="B5" s="74"/>
      <c r="C5" s="21" t="s">
        <v>40</v>
      </c>
      <c r="D5" s="22" t="s">
        <v>37</v>
      </c>
      <c r="E5" s="22" t="s">
        <v>38</v>
      </c>
      <c r="F5" s="22" t="s">
        <v>47</v>
      </c>
      <c r="G5" s="17" t="s">
        <v>46</v>
      </c>
      <c r="H5" s="21" t="s">
        <v>40</v>
      </c>
      <c r="I5" s="22" t="s">
        <v>47</v>
      </c>
      <c r="J5" s="17" t="s">
        <v>46</v>
      </c>
    </row>
    <row r="6" spans="1:12" ht="15.75" thickTop="1" x14ac:dyDescent="0.25"/>
    <row r="7" spans="1:12" x14ac:dyDescent="0.25">
      <c r="A7" s="36" t="s">
        <v>2</v>
      </c>
      <c r="B7" s="56"/>
      <c r="C7" s="34" t="s">
        <v>45</v>
      </c>
      <c r="D7" s="34"/>
      <c r="E7" s="34"/>
      <c r="F7" s="47"/>
      <c r="G7" s="34">
        <v>1000000</v>
      </c>
      <c r="H7" s="34" t="s">
        <v>45</v>
      </c>
      <c r="I7" s="34">
        <v>267750</v>
      </c>
      <c r="J7" s="34"/>
      <c r="L7" s="40"/>
    </row>
    <row r="8" spans="1:12" x14ac:dyDescent="0.25">
      <c r="A8" s="50"/>
      <c r="B8" s="56"/>
      <c r="C8" s="56"/>
      <c r="D8" s="56"/>
      <c r="E8" s="56"/>
      <c r="F8" s="56"/>
      <c r="G8" s="56"/>
      <c r="H8" s="56"/>
      <c r="I8" s="56"/>
      <c r="J8" s="56"/>
    </row>
    <row r="9" spans="1:12" x14ac:dyDescent="0.25">
      <c r="A9" s="50" t="s">
        <v>34</v>
      </c>
      <c r="B9" s="56"/>
      <c r="C9" s="56"/>
      <c r="D9" s="56"/>
      <c r="E9" s="56"/>
      <c r="F9" s="56"/>
      <c r="G9" s="56"/>
      <c r="H9" s="56"/>
      <c r="I9" s="56"/>
      <c r="J9" s="56"/>
    </row>
    <row r="10" spans="1:12" x14ac:dyDescent="0.25">
      <c r="A10" s="51" t="s">
        <v>63</v>
      </c>
      <c r="B10" s="52">
        <f>C10+H10</f>
        <v>409.33333333333337</v>
      </c>
      <c r="C10" s="52">
        <f>SUM(D10:G10)</f>
        <v>409.33333333333337</v>
      </c>
      <c r="D10" s="52">
        <v>0</v>
      </c>
      <c r="E10" s="52">
        <v>0</v>
      </c>
      <c r="F10" s="52">
        <v>409.33333333333337</v>
      </c>
      <c r="G10" s="52">
        <v>0</v>
      </c>
      <c r="H10" s="52">
        <f>SUM(I10:J10)</f>
        <v>0</v>
      </c>
      <c r="I10" s="52">
        <v>0</v>
      </c>
      <c r="J10" s="52">
        <v>0</v>
      </c>
      <c r="K10" s="40"/>
      <c r="L10" s="39"/>
    </row>
    <row r="11" spans="1:12" x14ac:dyDescent="0.25">
      <c r="A11" s="51" t="s">
        <v>116</v>
      </c>
      <c r="B11" s="52">
        <f>C11+H11</f>
        <v>500</v>
      </c>
      <c r="C11" s="52">
        <f t="shared" ref="C11:C13" si="0">SUM(D11:G11)</f>
        <v>500</v>
      </c>
      <c r="D11" s="52">
        <v>0</v>
      </c>
      <c r="E11" s="52">
        <v>0</v>
      </c>
      <c r="F11" s="52">
        <v>500</v>
      </c>
      <c r="G11" s="52">
        <v>0</v>
      </c>
      <c r="H11" s="52">
        <f>SUM(I11:J11)</f>
        <v>0</v>
      </c>
      <c r="I11" s="52">
        <v>0</v>
      </c>
      <c r="J11" s="52">
        <v>0</v>
      </c>
      <c r="K11" s="40"/>
      <c r="L11" s="37"/>
    </row>
    <row r="12" spans="1:12" x14ac:dyDescent="0.25">
      <c r="A12" s="51" t="s">
        <v>117</v>
      </c>
      <c r="B12" s="52">
        <f>C12+H12</f>
        <v>64.333333333333343</v>
      </c>
      <c r="C12" s="52">
        <f t="shared" si="0"/>
        <v>0</v>
      </c>
      <c r="D12" s="52">
        <v>0</v>
      </c>
      <c r="E12" s="52">
        <v>0</v>
      </c>
      <c r="F12" s="52">
        <v>0</v>
      </c>
      <c r="G12" s="52">
        <v>0</v>
      </c>
      <c r="H12" s="52">
        <f t="shared" ref="H12:H21" si="1">SUM(I12:J12)</f>
        <v>64.333333333333343</v>
      </c>
      <c r="I12" s="52">
        <v>64.333333333333343</v>
      </c>
      <c r="J12" s="52">
        <v>0</v>
      </c>
      <c r="K12" s="40"/>
      <c r="L12" s="38"/>
    </row>
    <row r="13" spans="1:12" x14ac:dyDescent="0.25">
      <c r="A13" s="51" t="s">
        <v>89</v>
      </c>
      <c r="B13" s="52">
        <f>C13+H13</f>
        <v>1616</v>
      </c>
      <c r="C13" s="52">
        <f t="shared" si="0"/>
        <v>800</v>
      </c>
      <c r="D13" s="52">
        <v>0</v>
      </c>
      <c r="E13" s="52">
        <v>0</v>
      </c>
      <c r="F13" s="52">
        <v>800</v>
      </c>
      <c r="G13" s="52">
        <v>0</v>
      </c>
      <c r="H13" s="52">
        <f t="shared" si="1"/>
        <v>816</v>
      </c>
      <c r="I13" s="52">
        <v>816</v>
      </c>
      <c r="J13" s="52">
        <v>0</v>
      </c>
      <c r="K13" s="40"/>
    </row>
    <row r="14" spans="1:12" x14ac:dyDescent="0.25">
      <c r="A14" s="50"/>
      <c r="B14" s="56"/>
      <c r="C14" s="56"/>
      <c r="D14" s="56"/>
      <c r="E14" s="56"/>
      <c r="F14" s="56"/>
      <c r="G14" s="56"/>
      <c r="H14" s="56"/>
      <c r="I14" s="56"/>
      <c r="J14" s="56"/>
    </row>
    <row r="15" spans="1:12" x14ac:dyDescent="0.25">
      <c r="A15" s="53" t="s">
        <v>3</v>
      </c>
      <c r="B15" s="56"/>
      <c r="C15" s="56"/>
      <c r="D15" s="56"/>
      <c r="E15" s="56"/>
      <c r="F15" s="56"/>
      <c r="G15" s="56"/>
      <c r="H15" s="56"/>
      <c r="I15" s="56"/>
      <c r="J15" s="56"/>
    </row>
    <row r="16" spans="1:12" x14ac:dyDescent="0.25">
      <c r="A16" s="51" t="s">
        <v>63</v>
      </c>
      <c r="B16" s="56">
        <f t="shared" ref="B16:B21" si="2">C16</f>
        <v>0</v>
      </c>
      <c r="C16" s="56">
        <f>SUM(D16:G16)</f>
        <v>0</v>
      </c>
      <c r="D16" s="56">
        <v>0</v>
      </c>
      <c r="E16" s="56">
        <v>0</v>
      </c>
      <c r="F16" s="56">
        <v>0</v>
      </c>
      <c r="G16" s="56">
        <v>0</v>
      </c>
      <c r="H16" s="56">
        <f t="shared" si="1"/>
        <v>0</v>
      </c>
      <c r="I16" s="56">
        <v>0</v>
      </c>
      <c r="J16" s="56">
        <v>0</v>
      </c>
      <c r="L16" s="39"/>
    </row>
    <row r="17" spans="1:12" x14ac:dyDescent="0.25">
      <c r="A17" s="7" t="s">
        <v>82</v>
      </c>
      <c r="B17" s="56">
        <f t="shared" si="2"/>
        <v>101428923.61333334</v>
      </c>
      <c r="C17" s="56">
        <f>SUM(D17:G17)</f>
        <v>101428923.61333334</v>
      </c>
      <c r="D17" s="56">
        <v>0</v>
      </c>
      <c r="E17" s="56">
        <v>0</v>
      </c>
      <c r="F17" s="56">
        <v>101428923.61333334</v>
      </c>
      <c r="G17" s="56">
        <v>0</v>
      </c>
      <c r="H17" s="56">
        <f t="shared" si="1"/>
        <v>0</v>
      </c>
      <c r="I17" s="56">
        <f>I10*I7</f>
        <v>0</v>
      </c>
      <c r="J17" s="56">
        <v>0</v>
      </c>
      <c r="L17" s="39"/>
    </row>
    <row r="18" spans="1:12" x14ac:dyDescent="0.25">
      <c r="A18" s="51" t="s">
        <v>116</v>
      </c>
      <c r="B18" s="56">
        <f t="shared" si="2"/>
        <v>500000000</v>
      </c>
      <c r="C18" s="56">
        <f t="shared" ref="C18:C21" si="3">SUM(D18:G18)</f>
        <v>500000000</v>
      </c>
      <c r="D18" s="56">
        <v>0</v>
      </c>
      <c r="E18" s="56">
        <v>0</v>
      </c>
      <c r="F18" s="56">
        <v>500000000</v>
      </c>
      <c r="G18" s="56">
        <v>0</v>
      </c>
      <c r="H18" s="56">
        <f t="shared" si="1"/>
        <v>0</v>
      </c>
      <c r="I18" s="56">
        <v>0</v>
      </c>
      <c r="J18" s="56">
        <v>0</v>
      </c>
    </row>
    <row r="19" spans="1:12" x14ac:dyDescent="0.25">
      <c r="A19" s="51" t="s">
        <v>117</v>
      </c>
      <c r="B19" s="56">
        <f t="shared" si="2"/>
        <v>0</v>
      </c>
      <c r="C19" s="56">
        <f t="shared" si="3"/>
        <v>0</v>
      </c>
      <c r="D19" s="56">
        <v>0</v>
      </c>
      <c r="E19" s="56">
        <v>0</v>
      </c>
      <c r="F19" s="56">
        <v>0</v>
      </c>
      <c r="G19" s="56">
        <f>G12*G7</f>
        <v>0</v>
      </c>
      <c r="H19" s="56">
        <f t="shared" si="1"/>
        <v>17225250.000000004</v>
      </c>
      <c r="I19" s="56">
        <f>I12*I7</f>
        <v>17225250.000000004</v>
      </c>
      <c r="J19" s="56">
        <f>J12*J7</f>
        <v>0</v>
      </c>
    </row>
    <row r="20" spans="1:12" x14ac:dyDescent="0.25">
      <c r="A20" s="7" t="s">
        <v>118</v>
      </c>
      <c r="B20" s="56">
        <f t="shared" si="2"/>
        <v>0</v>
      </c>
      <c r="C20" s="56">
        <f t="shared" si="3"/>
        <v>0</v>
      </c>
      <c r="D20" s="56">
        <v>0</v>
      </c>
      <c r="E20" s="56">
        <v>0</v>
      </c>
      <c r="F20" s="56">
        <f>F12*F7</f>
        <v>0</v>
      </c>
      <c r="G20" s="56">
        <v>0</v>
      </c>
      <c r="H20" s="56">
        <f t="shared" si="1"/>
        <v>0</v>
      </c>
      <c r="I20" s="56">
        <v>0</v>
      </c>
      <c r="J20" s="56">
        <v>0</v>
      </c>
    </row>
    <row r="21" spans="1:12" x14ac:dyDescent="0.25">
      <c r="A21" s="51" t="s">
        <v>89</v>
      </c>
      <c r="B21" s="56">
        <f t="shared" si="2"/>
        <v>800000000</v>
      </c>
      <c r="C21" s="56">
        <f t="shared" si="3"/>
        <v>800000000</v>
      </c>
      <c r="D21" s="56">
        <v>0</v>
      </c>
      <c r="E21" s="56">
        <v>0</v>
      </c>
      <c r="F21" s="56">
        <v>800000000</v>
      </c>
      <c r="G21" s="56">
        <v>0</v>
      </c>
      <c r="H21" s="56">
        <f t="shared" si="1"/>
        <v>218484000</v>
      </c>
      <c r="I21" s="56">
        <v>218484000</v>
      </c>
      <c r="J21" s="56">
        <f>J13*J7</f>
        <v>0</v>
      </c>
      <c r="K21" s="29"/>
    </row>
    <row r="22" spans="1:12" x14ac:dyDescent="0.25">
      <c r="A22" s="51" t="s">
        <v>119</v>
      </c>
      <c r="B22" s="56">
        <f>B19</f>
        <v>0</v>
      </c>
      <c r="C22" s="56"/>
      <c r="D22" s="56"/>
      <c r="E22" s="56"/>
      <c r="F22" s="56"/>
      <c r="G22" s="56"/>
      <c r="H22" s="56"/>
      <c r="I22" s="56"/>
      <c r="J22" s="56"/>
    </row>
    <row r="23" spans="1:12" x14ac:dyDescent="0.25">
      <c r="A23" s="50"/>
      <c r="B23" s="56"/>
      <c r="C23" s="56"/>
      <c r="D23" s="56"/>
      <c r="E23" s="56"/>
      <c r="F23" s="56"/>
      <c r="G23" s="56"/>
      <c r="H23" s="56"/>
      <c r="I23" s="56"/>
      <c r="J23" s="56"/>
    </row>
    <row r="24" spans="1:12" x14ac:dyDescent="0.25">
      <c r="A24" s="53" t="s">
        <v>4</v>
      </c>
      <c r="B24" s="56"/>
      <c r="C24" s="56"/>
      <c r="D24" s="56"/>
      <c r="E24" s="56"/>
      <c r="F24" s="56"/>
      <c r="G24" s="56"/>
      <c r="H24" s="56"/>
      <c r="I24" s="56"/>
      <c r="J24" s="56"/>
    </row>
    <row r="25" spans="1:12" x14ac:dyDescent="0.25">
      <c r="A25" s="51" t="s">
        <v>116</v>
      </c>
      <c r="B25" s="56">
        <f>B18</f>
        <v>500000000</v>
      </c>
      <c r="C25" s="56">
        <f>C18</f>
        <v>500000000</v>
      </c>
      <c r="D25" s="56"/>
      <c r="E25" s="56"/>
      <c r="F25" s="56"/>
      <c r="G25" s="56"/>
      <c r="H25" s="56"/>
      <c r="I25" s="56"/>
      <c r="J25" s="56"/>
    </row>
    <row r="26" spans="1:12" x14ac:dyDescent="0.25">
      <c r="A26" s="51" t="s">
        <v>117</v>
      </c>
      <c r="B26" s="56">
        <f>C26</f>
        <v>400000000</v>
      </c>
      <c r="C26" s="56">
        <v>400000000</v>
      </c>
      <c r="D26" s="56"/>
      <c r="E26" s="56"/>
      <c r="F26" s="56"/>
      <c r="G26" s="56"/>
      <c r="H26" s="56"/>
      <c r="I26" s="56"/>
      <c r="J26" s="56"/>
    </row>
    <row r="27" spans="1:12" x14ac:dyDescent="0.25">
      <c r="A27" s="50"/>
      <c r="B27" s="56"/>
      <c r="C27" s="56"/>
      <c r="D27" s="56"/>
      <c r="E27" s="56"/>
      <c r="F27" s="56"/>
      <c r="G27" s="56"/>
      <c r="H27" s="56"/>
      <c r="I27" s="56"/>
      <c r="J27" s="56"/>
    </row>
    <row r="28" spans="1:12" x14ac:dyDescent="0.25">
      <c r="A28" s="50" t="s">
        <v>5</v>
      </c>
      <c r="B28" s="56"/>
      <c r="C28" s="56"/>
      <c r="D28" s="56"/>
      <c r="E28" s="56"/>
      <c r="F28" s="56"/>
      <c r="G28" s="56"/>
      <c r="H28" s="56"/>
      <c r="I28" s="56"/>
      <c r="J28" s="56"/>
    </row>
    <row r="29" spans="1:12" x14ac:dyDescent="0.25">
      <c r="A29" s="51" t="s">
        <v>64</v>
      </c>
      <c r="B29" s="56">
        <v>0.99</v>
      </c>
      <c r="C29" s="56">
        <v>0.99</v>
      </c>
      <c r="D29" s="56">
        <v>0.99</v>
      </c>
      <c r="E29" s="56">
        <v>0.99</v>
      </c>
      <c r="F29" s="56">
        <v>0.99</v>
      </c>
      <c r="G29" s="56">
        <v>0.99</v>
      </c>
      <c r="H29" s="56">
        <v>0.99</v>
      </c>
      <c r="I29" s="56">
        <v>0.99</v>
      </c>
      <c r="J29" s="56">
        <v>0.99</v>
      </c>
    </row>
    <row r="30" spans="1:12" x14ac:dyDescent="0.25">
      <c r="A30" s="51" t="s">
        <v>120</v>
      </c>
      <c r="B30" s="56">
        <v>1.02</v>
      </c>
      <c r="C30" s="56">
        <v>1.02</v>
      </c>
      <c r="D30" s="56">
        <v>1.02</v>
      </c>
      <c r="E30" s="56">
        <v>1.02</v>
      </c>
      <c r="F30" s="56">
        <v>1.02</v>
      </c>
      <c r="G30" s="56">
        <v>1.02</v>
      </c>
      <c r="H30" s="56">
        <v>1.02</v>
      </c>
      <c r="I30" s="56">
        <v>1.02</v>
      </c>
      <c r="J30" s="56">
        <v>1.02</v>
      </c>
    </row>
    <row r="31" spans="1:12" x14ac:dyDescent="0.25">
      <c r="A31" s="51" t="s">
        <v>6</v>
      </c>
      <c r="B31" s="34">
        <f>C31</f>
        <v>11437</v>
      </c>
      <c r="C31" s="34">
        <f>F31+E31</f>
        <v>11437</v>
      </c>
      <c r="D31" s="34"/>
      <c r="E31" s="34"/>
      <c r="F31" s="34">
        <v>11437</v>
      </c>
      <c r="G31" s="34"/>
      <c r="H31" s="34">
        <f>I31+J31</f>
        <v>11437</v>
      </c>
      <c r="I31" s="34">
        <v>11437</v>
      </c>
      <c r="J31" s="34">
        <v>0</v>
      </c>
    </row>
    <row r="32" spans="1:12" x14ac:dyDescent="0.25">
      <c r="A32" s="50"/>
      <c r="B32" s="56"/>
      <c r="C32" s="56"/>
      <c r="D32" s="56"/>
      <c r="E32" s="56"/>
      <c r="F32" s="56"/>
      <c r="G32" s="56"/>
      <c r="H32" s="56"/>
      <c r="I32" s="56"/>
      <c r="J32" s="56"/>
    </row>
    <row r="33" spans="1:10" x14ac:dyDescent="0.25">
      <c r="A33" s="36" t="s">
        <v>7</v>
      </c>
      <c r="B33" s="56"/>
      <c r="C33" s="56"/>
      <c r="D33" s="56"/>
      <c r="E33" s="56"/>
      <c r="F33" s="56"/>
      <c r="G33" s="56"/>
      <c r="H33" s="56"/>
      <c r="I33" s="56"/>
      <c r="J33" s="56"/>
    </row>
    <row r="34" spans="1:10" x14ac:dyDescent="0.25">
      <c r="A34" s="50" t="s">
        <v>65</v>
      </c>
      <c r="B34" s="56">
        <f>B17/B29</f>
        <v>102453458.19528621</v>
      </c>
      <c r="C34" s="56">
        <f t="shared" ref="C34:J34" si="4">C17/C29</f>
        <v>102453458.19528621</v>
      </c>
      <c r="D34" s="56">
        <f t="shared" si="4"/>
        <v>0</v>
      </c>
      <c r="E34" s="56">
        <f t="shared" si="4"/>
        <v>0</v>
      </c>
      <c r="F34" s="56">
        <f t="shared" si="4"/>
        <v>102453458.19528621</v>
      </c>
      <c r="G34" s="56">
        <f t="shared" si="4"/>
        <v>0</v>
      </c>
      <c r="H34" s="56">
        <f t="shared" si="4"/>
        <v>0</v>
      </c>
      <c r="I34" s="56">
        <f t="shared" si="4"/>
        <v>0</v>
      </c>
      <c r="J34" s="56">
        <f t="shared" si="4"/>
        <v>0</v>
      </c>
    </row>
    <row r="35" spans="1:10" x14ac:dyDescent="0.25">
      <c r="A35" s="50" t="s">
        <v>121</v>
      </c>
      <c r="B35" s="56">
        <f>B20/B30</f>
        <v>0</v>
      </c>
      <c r="C35" s="56">
        <f t="shared" ref="C35:J35" si="5">C20/C30</f>
        <v>0</v>
      </c>
      <c r="D35" s="56">
        <f t="shared" si="5"/>
        <v>0</v>
      </c>
      <c r="E35" s="56">
        <f t="shared" si="5"/>
        <v>0</v>
      </c>
      <c r="F35" s="56">
        <f t="shared" si="5"/>
        <v>0</v>
      </c>
      <c r="G35" s="56">
        <f t="shared" si="5"/>
        <v>0</v>
      </c>
      <c r="H35" s="56">
        <f t="shared" si="5"/>
        <v>0</v>
      </c>
      <c r="I35" s="56">
        <f t="shared" si="5"/>
        <v>0</v>
      </c>
      <c r="J35" s="56">
        <f t="shared" si="5"/>
        <v>0</v>
      </c>
    </row>
    <row r="36" spans="1:10" x14ac:dyDescent="0.25">
      <c r="A36" s="50" t="s">
        <v>66</v>
      </c>
      <c r="B36" s="56">
        <f>B34/C10</f>
        <v>250293.46464646468</v>
      </c>
      <c r="C36" s="56">
        <f t="shared" ref="C36:J36" si="6">C34/C10</f>
        <v>250293.46464646468</v>
      </c>
      <c r="D36" s="56" t="e">
        <f t="shared" si="6"/>
        <v>#DIV/0!</v>
      </c>
      <c r="E36" s="56" t="e">
        <f t="shared" si="6"/>
        <v>#DIV/0!</v>
      </c>
      <c r="F36" s="56">
        <f t="shared" ref="F36:G36" si="7">F34/F10</f>
        <v>250293.46464646468</v>
      </c>
      <c r="G36" s="56" t="e">
        <f t="shared" si="7"/>
        <v>#DIV/0!</v>
      </c>
      <c r="H36" s="56" t="e">
        <f t="shared" si="6"/>
        <v>#DIV/0!</v>
      </c>
      <c r="I36" s="56" t="e">
        <f t="shared" si="6"/>
        <v>#DIV/0!</v>
      </c>
      <c r="J36" s="56" t="e">
        <f t="shared" si="6"/>
        <v>#DIV/0!</v>
      </c>
    </row>
    <row r="37" spans="1:10" x14ac:dyDescent="0.25">
      <c r="A37" s="50" t="s">
        <v>122</v>
      </c>
      <c r="B37" s="56" t="e">
        <f>B35/C12</f>
        <v>#DIV/0!</v>
      </c>
      <c r="C37" s="56" t="e">
        <f t="shared" ref="C37:J37" si="8">C35/C12</f>
        <v>#DIV/0!</v>
      </c>
      <c r="D37" s="56" t="e">
        <f t="shared" si="8"/>
        <v>#DIV/0!</v>
      </c>
      <c r="E37" s="56" t="e">
        <f t="shared" si="8"/>
        <v>#DIV/0!</v>
      </c>
      <c r="F37" s="56" t="e">
        <f t="shared" ref="F37:G37" si="9">F35/F12</f>
        <v>#DIV/0!</v>
      </c>
      <c r="G37" s="56" t="e">
        <f t="shared" si="9"/>
        <v>#DIV/0!</v>
      </c>
      <c r="H37" s="56">
        <f t="shared" si="8"/>
        <v>0</v>
      </c>
      <c r="I37" s="56">
        <f t="shared" si="8"/>
        <v>0</v>
      </c>
      <c r="J37" s="56" t="e">
        <f t="shared" si="8"/>
        <v>#DIV/0!</v>
      </c>
    </row>
    <row r="38" spans="1:10" x14ac:dyDescent="0.25">
      <c r="A38" s="50"/>
      <c r="B38" s="56"/>
      <c r="C38" s="56"/>
      <c r="D38" s="56"/>
      <c r="E38" s="56"/>
      <c r="F38" s="56"/>
      <c r="G38" s="56"/>
      <c r="H38" s="56"/>
      <c r="I38" s="56"/>
      <c r="J38" s="56"/>
    </row>
    <row r="39" spans="1:10" x14ac:dyDescent="0.25">
      <c r="A39" s="36" t="s">
        <v>8</v>
      </c>
      <c r="B39" s="56"/>
      <c r="C39" s="56"/>
      <c r="D39" s="56"/>
      <c r="E39" s="56"/>
      <c r="F39" s="56"/>
      <c r="G39" s="56"/>
      <c r="H39" s="56"/>
      <c r="I39" s="56"/>
      <c r="J39" s="56"/>
    </row>
    <row r="40" spans="1:10" x14ac:dyDescent="0.25">
      <c r="A40" s="50"/>
      <c r="B40" s="56"/>
      <c r="C40" s="56"/>
      <c r="D40" s="56"/>
      <c r="E40" s="56"/>
      <c r="F40" s="56"/>
      <c r="G40" s="56"/>
      <c r="H40" s="56"/>
      <c r="I40" s="56"/>
      <c r="J40" s="56"/>
    </row>
    <row r="41" spans="1:10" x14ac:dyDescent="0.25">
      <c r="A41" s="50" t="s">
        <v>9</v>
      </c>
      <c r="B41" s="56"/>
      <c r="C41" s="56"/>
      <c r="D41" s="56"/>
      <c r="E41" s="56"/>
      <c r="F41" s="56"/>
      <c r="G41" s="56"/>
      <c r="H41" s="56"/>
      <c r="I41" s="56"/>
      <c r="J41" s="56"/>
    </row>
    <row r="42" spans="1:10" x14ac:dyDescent="0.25">
      <c r="A42" s="50" t="s">
        <v>10</v>
      </c>
      <c r="B42" s="56">
        <f>B11/B31*100</f>
        <v>4.3717758153361892</v>
      </c>
      <c r="C42" s="56">
        <f t="shared" ref="C42:J42" si="10">C11/C31*100</f>
        <v>4.3717758153361892</v>
      </c>
      <c r="D42" s="56" t="e">
        <f t="shared" si="10"/>
        <v>#DIV/0!</v>
      </c>
      <c r="E42" s="56" t="e">
        <f t="shared" si="10"/>
        <v>#DIV/0!</v>
      </c>
      <c r="F42" s="56">
        <f t="shared" ref="F42:G42" si="11">F11/F31*100</f>
        <v>4.3717758153361892</v>
      </c>
      <c r="G42" s="56" t="e">
        <f t="shared" si="11"/>
        <v>#DIV/0!</v>
      </c>
      <c r="H42" s="56">
        <f t="shared" si="10"/>
        <v>0</v>
      </c>
      <c r="I42" s="56">
        <f t="shared" si="10"/>
        <v>0</v>
      </c>
      <c r="J42" s="56" t="e">
        <f t="shared" si="10"/>
        <v>#DIV/0!</v>
      </c>
    </row>
    <row r="43" spans="1:10" x14ac:dyDescent="0.25">
      <c r="A43" s="50" t="s">
        <v>11</v>
      </c>
      <c r="B43" s="56">
        <f>B12/B31*100</f>
        <v>0.56250182157325646</v>
      </c>
      <c r="C43" s="56">
        <f t="shared" ref="C43:J43" si="12">C12/C31*100</f>
        <v>0</v>
      </c>
      <c r="D43" s="56" t="e">
        <f t="shared" si="12"/>
        <v>#DIV/0!</v>
      </c>
      <c r="E43" s="56" t="e">
        <f t="shared" si="12"/>
        <v>#DIV/0!</v>
      </c>
      <c r="F43" s="56">
        <f t="shared" ref="F43:G43" si="13">F12/F31*100</f>
        <v>0</v>
      </c>
      <c r="G43" s="56" t="e">
        <f t="shared" si="13"/>
        <v>#DIV/0!</v>
      </c>
      <c r="H43" s="56">
        <f t="shared" si="12"/>
        <v>0.56250182157325646</v>
      </c>
      <c r="I43" s="56">
        <f t="shared" si="12"/>
        <v>0.56250182157325646</v>
      </c>
      <c r="J43" s="56" t="e">
        <f t="shared" si="12"/>
        <v>#DIV/0!</v>
      </c>
    </row>
    <row r="44" spans="1:10" x14ac:dyDescent="0.25">
      <c r="A44" s="50"/>
      <c r="B44" s="56"/>
      <c r="C44" s="56"/>
      <c r="D44" s="56"/>
      <c r="E44" s="56"/>
      <c r="F44" s="56"/>
      <c r="G44" s="56"/>
      <c r="H44" s="56"/>
      <c r="I44" s="56"/>
      <c r="J44" s="56"/>
    </row>
    <row r="45" spans="1:10" x14ac:dyDescent="0.25">
      <c r="A45" s="50" t="s">
        <v>12</v>
      </c>
      <c r="B45" s="56"/>
      <c r="C45" s="56"/>
      <c r="D45" s="56"/>
      <c r="E45" s="56"/>
      <c r="F45" s="56"/>
      <c r="G45" s="56"/>
      <c r="H45" s="56"/>
      <c r="I45" s="56"/>
      <c r="J45" s="56"/>
    </row>
    <row r="46" spans="1:10" x14ac:dyDescent="0.25">
      <c r="A46" s="50" t="s">
        <v>13</v>
      </c>
      <c r="B46" s="56">
        <f>B12/B11*100</f>
        <v>12.866666666666667</v>
      </c>
      <c r="C46" s="56">
        <f t="shared" ref="C46:J46" si="14">C12/C11*100</f>
        <v>0</v>
      </c>
      <c r="D46" s="56" t="e">
        <f t="shared" si="14"/>
        <v>#DIV/0!</v>
      </c>
      <c r="E46" s="56" t="e">
        <f t="shared" si="14"/>
        <v>#DIV/0!</v>
      </c>
      <c r="F46" s="56">
        <f t="shared" ref="F46:G46" si="15">F12/F11*100</f>
        <v>0</v>
      </c>
      <c r="G46" s="56" t="e">
        <f t="shared" si="15"/>
        <v>#DIV/0!</v>
      </c>
      <c r="H46" s="56" t="e">
        <f t="shared" si="14"/>
        <v>#DIV/0!</v>
      </c>
      <c r="I46" s="56" t="e">
        <f t="shared" si="14"/>
        <v>#DIV/0!</v>
      </c>
      <c r="J46" s="56" t="e">
        <f t="shared" si="14"/>
        <v>#DIV/0!</v>
      </c>
    </row>
    <row r="47" spans="1:10" x14ac:dyDescent="0.25">
      <c r="A47" s="50" t="s">
        <v>14</v>
      </c>
      <c r="B47" s="56">
        <f>B19/B18*100</f>
        <v>0</v>
      </c>
      <c r="C47" s="56">
        <f t="shared" ref="C47:J47" si="16">C19/C18*100</f>
        <v>0</v>
      </c>
      <c r="D47" s="56" t="e">
        <f t="shared" si="16"/>
        <v>#DIV/0!</v>
      </c>
      <c r="E47" s="56" t="e">
        <f t="shared" si="16"/>
        <v>#DIV/0!</v>
      </c>
      <c r="F47" s="56">
        <f t="shared" ref="F47:G47" si="17">F19/F18*100</f>
        <v>0</v>
      </c>
      <c r="G47" s="56" t="e">
        <f t="shared" si="17"/>
        <v>#DIV/0!</v>
      </c>
      <c r="H47" s="56" t="e">
        <f t="shared" si="16"/>
        <v>#DIV/0!</v>
      </c>
      <c r="I47" s="56" t="e">
        <f t="shared" si="16"/>
        <v>#DIV/0!</v>
      </c>
      <c r="J47" s="56" t="e">
        <f t="shared" si="16"/>
        <v>#DIV/0!</v>
      </c>
    </row>
    <row r="48" spans="1:10" x14ac:dyDescent="0.25">
      <c r="A48" s="50" t="s">
        <v>15</v>
      </c>
      <c r="B48" s="56">
        <f>AVERAGE(B46:B47)</f>
        <v>6.4333333333333336</v>
      </c>
      <c r="C48" s="56">
        <f t="shared" ref="C48:J48" si="18">AVERAGE(C46:C47)</f>
        <v>0</v>
      </c>
      <c r="D48" s="56" t="e">
        <f t="shared" si="18"/>
        <v>#DIV/0!</v>
      </c>
      <c r="E48" s="56" t="e">
        <f t="shared" si="18"/>
        <v>#DIV/0!</v>
      </c>
      <c r="F48" s="56">
        <f t="shared" ref="F48:G48" si="19">AVERAGE(F46:F47)</f>
        <v>0</v>
      </c>
      <c r="G48" s="56" t="e">
        <f t="shared" si="19"/>
        <v>#DIV/0!</v>
      </c>
      <c r="H48" s="56" t="e">
        <f t="shared" si="18"/>
        <v>#DIV/0!</v>
      </c>
      <c r="I48" s="56" t="e">
        <f t="shared" si="18"/>
        <v>#DIV/0!</v>
      </c>
      <c r="J48" s="56" t="e">
        <f t="shared" si="18"/>
        <v>#DIV/0!</v>
      </c>
    </row>
    <row r="49" spans="1:10" x14ac:dyDescent="0.25">
      <c r="A49" s="50"/>
      <c r="B49" s="56"/>
      <c r="C49" s="56"/>
      <c r="D49" s="56"/>
      <c r="E49" s="56"/>
      <c r="F49" s="56"/>
      <c r="G49" s="56"/>
      <c r="H49" s="56"/>
      <c r="I49" s="56"/>
      <c r="J49" s="56"/>
    </row>
    <row r="50" spans="1:10" x14ac:dyDescent="0.25">
      <c r="A50" s="50" t="s">
        <v>16</v>
      </c>
      <c r="B50" s="56"/>
      <c r="C50" s="56"/>
      <c r="D50" s="56"/>
      <c r="E50" s="56"/>
      <c r="F50" s="56"/>
      <c r="G50" s="56"/>
      <c r="H50" s="56"/>
      <c r="I50" s="56"/>
      <c r="J50" s="56"/>
    </row>
    <row r="51" spans="1:10" x14ac:dyDescent="0.25">
      <c r="A51" s="50" t="s">
        <v>17</v>
      </c>
      <c r="B51" s="56">
        <f>B12/B13*100</f>
        <v>3.9810231023102314</v>
      </c>
      <c r="C51" s="56">
        <f t="shared" ref="C51:J51" si="20">C12/C13*100</f>
        <v>0</v>
      </c>
      <c r="D51" s="56" t="e">
        <f t="shared" si="20"/>
        <v>#DIV/0!</v>
      </c>
      <c r="E51" s="56" t="e">
        <f t="shared" si="20"/>
        <v>#DIV/0!</v>
      </c>
      <c r="F51" s="56">
        <f t="shared" ref="F51:G51" si="21">F12/F13*100</f>
        <v>0</v>
      </c>
      <c r="G51" s="56" t="e">
        <f t="shared" si="21"/>
        <v>#DIV/0!</v>
      </c>
      <c r="H51" s="56">
        <f t="shared" si="20"/>
        <v>7.8839869281045765</v>
      </c>
      <c r="I51" s="56">
        <f t="shared" si="20"/>
        <v>7.8839869281045765</v>
      </c>
      <c r="J51" s="56" t="e">
        <f t="shared" si="20"/>
        <v>#DIV/0!</v>
      </c>
    </row>
    <row r="52" spans="1:10" x14ac:dyDescent="0.25">
      <c r="A52" s="50" t="s">
        <v>18</v>
      </c>
      <c r="B52" s="56">
        <f>B19/B21*100</f>
        <v>0</v>
      </c>
      <c r="C52" s="56">
        <f t="shared" ref="C52:J52" si="22">C19/C21*100</f>
        <v>0</v>
      </c>
      <c r="D52" s="56" t="e">
        <f t="shared" si="22"/>
        <v>#DIV/0!</v>
      </c>
      <c r="E52" s="56" t="e">
        <f t="shared" si="22"/>
        <v>#DIV/0!</v>
      </c>
      <c r="F52" s="56">
        <f t="shared" ref="F52:G52" si="23">F19/F21*100</f>
        <v>0</v>
      </c>
      <c r="G52" s="56" t="e">
        <f t="shared" si="23"/>
        <v>#DIV/0!</v>
      </c>
      <c r="H52" s="56">
        <f t="shared" si="22"/>
        <v>7.8839869281045765</v>
      </c>
      <c r="I52" s="56">
        <f t="shared" si="22"/>
        <v>7.8839869281045765</v>
      </c>
      <c r="J52" s="56" t="e">
        <f t="shared" si="22"/>
        <v>#DIV/0!</v>
      </c>
    </row>
    <row r="53" spans="1:10" x14ac:dyDescent="0.25">
      <c r="A53" s="50" t="s">
        <v>19</v>
      </c>
      <c r="B53" s="56">
        <f>(B51+B52)/2</f>
        <v>1.9905115511551157</v>
      </c>
      <c r="C53" s="56">
        <f t="shared" ref="C53:J53" si="24">(C51+C52)/2</f>
        <v>0</v>
      </c>
      <c r="D53" s="56" t="e">
        <f t="shared" si="24"/>
        <v>#DIV/0!</v>
      </c>
      <c r="E53" s="56" t="e">
        <f t="shared" si="24"/>
        <v>#DIV/0!</v>
      </c>
      <c r="F53" s="56">
        <f t="shared" ref="F53:G53" si="25">(F51+F52)/2</f>
        <v>0</v>
      </c>
      <c r="G53" s="56" t="e">
        <f t="shared" si="25"/>
        <v>#DIV/0!</v>
      </c>
      <c r="H53" s="56">
        <f t="shared" si="24"/>
        <v>7.8839869281045765</v>
      </c>
      <c r="I53" s="56">
        <f t="shared" si="24"/>
        <v>7.8839869281045765</v>
      </c>
      <c r="J53" s="56" t="e">
        <f t="shared" si="24"/>
        <v>#DIV/0!</v>
      </c>
    </row>
    <row r="54" spans="1:10" x14ac:dyDescent="0.25">
      <c r="A54" s="50"/>
      <c r="B54" s="56"/>
      <c r="C54" s="56"/>
      <c r="D54" s="56"/>
      <c r="E54" s="56"/>
      <c r="F54" s="56"/>
      <c r="G54" s="56"/>
      <c r="H54" s="56"/>
      <c r="I54" s="56"/>
      <c r="J54" s="56"/>
    </row>
    <row r="55" spans="1:10" x14ac:dyDescent="0.25">
      <c r="A55" s="50" t="s">
        <v>32</v>
      </c>
      <c r="B55" s="56"/>
      <c r="C55" s="56"/>
      <c r="D55" s="56"/>
      <c r="E55" s="56"/>
      <c r="F55" s="56"/>
      <c r="G55" s="56"/>
      <c r="H55" s="56"/>
      <c r="I55" s="56"/>
      <c r="J55" s="56"/>
    </row>
    <row r="56" spans="1:10" x14ac:dyDescent="0.25">
      <c r="A56" s="50" t="s">
        <v>20</v>
      </c>
      <c r="B56" s="56" t="e">
        <f>B22/B19*100</f>
        <v>#DIV/0!</v>
      </c>
      <c r="C56" s="56" t="e">
        <f t="shared" ref="C56:J56" si="26">C22/C19*100</f>
        <v>#DIV/0!</v>
      </c>
      <c r="D56" s="56" t="e">
        <f t="shared" si="26"/>
        <v>#DIV/0!</v>
      </c>
      <c r="E56" s="56" t="e">
        <f t="shared" si="26"/>
        <v>#DIV/0!</v>
      </c>
      <c r="F56" s="56" t="e">
        <f t="shared" ref="F56:G56" si="27">F22/F19*100</f>
        <v>#DIV/0!</v>
      </c>
      <c r="G56" s="56" t="e">
        <f t="shared" si="27"/>
        <v>#DIV/0!</v>
      </c>
      <c r="H56" s="56">
        <f t="shared" si="26"/>
        <v>0</v>
      </c>
      <c r="I56" s="56">
        <f t="shared" si="26"/>
        <v>0</v>
      </c>
      <c r="J56" s="56" t="e">
        <f t="shared" si="26"/>
        <v>#DIV/0!</v>
      </c>
    </row>
    <row r="57" spans="1:10" x14ac:dyDescent="0.25">
      <c r="A57" s="50"/>
      <c r="B57" s="56"/>
      <c r="C57" s="56"/>
      <c r="D57" s="56"/>
      <c r="E57" s="56"/>
      <c r="F57" s="56"/>
      <c r="G57" s="56"/>
      <c r="H57" s="56"/>
      <c r="I57" s="56"/>
      <c r="J57" s="56"/>
    </row>
    <row r="58" spans="1:10" x14ac:dyDescent="0.25">
      <c r="A58" s="50" t="s">
        <v>21</v>
      </c>
      <c r="B58" s="56"/>
      <c r="C58" s="56"/>
      <c r="D58" s="56"/>
      <c r="E58" s="56"/>
      <c r="F58" s="56"/>
      <c r="G58" s="56"/>
      <c r="H58" s="56"/>
      <c r="I58" s="56"/>
      <c r="J58" s="56"/>
    </row>
    <row r="59" spans="1:10" x14ac:dyDescent="0.25">
      <c r="A59" s="50" t="s">
        <v>22</v>
      </c>
      <c r="B59" s="56">
        <f>((B12/B10)-1)*100</f>
        <v>-84.283387622149846</v>
      </c>
      <c r="C59" s="56">
        <f t="shared" ref="C59:J59" si="28">((C12/C10)-1)*100</f>
        <v>-100</v>
      </c>
      <c r="D59" s="56" t="e">
        <f t="shared" si="28"/>
        <v>#DIV/0!</v>
      </c>
      <c r="E59" s="56" t="e">
        <f t="shared" si="28"/>
        <v>#DIV/0!</v>
      </c>
      <c r="F59" s="56">
        <f t="shared" ref="F59:G59" si="29">((F12/F10)-1)*100</f>
        <v>-100</v>
      </c>
      <c r="G59" s="56" t="e">
        <f t="shared" si="29"/>
        <v>#DIV/0!</v>
      </c>
      <c r="H59" s="56" t="e">
        <f t="shared" si="28"/>
        <v>#DIV/0!</v>
      </c>
      <c r="I59" s="56" t="e">
        <f t="shared" si="28"/>
        <v>#DIV/0!</v>
      </c>
      <c r="J59" s="56" t="e">
        <f t="shared" si="28"/>
        <v>#DIV/0!</v>
      </c>
    </row>
    <row r="60" spans="1:10" x14ac:dyDescent="0.25">
      <c r="A60" s="50" t="s">
        <v>23</v>
      </c>
      <c r="B60" s="56">
        <f>((B35/B34)-1)*100</f>
        <v>-100</v>
      </c>
      <c r="C60" s="56">
        <f t="shared" ref="C60:J60" si="30">((C35/C34)-1)*100</f>
        <v>-100</v>
      </c>
      <c r="D60" s="56" t="e">
        <f t="shared" si="30"/>
        <v>#DIV/0!</v>
      </c>
      <c r="E60" s="56" t="e">
        <f t="shared" si="30"/>
        <v>#DIV/0!</v>
      </c>
      <c r="F60" s="56">
        <f t="shared" ref="F60:G60" si="31">((F35/F34)-1)*100</f>
        <v>-100</v>
      </c>
      <c r="G60" s="56" t="e">
        <f t="shared" si="31"/>
        <v>#DIV/0!</v>
      </c>
      <c r="H60" s="56" t="e">
        <f t="shared" si="30"/>
        <v>#DIV/0!</v>
      </c>
      <c r="I60" s="56" t="e">
        <f t="shared" si="30"/>
        <v>#DIV/0!</v>
      </c>
      <c r="J60" s="56" t="e">
        <f t="shared" si="30"/>
        <v>#DIV/0!</v>
      </c>
    </row>
    <row r="61" spans="1:10" x14ac:dyDescent="0.25">
      <c r="A61" s="50" t="s">
        <v>24</v>
      </c>
      <c r="B61" s="56" t="e">
        <f>((B37/B36)-1)*100</f>
        <v>#DIV/0!</v>
      </c>
      <c r="C61" s="56" t="e">
        <f t="shared" ref="C61:J61" si="32">((C37/C36)-1)*100</f>
        <v>#DIV/0!</v>
      </c>
      <c r="D61" s="56" t="e">
        <f t="shared" si="32"/>
        <v>#DIV/0!</v>
      </c>
      <c r="E61" s="56" t="e">
        <f t="shared" si="32"/>
        <v>#DIV/0!</v>
      </c>
      <c r="F61" s="56" t="e">
        <f t="shared" ref="F61:G61" si="33">((F37/F36)-1)*100</f>
        <v>#DIV/0!</v>
      </c>
      <c r="G61" s="56" t="e">
        <f t="shared" si="33"/>
        <v>#DIV/0!</v>
      </c>
      <c r="H61" s="56" t="e">
        <f t="shared" si="32"/>
        <v>#DIV/0!</v>
      </c>
      <c r="I61" s="56" t="e">
        <f t="shared" si="32"/>
        <v>#DIV/0!</v>
      </c>
      <c r="J61" s="56" t="e">
        <f t="shared" si="32"/>
        <v>#DIV/0!</v>
      </c>
    </row>
    <row r="62" spans="1:10" x14ac:dyDescent="0.25">
      <c r="A62" s="50"/>
      <c r="B62" s="56"/>
      <c r="C62" s="56"/>
      <c r="D62" s="56"/>
      <c r="E62" s="56"/>
      <c r="F62" s="56"/>
      <c r="G62" s="56"/>
      <c r="H62" s="56"/>
      <c r="I62" s="56"/>
      <c r="J62" s="56"/>
    </row>
    <row r="63" spans="1:10" x14ac:dyDescent="0.25">
      <c r="A63" s="50" t="s">
        <v>25</v>
      </c>
      <c r="B63" s="56"/>
      <c r="C63" s="56"/>
      <c r="D63" s="56"/>
      <c r="E63" s="56"/>
      <c r="F63" s="56"/>
      <c r="G63" s="56"/>
      <c r="H63" s="56"/>
      <c r="I63" s="56"/>
      <c r="J63" s="56"/>
    </row>
    <row r="64" spans="1:10" x14ac:dyDescent="0.25">
      <c r="A64" s="50" t="s">
        <v>26</v>
      </c>
      <c r="B64" s="56">
        <f>B18/C11</f>
        <v>1000000</v>
      </c>
      <c r="C64" s="56">
        <f t="shared" ref="C64:E64" si="34">C18/C11</f>
        <v>1000000</v>
      </c>
      <c r="D64" s="56" t="e">
        <f t="shared" si="34"/>
        <v>#DIV/0!</v>
      </c>
      <c r="E64" s="56" t="e">
        <f t="shared" si="34"/>
        <v>#DIV/0!</v>
      </c>
      <c r="F64" s="56">
        <f t="shared" ref="F64:G64" si="35">F18/F11</f>
        <v>1000000</v>
      </c>
      <c r="G64" s="56" t="e">
        <f t="shared" si="35"/>
        <v>#DIV/0!</v>
      </c>
      <c r="H64" s="56" t="e">
        <f t="shared" ref="H64:J64" si="36">H18/H11</f>
        <v>#DIV/0!</v>
      </c>
      <c r="I64" s="56" t="e">
        <f t="shared" si="36"/>
        <v>#DIV/0!</v>
      </c>
      <c r="J64" s="56" t="e">
        <f t="shared" si="36"/>
        <v>#DIV/0!</v>
      </c>
    </row>
    <row r="65" spans="1:10" x14ac:dyDescent="0.25">
      <c r="A65" s="50" t="s">
        <v>27</v>
      </c>
      <c r="B65" s="56" t="e">
        <f>B20/C12</f>
        <v>#DIV/0!</v>
      </c>
      <c r="C65" s="56" t="e">
        <f>C20/C12</f>
        <v>#DIV/0!</v>
      </c>
      <c r="D65" s="56" t="e">
        <f t="shared" ref="D65:J65" si="37">D20/D12</f>
        <v>#DIV/0!</v>
      </c>
      <c r="E65" s="56" t="e">
        <f t="shared" si="37"/>
        <v>#DIV/0!</v>
      </c>
      <c r="F65" s="56" t="e">
        <f t="shared" si="37"/>
        <v>#DIV/0!</v>
      </c>
      <c r="G65" s="56" t="e">
        <f t="shared" si="37"/>
        <v>#DIV/0!</v>
      </c>
      <c r="H65" s="56">
        <f t="shared" si="37"/>
        <v>0</v>
      </c>
      <c r="I65" s="56">
        <f t="shared" si="37"/>
        <v>0</v>
      </c>
      <c r="J65" s="56" t="e">
        <f t="shared" si="37"/>
        <v>#DIV/0!</v>
      </c>
    </row>
    <row r="66" spans="1:10" x14ac:dyDescent="0.25">
      <c r="A66" s="50" t="s">
        <v>28</v>
      </c>
      <c r="B66" s="56" t="e">
        <f>(B65/B64)*B48</f>
        <v>#DIV/0!</v>
      </c>
      <c r="C66" s="56" t="e">
        <f t="shared" ref="C66:J66" si="38">(C65/C64)*C48</f>
        <v>#DIV/0!</v>
      </c>
      <c r="D66" s="56" t="e">
        <f t="shared" si="38"/>
        <v>#DIV/0!</v>
      </c>
      <c r="E66" s="56" t="e">
        <f t="shared" si="38"/>
        <v>#DIV/0!</v>
      </c>
      <c r="F66" s="56" t="e">
        <f t="shared" si="38"/>
        <v>#DIV/0!</v>
      </c>
      <c r="G66" s="56" t="e">
        <f t="shared" si="38"/>
        <v>#DIV/0!</v>
      </c>
      <c r="H66" s="56" t="e">
        <f t="shared" si="38"/>
        <v>#DIV/0!</v>
      </c>
      <c r="I66" s="56" t="e">
        <f t="shared" si="38"/>
        <v>#DIV/0!</v>
      </c>
      <c r="J66" s="56" t="e">
        <f t="shared" si="38"/>
        <v>#DIV/0!</v>
      </c>
    </row>
    <row r="67" spans="1:10" x14ac:dyDescent="0.25">
      <c r="A67" s="50"/>
      <c r="B67" s="56"/>
      <c r="C67" s="56"/>
      <c r="D67" s="56"/>
      <c r="E67" s="56"/>
      <c r="F67" s="56"/>
      <c r="G67" s="56"/>
      <c r="H67" s="56"/>
      <c r="I67" s="56"/>
      <c r="J67" s="56"/>
    </row>
    <row r="68" spans="1:10" x14ac:dyDescent="0.25">
      <c r="A68" s="50" t="s">
        <v>29</v>
      </c>
      <c r="B68" s="56"/>
      <c r="C68" s="56"/>
      <c r="D68" s="56"/>
      <c r="E68" s="56"/>
      <c r="F68" s="56"/>
      <c r="G68" s="56"/>
      <c r="H68" s="56"/>
      <c r="I68" s="56"/>
      <c r="J68" s="56"/>
    </row>
    <row r="69" spans="1:10" x14ac:dyDescent="0.25">
      <c r="A69" s="50" t="s">
        <v>30</v>
      </c>
      <c r="B69" s="56">
        <f>(B26/B25)*100</f>
        <v>80</v>
      </c>
      <c r="C69" s="56">
        <f>(C26/C25)*100</f>
        <v>80</v>
      </c>
      <c r="D69" s="56"/>
      <c r="E69" s="56"/>
      <c r="F69" s="56"/>
      <c r="G69" s="56"/>
      <c r="H69" s="56"/>
      <c r="I69" s="56"/>
      <c r="J69" s="56"/>
    </row>
    <row r="70" spans="1:10" x14ac:dyDescent="0.25">
      <c r="A70" s="50" t="s">
        <v>31</v>
      </c>
      <c r="B70" s="56">
        <f>(B19/B26)*100</f>
        <v>0</v>
      </c>
      <c r="C70" s="56">
        <f>(C19/C26)*100</f>
        <v>0</v>
      </c>
      <c r="D70" s="56"/>
      <c r="E70" s="56"/>
      <c r="F70" s="56"/>
      <c r="G70" s="56"/>
      <c r="H70" s="56"/>
      <c r="I70" s="56"/>
      <c r="J70" s="56"/>
    </row>
    <row r="71" spans="1:10" ht="15.75" thickBot="1" x14ac:dyDescent="0.3">
      <c r="A71" s="54"/>
      <c r="B71" s="57"/>
      <c r="C71" s="57"/>
      <c r="D71" s="57"/>
      <c r="E71" s="57"/>
      <c r="F71" s="57"/>
      <c r="G71" s="57"/>
      <c r="H71" s="57"/>
      <c r="I71" s="57"/>
      <c r="J71" s="57"/>
    </row>
    <row r="72" spans="1:10" ht="15.75" thickTop="1" x14ac:dyDescent="0.25">
      <c r="A72" s="1" t="s">
        <v>35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0" x14ac:dyDescent="0.25">
      <c r="A73" s="8" t="s">
        <v>33</v>
      </c>
      <c r="B73" s="50"/>
      <c r="C73" s="50"/>
      <c r="D73" s="50"/>
      <c r="E73" s="50"/>
      <c r="F73" s="50"/>
      <c r="G73" s="50"/>
      <c r="H73" s="50"/>
      <c r="I73" s="50"/>
      <c r="J73" s="50"/>
    </row>
    <row r="74" spans="1:10" x14ac:dyDescent="0.25">
      <c r="A74" s="8" t="s">
        <v>95</v>
      </c>
      <c r="B74" s="50"/>
      <c r="C74" s="50"/>
      <c r="D74" s="50"/>
      <c r="E74" s="50"/>
      <c r="F74" s="50"/>
      <c r="G74" s="50"/>
      <c r="H74" s="50"/>
      <c r="I74" s="50"/>
      <c r="J74" s="50"/>
    </row>
    <row r="75" spans="1:10" x14ac:dyDescent="0.25">
      <c r="A75" s="8" t="s">
        <v>96</v>
      </c>
      <c r="B75" s="50"/>
      <c r="C75" s="50"/>
      <c r="D75" s="50"/>
      <c r="E75" s="50"/>
      <c r="F75" s="50"/>
      <c r="G75" s="50"/>
      <c r="H75" s="50"/>
      <c r="I75" s="50"/>
      <c r="J75" s="50"/>
    </row>
    <row r="76" spans="1:10" x14ac:dyDescent="0.25">
      <c r="A76" s="8" t="s">
        <v>50</v>
      </c>
      <c r="B76" s="50"/>
      <c r="C76" s="50"/>
      <c r="D76" s="50"/>
      <c r="E76" s="50"/>
      <c r="F76" s="50"/>
      <c r="G76" s="50"/>
      <c r="H76" s="50"/>
      <c r="I76" s="50"/>
      <c r="J76" s="50"/>
    </row>
    <row r="77" spans="1:10" x14ac:dyDescent="0.25">
      <c r="A77" s="4"/>
    </row>
    <row r="78" spans="1:10" x14ac:dyDescent="0.25">
      <c r="A78" s="2"/>
    </row>
    <row r="79" spans="1:10" x14ac:dyDescent="0.25">
      <c r="A79" t="s">
        <v>41</v>
      </c>
    </row>
    <row r="80" spans="1:10" x14ac:dyDescent="0.25">
      <c r="A80" s="3" t="s">
        <v>42</v>
      </c>
    </row>
    <row r="83" spans="1:1" x14ac:dyDescent="0.25">
      <c r="A83" s="33" t="s">
        <v>148</v>
      </c>
    </row>
  </sheetData>
  <mergeCells count="5">
    <mergeCell ref="B4:B5"/>
    <mergeCell ref="C4:E4"/>
    <mergeCell ref="H4:J4"/>
    <mergeCell ref="A4:A5"/>
    <mergeCell ref="A2:J2"/>
  </mergeCells>
  <pageMargins left="0.7" right="0.7" top="0.75" bottom="0.75" header="0.3" footer="0.3"/>
  <pageSetup scale="61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84"/>
  <sheetViews>
    <sheetView zoomScale="90" zoomScaleNormal="90" workbookViewId="0">
      <selection activeCell="B10" sqref="B10:J13"/>
    </sheetView>
  </sheetViews>
  <sheetFormatPr baseColWidth="10" defaultColWidth="11.42578125" defaultRowHeight="15" x14ac:dyDescent="0.25"/>
  <cols>
    <col min="1" max="1" width="42.7109375" customWidth="1"/>
    <col min="2" max="2" width="16.42578125" style="20" customWidth="1"/>
    <col min="3" max="3" width="18" style="20" bestFit="1" customWidth="1"/>
    <col min="4" max="5" width="12.7109375" style="20" customWidth="1"/>
    <col min="6" max="6" width="24.42578125" style="20" bestFit="1" customWidth="1"/>
    <col min="7" max="7" width="12.7109375" style="20" customWidth="1"/>
    <col min="8" max="8" width="21" style="20" customWidth="1"/>
    <col min="9" max="9" width="23" customWidth="1"/>
    <col min="10" max="10" width="24.85546875" customWidth="1"/>
  </cols>
  <sheetData>
    <row r="2" spans="1:11" ht="15.75" x14ac:dyDescent="0.25">
      <c r="A2" s="81" t="s">
        <v>123</v>
      </c>
      <c r="B2" s="81"/>
      <c r="C2" s="81"/>
      <c r="D2" s="81"/>
      <c r="E2" s="81"/>
      <c r="F2" s="81"/>
      <c r="G2" s="81"/>
      <c r="H2" s="81"/>
      <c r="I2" s="81"/>
      <c r="J2" s="81"/>
    </row>
    <row r="4" spans="1:11" x14ac:dyDescent="0.25">
      <c r="A4" s="79" t="s">
        <v>0</v>
      </c>
      <c r="B4" s="73" t="s">
        <v>1</v>
      </c>
      <c r="C4" s="82" t="s">
        <v>36</v>
      </c>
      <c r="D4" s="83"/>
      <c r="E4" s="83"/>
      <c r="F4" s="31"/>
      <c r="G4" s="28"/>
      <c r="H4" s="84" t="s">
        <v>39</v>
      </c>
      <c r="I4" s="85"/>
      <c r="J4" s="85"/>
    </row>
    <row r="5" spans="1:11" ht="15.75" thickBot="1" x14ac:dyDescent="0.3">
      <c r="A5" s="80"/>
      <c r="B5" s="74"/>
      <c r="C5" s="21" t="s">
        <v>40</v>
      </c>
      <c r="D5" s="22" t="s">
        <v>37</v>
      </c>
      <c r="E5" s="22" t="s">
        <v>38</v>
      </c>
      <c r="F5" s="22" t="s">
        <v>47</v>
      </c>
      <c r="G5" s="17" t="s">
        <v>46</v>
      </c>
      <c r="H5" s="21" t="s">
        <v>40</v>
      </c>
      <c r="I5" s="22" t="s">
        <v>47</v>
      </c>
      <c r="J5" s="17" t="s">
        <v>46</v>
      </c>
    </row>
    <row r="6" spans="1:11" ht="15.75" thickTop="1" x14ac:dyDescent="0.25"/>
    <row r="7" spans="1:11" x14ac:dyDescent="0.25">
      <c r="A7" s="36" t="s">
        <v>2</v>
      </c>
      <c r="B7" s="56"/>
      <c r="C7" s="34" t="s">
        <v>45</v>
      </c>
      <c r="D7" s="34"/>
      <c r="E7" s="34"/>
      <c r="F7" s="47">
        <v>1000000</v>
      </c>
      <c r="G7" s="34">
        <v>0</v>
      </c>
      <c r="H7" s="34" t="s">
        <v>45</v>
      </c>
      <c r="I7" s="34">
        <v>267750</v>
      </c>
      <c r="J7" s="34"/>
    </row>
    <row r="8" spans="1:11" x14ac:dyDescent="0.25">
      <c r="A8" s="50"/>
      <c r="B8" s="56"/>
      <c r="C8" s="56"/>
      <c r="D8" s="56"/>
      <c r="E8" s="56"/>
      <c r="F8" s="56"/>
      <c r="G8" s="56"/>
      <c r="H8" s="56"/>
      <c r="I8" s="56"/>
      <c r="J8" s="56"/>
    </row>
    <row r="9" spans="1:11" x14ac:dyDescent="0.25">
      <c r="A9" s="50" t="s">
        <v>34</v>
      </c>
      <c r="B9" s="56"/>
      <c r="C9" s="56"/>
      <c r="D9" s="56"/>
      <c r="E9" s="56"/>
      <c r="F9" s="56"/>
      <c r="G9" s="56"/>
      <c r="H9" s="56"/>
      <c r="I9" s="56"/>
      <c r="J9" s="56"/>
    </row>
    <row r="10" spans="1:11" x14ac:dyDescent="0.25">
      <c r="A10" s="51" t="s">
        <v>67</v>
      </c>
      <c r="B10" s="52">
        <f>H10+C10</f>
        <v>0</v>
      </c>
      <c r="C10" s="52">
        <f>SUM(D10:G10)</f>
        <v>0</v>
      </c>
      <c r="D10" s="52">
        <f>'I Trimestre'!D10+'II Trimestre'!D10</f>
        <v>0</v>
      </c>
      <c r="E10" s="52">
        <f>'I Trimestre'!E10+'II Trimestre'!E10</f>
        <v>0</v>
      </c>
      <c r="F10" s="52">
        <f>'I Trimestre'!F10+'II Trimestre'!F10</f>
        <v>0</v>
      </c>
      <c r="G10" s="52">
        <f>'I Trimestre'!G10+'II Trimestre'!G10</f>
        <v>0</v>
      </c>
      <c r="H10" s="52">
        <f>'I Trimestre'!H10+'II Trimestre'!H10</f>
        <v>0</v>
      </c>
      <c r="I10" s="52">
        <f>'I Trimestre'!I10+'II Trimestre'!I10</f>
        <v>0</v>
      </c>
      <c r="J10" s="52">
        <f>'I Trimestre'!J10+'II Trimestre'!J10</f>
        <v>0</v>
      </c>
      <c r="K10" s="40"/>
    </row>
    <row r="11" spans="1:11" x14ac:dyDescent="0.25">
      <c r="A11" s="51" t="s">
        <v>124</v>
      </c>
      <c r="B11" s="52">
        <f>C11+H11</f>
        <v>816</v>
      </c>
      <c r="C11" s="52">
        <f t="shared" ref="C11:C13" si="0">SUM(D11:G11)</f>
        <v>0</v>
      </c>
      <c r="D11" s="52">
        <f>'I Trimestre'!D11+'II Trimestre'!D11</f>
        <v>0</v>
      </c>
      <c r="E11" s="52">
        <f>'I Trimestre'!E11+'II Trimestre'!E11</f>
        <v>0</v>
      </c>
      <c r="F11" s="52">
        <f>'I Trimestre'!F11+'II Trimestre'!F11</f>
        <v>0</v>
      </c>
      <c r="G11" s="52">
        <f>'I Trimestre'!G11+'II Trimestre'!G11</f>
        <v>0</v>
      </c>
      <c r="H11" s="52">
        <f>'I Trimestre'!H11+'II Trimestre'!H11</f>
        <v>816</v>
      </c>
      <c r="I11" s="52">
        <f>'I Trimestre'!I11+'II Trimestre'!I11</f>
        <v>816</v>
      </c>
      <c r="J11" s="52">
        <f>'I Trimestre'!J11+'II Trimestre'!J11</f>
        <v>0</v>
      </c>
      <c r="K11" s="40"/>
    </row>
    <row r="12" spans="1:11" x14ac:dyDescent="0.25">
      <c r="A12" s="51" t="s">
        <v>125</v>
      </c>
      <c r="B12" s="52">
        <f>C12+H12</f>
        <v>395</v>
      </c>
      <c r="C12" s="52">
        <f t="shared" si="0"/>
        <v>0</v>
      </c>
      <c r="D12" s="52">
        <f>'I Trimestre'!D12+'II Trimestre'!D12</f>
        <v>0</v>
      </c>
      <c r="E12" s="52">
        <f>'I Trimestre'!E12+'II Trimestre'!E12</f>
        <v>0</v>
      </c>
      <c r="F12" s="52">
        <f>'I Trimestre'!F12+'II Trimestre'!F12</f>
        <v>0</v>
      </c>
      <c r="G12" s="52">
        <f>'I Trimestre'!G12+'II Trimestre'!G12</f>
        <v>0</v>
      </c>
      <c r="H12" s="52">
        <f>'I Trimestre'!H12+'II Trimestre'!H12</f>
        <v>395</v>
      </c>
      <c r="I12" s="52">
        <f>'I Trimestre'!I12+'II Trimestre'!I12</f>
        <v>395</v>
      </c>
      <c r="J12" s="52">
        <f>'I Trimestre'!J12+'II Trimestre'!J12</f>
        <v>0</v>
      </c>
      <c r="K12" s="40"/>
    </row>
    <row r="13" spans="1:11" x14ac:dyDescent="0.25">
      <c r="A13" s="51" t="s">
        <v>89</v>
      </c>
      <c r="B13" s="52">
        <f>C13+H13</f>
        <v>1616</v>
      </c>
      <c r="C13" s="52">
        <f t="shared" si="0"/>
        <v>800</v>
      </c>
      <c r="D13" s="52">
        <f>'II Trimestre'!D13</f>
        <v>0</v>
      </c>
      <c r="E13" s="52">
        <f>'II Trimestre'!E13</f>
        <v>0</v>
      </c>
      <c r="F13" s="52">
        <f>'II Trimestre'!F13</f>
        <v>800</v>
      </c>
      <c r="G13" s="52">
        <f>'II Trimestre'!G13</f>
        <v>0</v>
      </c>
      <c r="H13" s="52">
        <f>+'II Trimestre'!H13</f>
        <v>816</v>
      </c>
      <c r="I13" s="52">
        <f>+'II Trimestre'!I13</f>
        <v>816</v>
      </c>
      <c r="J13" s="52">
        <f>+'II Trimestre'!J13</f>
        <v>0</v>
      </c>
      <c r="K13" s="40"/>
    </row>
    <row r="14" spans="1:11" x14ac:dyDescent="0.25">
      <c r="A14" s="50"/>
      <c r="B14" s="56"/>
      <c r="C14" s="56"/>
      <c r="D14" s="56"/>
      <c r="E14" s="56"/>
      <c r="F14" s="56"/>
      <c r="G14" s="56"/>
      <c r="H14" s="56"/>
      <c r="I14" s="56"/>
      <c r="J14" s="56"/>
    </row>
    <row r="15" spans="1:11" x14ac:dyDescent="0.25">
      <c r="A15" s="53" t="s">
        <v>3</v>
      </c>
      <c r="B15" s="56"/>
      <c r="C15" s="56"/>
      <c r="D15" s="56"/>
      <c r="E15" s="56"/>
      <c r="F15" s="56"/>
      <c r="G15" s="56"/>
      <c r="H15" s="56"/>
      <c r="I15" s="56"/>
      <c r="J15" s="56"/>
    </row>
    <row r="16" spans="1:11" x14ac:dyDescent="0.25">
      <c r="A16" s="51" t="s">
        <v>67</v>
      </c>
      <c r="B16" s="34">
        <f>C16</f>
        <v>0</v>
      </c>
      <c r="C16" s="56">
        <f>SUM(D16:G16)</f>
        <v>0</v>
      </c>
      <c r="D16" s="56">
        <f>'I Trimestre'!D16+'II Trimestre'!D16</f>
        <v>0</v>
      </c>
      <c r="E16" s="56">
        <f>'I Trimestre'!E16+'II Trimestre'!E16</f>
        <v>0</v>
      </c>
      <c r="F16" s="56">
        <f>'I Trimestre'!F16+'II Trimestre'!F16</f>
        <v>0</v>
      </c>
      <c r="G16" s="56">
        <f>'I Trimestre'!G16+'II Trimestre'!G16</f>
        <v>0</v>
      </c>
      <c r="H16" s="56">
        <f>+I16+J16</f>
        <v>0</v>
      </c>
      <c r="I16" s="56">
        <f>'I Trimestre'!I16+'II Trimestre'!I16</f>
        <v>0</v>
      </c>
      <c r="J16" s="56">
        <f>'I Trimestre'!J16+'II Trimestre'!J16</f>
        <v>0</v>
      </c>
    </row>
    <row r="17" spans="1:11" x14ac:dyDescent="0.25">
      <c r="A17" s="7" t="s">
        <v>83</v>
      </c>
      <c r="B17" s="34">
        <f>C17</f>
        <v>0</v>
      </c>
      <c r="C17" s="56">
        <f>SUM(D17:G17)</f>
        <v>0</v>
      </c>
      <c r="D17" s="56">
        <f>'I Trimestre'!D17+'II Trimestre'!D17</f>
        <v>0</v>
      </c>
      <c r="E17" s="56">
        <f>'I Trimestre'!E17+'II Trimestre'!E17</f>
        <v>0</v>
      </c>
      <c r="F17" s="56">
        <f>'I Trimestre'!F17+'II Trimestre'!F17</f>
        <v>0</v>
      </c>
      <c r="G17" s="56">
        <f>'I Trimestre'!G17+'II Trimestre'!G17</f>
        <v>0</v>
      </c>
      <c r="H17" s="56">
        <f>+I17+J17</f>
        <v>0</v>
      </c>
      <c r="I17" s="56">
        <f>'I Trimestre'!I17+'II Trimestre'!I17</f>
        <v>0</v>
      </c>
      <c r="J17" s="56">
        <f>'I Trimestre'!J17+'II Trimestre'!J17</f>
        <v>0</v>
      </c>
    </row>
    <row r="18" spans="1:11" x14ac:dyDescent="0.25">
      <c r="A18" s="51" t="s">
        <v>124</v>
      </c>
      <c r="B18" s="34">
        <f t="shared" ref="B18:B21" si="1">C18</f>
        <v>0</v>
      </c>
      <c r="C18" s="56">
        <f t="shared" ref="C18:C21" si="2">SUM(D18:G18)</f>
        <v>0</v>
      </c>
      <c r="D18" s="56">
        <f>'I Trimestre'!D18+'II Trimestre'!D18</f>
        <v>0</v>
      </c>
      <c r="E18" s="56">
        <f>'I Trimestre'!E18+'II Trimestre'!E18</f>
        <v>0</v>
      </c>
      <c r="F18" s="56">
        <f>'I Trimestre'!F18+'II Trimestre'!F18</f>
        <v>0</v>
      </c>
      <c r="G18" s="56">
        <f>'I Trimestre'!G18+'II Trimestre'!G18</f>
        <v>0</v>
      </c>
      <c r="H18" s="56">
        <f t="shared" ref="H18:H21" si="3">+I18+J18</f>
        <v>218484000</v>
      </c>
      <c r="I18" s="56">
        <f>'I Trimestre'!I18+'II Trimestre'!I18</f>
        <v>218484000</v>
      </c>
      <c r="J18" s="56">
        <f>'I Trimestre'!J18+'II Trimestre'!J18</f>
        <v>0</v>
      </c>
    </row>
    <row r="19" spans="1:11" x14ac:dyDescent="0.25">
      <c r="A19" s="51" t="s">
        <v>125</v>
      </c>
      <c r="B19" s="34">
        <f t="shared" si="1"/>
        <v>0</v>
      </c>
      <c r="C19" s="56">
        <f t="shared" si="2"/>
        <v>0</v>
      </c>
      <c r="D19" s="56">
        <f>'I Trimestre'!D19+'II Trimestre'!D19</f>
        <v>0</v>
      </c>
      <c r="E19" s="56">
        <f>'I Trimestre'!E19+'II Trimestre'!E19</f>
        <v>0</v>
      </c>
      <c r="F19" s="56">
        <f>'I Trimestre'!F19+'II Trimestre'!F19</f>
        <v>0</v>
      </c>
      <c r="G19" s="56">
        <f>'I Trimestre'!G19+'II Trimestre'!G19</f>
        <v>0</v>
      </c>
      <c r="H19" s="56">
        <f t="shared" si="3"/>
        <v>105761250</v>
      </c>
      <c r="I19" s="56">
        <f>'I Trimestre'!I19+'II Trimestre'!I19</f>
        <v>105761250</v>
      </c>
      <c r="J19" s="56">
        <f>'I Trimestre'!J19+'II Trimestre'!J19</f>
        <v>0</v>
      </c>
    </row>
    <row r="20" spans="1:11" x14ac:dyDescent="0.25">
      <c r="A20" s="7" t="s">
        <v>126</v>
      </c>
      <c r="B20" s="34">
        <f t="shared" si="1"/>
        <v>0</v>
      </c>
      <c r="C20" s="56">
        <f t="shared" si="2"/>
        <v>0</v>
      </c>
      <c r="D20" s="56">
        <f>'I Trimestre'!D20+'II Trimestre'!D20</f>
        <v>0</v>
      </c>
      <c r="E20" s="56">
        <f>'I Trimestre'!E20+'II Trimestre'!E20</f>
        <v>0</v>
      </c>
      <c r="F20" s="56">
        <f>'I Trimestre'!F20+'II Trimestre'!F20</f>
        <v>0</v>
      </c>
      <c r="G20" s="56">
        <f>'I Trimestre'!G20+'II Trimestre'!G20</f>
        <v>0</v>
      </c>
      <c r="H20" s="56">
        <f t="shared" si="3"/>
        <v>0</v>
      </c>
      <c r="I20" s="56">
        <f>'I Trimestre'!I20+'II Trimestre'!I20</f>
        <v>0</v>
      </c>
      <c r="J20" s="56">
        <f>'I Trimestre'!J20+'II Trimestre'!J20</f>
        <v>0</v>
      </c>
    </row>
    <row r="21" spans="1:11" x14ac:dyDescent="0.25">
      <c r="A21" s="51" t="s">
        <v>89</v>
      </c>
      <c r="B21" s="34">
        <f t="shared" si="1"/>
        <v>800000000</v>
      </c>
      <c r="C21" s="56">
        <f t="shared" si="2"/>
        <v>800000000</v>
      </c>
      <c r="D21" s="56">
        <f>+'II Trimestre'!D21</f>
        <v>0</v>
      </c>
      <c r="E21" s="56">
        <f>+'II Trimestre'!E21</f>
        <v>0</v>
      </c>
      <c r="F21" s="56">
        <f>+'II Trimestre'!F21</f>
        <v>800000000</v>
      </c>
      <c r="G21" s="56">
        <f>+'II Trimestre'!G21</f>
        <v>0</v>
      </c>
      <c r="H21" s="56">
        <f t="shared" si="3"/>
        <v>218484000</v>
      </c>
      <c r="I21" s="56">
        <f>+'II Trimestre'!I21</f>
        <v>218484000</v>
      </c>
      <c r="J21" s="56">
        <f>+'II Trimestre'!J21</f>
        <v>0</v>
      </c>
      <c r="K21" s="29"/>
    </row>
    <row r="22" spans="1:11" x14ac:dyDescent="0.25">
      <c r="A22" s="51" t="s">
        <v>127</v>
      </c>
      <c r="B22" s="56">
        <f>B19</f>
        <v>0</v>
      </c>
      <c r="C22" s="56"/>
      <c r="D22" s="56"/>
      <c r="E22" s="56"/>
      <c r="F22" s="56"/>
      <c r="G22" s="56"/>
      <c r="H22" s="56">
        <f>H19</f>
        <v>105761250</v>
      </c>
      <c r="I22" s="56"/>
      <c r="J22" s="56"/>
    </row>
    <row r="23" spans="1:11" x14ac:dyDescent="0.25">
      <c r="A23" s="50"/>
      <c r="B23" s="56"/>
      <c r="C23" s="56"/>
      <c r="D23" s="56"/>
      <c r="E23" s="56"/>
      <c r="F23" s="56"/>
      <c r="G23" s="56"/>
      <c r="H23" s="56"/>
      <c r="I23" s="56"/>
      <c r="J23" s="56"/>
    </row>
    <row r="24" spans="1:11" x14ac:dyDescent="0.25">
      <c r="A24" s="53" t="s">
        <v>4</v>
      </c>
      <c r="B24" s="56"/>
      <c r="C24" s="56"/>
      <c r="D24" s="56"/>
      <c r="E24" s="56"/>
      <c r="F24" s="56"/>
      <c r="G24" s="56"/>
      <c r="H24" s="56"/>
      <c r="I24" s="56"/>
      <c r="J24" s="56"/>
    </row>
    <row r="25" spans="1:11" x14ac:dyDescent="0.25">
      <c r="A25" s="51" t="s">
        <v>124</v>
      </c>
      <c r="B25" s="56">
        <f>'I Trimestre'!B25+'II Trimestre'!B25</f>
        <v>0</v>
      </c>
      <c r="C25" s="56">
        <f>'I Trimestre'!C25+'II Trimestre'!C25</f>
        <v>0</v>
      </c>
      <c r="D25" s="56"/>
      <c r="E25" s="56"/>
      <c r="F25" s="56"/>
      <c r="G25" s="56"/>
      <c r="H25" s="56"/>
      <c r="I25" s="56"/>
      <c r="J25" s="56"/>
    </row>
    <row r="26" spans="1:11" x14ac:dyDescent="0.25">
      <c r="A26" s="51" t="s">
        <v>125</v>
      </c>
      <c r="B26" s="56">
        <f>'I Trimestre'!B26+'II Trimestre'!B26</f>
        <v>0</v>
      </c>
      <c r="C26" s="56">
        <f>'I Trimestre'!C26+'II Trimestre'!C26</f>
        <v>0</v>
      </c>
      <c r="D26" s="56"/>
      <c r="E26" s="56"/>
      <c r="F26" s="56"/>
      <c r="G26" s="56"/>
      <c r="H26" s="56"/>
      <c r="I26" s="56"/>
      <c r="J26" s="56"/>
    </row>
    <row r="27" spans="1:11" x14ac:dyDescent="0.25">
      <c r="A27" s="50"/>
      <c r="B27" s="56"/>
      <c r="C27" s="56"/>
      <c r="D27" s="56"/>
      <c r="E27" s="56"/>
      <c r="F27" s="56"/>
      <c r="G27" s="56"/>
      <c r="H27" s="56"/>
      <c r="I27" s="56"/>
      <c r="J27" s="56"/>
    </row>
    <row r="28" spans="1:11" x14ac:dyDescent="0.25">
      <c r="A28" s="50" t="s">
        <v>5</v>
      </c>
      <c r="B28" s="56"/>
      <c r="C28" s="56"/>
      <c r="D28" s="56"/>
      <c r="E28" s="56"/>
      <c r="F28" s="56"/>
      <c r="G28" s="56"/>
      <c r="H28" s="56"/>
      <c r="I28" s="56"/>
      <c r="J28" s="56"/>
    </row>
    <row r="29" spans="1:11" x14ac:dyDescent="0.25">
      <c r="A29" s="51" t="s">
        <v>68</v>
      </c>
      <c r="B29" s="56">
        <v>0.99</v>
      </c>
      <c r="C29" s="56">
        <v>0.99</v>
      </c>
      <c r="D29" s="56">
        <v>0.99</v>
      </c>
      <c r="E29" s="56">
        <v>0.99</v>
      </c>
      <c r="F29" s="56">
        <v>0.99</v>
      </c>
      <c r="G29" s="56">
        <v>0.99</v>
      </c>
      <c r="H29" s="56">
        <v>0.99</v>
      </c>
      <c r="I29" s="56">
        <v>0.99</v>
      </c>
      <c r="J29" s="56">
        <v>0.99</v>
      </c>
    </row>
    <row r="30" spans="1:11" x14ac:dyDescent="0.25">
      <c r="A30" s="51" t="s">
        <v>128</v>
      </c>
      <c r="B30" s="56">
        <v>1.01</v>
      </c>
      <c r="C30" s="56">
        <v>1.01</v>
      </c>
      <c r="D30" s="56">
        <v>1.01</v>
      </c>
      <c r="E30" s="56">
        <v>1.01</v>
      </c>
      <c r="F30" s="56">
        <v>1.01</v>
      </c>
      <c r="G30" s="56">
        <v>1.01</v>
      </c>
      <c r="H30" s="56">
        <v>1.01</v>
      </c>
      <c r="I30" s="56">
        <v>1.01</v>
      </c>
      <c r="J30" s="56">
        <v>1.01</v>
      </c>
    </row>
    <row r="31" spans="1:11" x14ac:dyDescent="0.25">
      <c r="A31" s="51" t="s">
        <v>6</v>
      </c>
      <c r="B31" s="34">
        <f>C31</f>
        <v>11437</v>
      </c>
      <c r="C31" s="34">
        <f>F31+E31</f>
        <v>11437</v>
      </c>
      <c r="D31" s="34">
        <v>0</v>
      </c>
      <c r="E31" s="34">
        <v>0</v>
      </c>
      <c r="F31" s="34">
        <v>11437</v>
      </c>
      <c r="G31" s="34">
        <v>0</v>
      </c>
      <c r="H31" s="34">
        <f>+I31+J31</f>
        <v>11437</v>
      </c>
      <c r="I31" s="34">
        <v>11437</v>
      </c>
      <c r="J31" s="34">
        <v>0</v>
      </c>
    </row>
    <row r="32" spans="1:11" x14ac:dyDescent="0.25">
      <c r="A32" s="50"/>
      <c r="B32" s="56"/>
      <c r="C32" s="56"/>
      <c r="D32" s="56"/>
      <c r="E32" s="56"/>
      <c r="F32" s="56"/>
      <c r="G32" s="56"/>
      <c r="H32" s="56"/>
      <c r="I32" s="56"/>
      <c r="J32" s="56"/>
    </row>
    <row r="33" spans="1:10" x14ac:dyDescent="0.25">
      <c r="A33" s="36" t="s">
        <v>7</v>
      </c>
      <c r="B33" s="56"/>
      <c r="C33" s="56"/>
      <c r="D33" s="56"/>
      <c r="E33" s="56"/>
      <c r="F33" s="56"/>
      <c r="G33" s="56"/>
      <c r="H33" s="56"/>
      <c r="I33" s="56"/>
      <c r="J33" s="56"/>
    </row>
    <row r="34" spans="1:10" x14ac:dyDescent="0.25">
      <c r="A34" s="50" t="s">
        <v>69</v>
      </c>
      <c r="B34" s="56">
        <f>B17/B29</f>
        <v>0</v>
      </c>
      <c r="C34" s="56">
        <f t="shared" ref="C34:J34" si="4">C17/C29</f>
        <v>0</v>
      </c>
      <c r="D34" s="56">
        <f t="shared" si="4"/>
        <v>0</v>
      </c>
      <c r="E34" s="56">
        <f t="shared" si="4"/>
        <v>0</v>
      </c>
      <c r="F34" s="56">
        <f t="shared" si="4"/>
        <v>0</v>
      </c>
      <c r="G34" s="56">
        <f t="shared" si="4"/>
        <v>0</v>
      </c>
      <c r="H34" s="56">
        <f t="shared" si="4"/>
        <v>0</v>
      </c>
      <c r="I34" s="56">
        <f t="shared" si="4"/>
        <v>0</v>
      </c>
      <c r="J34" s="56">
        <f t="shared" si="4"/>
        <v>0</v>
      </c>
    </row>
    <row r="35" spans="1:10" x14ac:dyDescent="0.25">
      <c r="A35" s="50" t="s">
        <v>129</v>
      </c>
      <c r="B35" s="56">
        <f>B20/B30</f>
        <v>0</v>
      </c>
      <c r="C35" s="56">
        <f t="shared" ref="C35:J35" si="5">C20/C30</f>
        <v>0</v>
      </c>
      <c r="D35" s="56">
        <f t="shared" si="5"/>
        <v>0</v>
      </c>
      <c r="E35" s="56">
        <f t="shared" si="5"/>
        <v>0</v>
      </c>
      <c r="F35" s="56">
        <f t="shared" si="5"/>
        <v>0</v>
      </c>
      <c r="G35" s="56">
        <f t="shared" si="5"/>
        <v>0</v>
      </c>
      <c r="H35" s="56">
        <f t="shared" si="5"/>
        <v>0</v>
      </c>
      <c r="I35" s="56">
        <f t="shared" si="5"/>
        <v>0</v>
      </c>
      <c r="J35" s="56">
        <f t="shared" si="5"/>
        <v>0</v>
      </c>
    </row>
    <row r="36" spans="1:10" x14ac:dyDescent="0.25">
      <c r="A36" s="50" t="s">
        <v>70</v>
      </c>
      <c r="B36" s="56" t="e">
        <f>B34/C10</f>
        <v>#DIV/0!</v>
      </c>
      <c r="C36" s="56" t="e">
        <f t="shared" ref="C36:J36" si="6">C34/C10</f>
        <v>#DIV/0!</v>
      </c>
      <c r="D36" s="56" t="e">
        <f t="shared" si="6"/>
        <v>#DIV/0!</v>
      </c>
      <c r="E36" s="56" t="e">
        <f t="shared" si="6"/>
        <v>#DIV/0!</v>
      </c>
      <c r="F36" s="56" t="e">
        <f t="shared" si="6"/>
        <v>#DIV/0!</v>
      </c>
      <c r="G36" s="56" t="e">
        <f t="shared" si="6"/>
        <v>#DIV/0!</v>
      </c>
      <c r="H36" s="56" t="e">
        <f t="shared" si="6"/>
        <v>#DIV/0!</v>
      </c>
      <c r="I36" s="56" t="e">
        <f t="shared" si="6"/>
        <v>#DIV/0!</v>
      </c>
      <c r="J36" s="56" t="e">
        <f t="shared" si="6"/>
        <v>#DIV/0!</v>
      </c>
    </row>
    <row r="37" spans="1:10" x14ac:dyDescent="0.25">
      <c r="A37" s="50" t="s">
        <v>130</v>
      </c>
      <c r="B37" s="56" t="e">
        <f>B35/C12</f>
        <v>#DIV/0!</v>
      </c>
      <c r="C37" s="56" t="e">
        <f t="shared" ref="C37:J37" si="7">C35/C12</f>
        <v>#DIV/0!</v>
      </c>
      <c r="D37" s="56" t="e">
        <f t="shared" si="7"/>
        <v>#DIV/0!</v>
      </c>
      <c r="E37" s="56" t="e">
        <f t="shared" si="7"/>
        <v>#DIV/0!</v>
      </c>
      <c r="F37" s="56" t="e">
        <f t="shared" si="7"/>
        <v>#DIV/0!</v>
      </c>
      <c r="G37" s="56" t="e">
        <f t="shared" si="7"/>
        <v>#DIV/0!</v>
      </c>
      <c r="H37" s="56">
        <f t="shared" si="7"/>
        <v>0</v>
      </c>
      <c r="I37" s="56">
        <f t="shared" si="7"/>
        <v>0</v>
      </c>
      <c r="J37" s="56" t="e">
        <f t="shared" si="7"/>
        <v>#DIV/0!</v>
      </c>
    </row>
    <row r="38" spans="1:10" x14ac:dyDescent="0.25">
      <c r="A38" s="50"/>
      <c r="B38" s="56"/>
      <c r="C38" s="56"/>
      <c r="D38" s="56"/>
      <c r="E38" s="56"/>
      <c r="F38" s="56"/>
      <c r="G38" s="56"/>
      <c r="H38" s="56"/>
      <c r="I38" s="56"/>
      <c r="J38" s="56"/>
    </row>
    <row r="39" spans="1:10" x14ac:dyDescent="0.25">
      <c r="A39" s="36" t="s">
        <v>8</v>
      </c>
      <c r="B39" s="56"/>
      <c r="C39" s="56"/>
      <c r="D39" s="56"/>
      <c r="E39" s="56"/>
      <c r="F39" s="56"/>
      <c r="G39" s="56"/>
      <c r="H39" s="56"/>
      <c r="I39" s="56"/>
      <c r="J39" s="56"/>
    </row>
    <row r="40" spans="1:10" x14ac:dyDescent="0.25">
      <c r="A40" s="50"/>
      <c r="B40" s="56"/>
      <c r="C40" s="56"/>
      <c r="D40" s="56"/>
      <c r="E40" s="56"/>
      <c r="F40" s="56"/>
      <c r="G40" s="56"/>
      <c r="H40" s="56"/>
      <c r="I40" s="56"/>
      <c r="J40" s="56"/>
    </row>
    <row r="41" spans="1:10" x14ac:dyDescent="0.25">
      <c r="A41" s="50" t="s">
        <v>9</v>
      </c>
      <c r="B41" s="56"/>
      <c r="C41" s="56"/>
      <c r="D41" s="56"/>
      <c r="E41" s="56"/>
      <c r="F41" s="56"/>
      <c r="G41" s="56"/>
      <c r="H41" s="56"/>
      <c r="I41" s="56"/>
      <c r="J41" s="56"/>
    </row>
    <row r="42" spans="1:10" x14ac:dyDescent="0.25">
      <c r="A42" s="50" t="s">
        <v>10</v>
      </c>
      <c r="B42" s="56">
        <f>B11/B31*100</f>
        <v>7.1347381306286612</v>
      </c>
      <c r="C42" s="56">
        <f t="shared" ref="C42:J42" si="8">C11/C31*100</f>
        <v>0</v>
      </c>
      <c r="D42" s="56" t="e">
        <f t="shared" si="8"/>
        <v>#DIV/0!</v>
      </c>
      <c r="E42" s="56" t="e">
        <f t="shared" si="8"/>
        <v>#DIV/0!</v>
      </c>
      <c r="F42" s="56">
        <f t="shared" si="8"/>
        <v>0</v>
      </c>
      <c r="G42" s="56" t="e">
        <f t="shared" si="8"/>
        <v>#DIV/0!</v>
      </c>
      <c r="H42" s="56">
        <f t="shared" si="8"/>
        <v>7.1347381306286612</v>
      </c>
      <c r="I42" s="56">
        <f t="shared" si="8"/>
        <v>7.1347381306286612</v>
      </c>
      <c r="J42" s="56" t="e">
        <f t="shared" si="8"/>
        <v>#DIV/0!</v>
      </c>
    </row>
    <row r="43" spans="1:10" x14ac:dyDescent="0.25">
      <c r="A43" s="50" t="s">
        <v>11</v>
      </c>
      <c r="B43" s="56">
        <f>B12/B31*100</f>
        <v>3.4537028941155903</v>
      </c>
      <c r="C43" s="56">
        <f t="shared" ref="C43:J43" si="9">C12/C31*100</f>
        <v>0</v>
      </c>
      <c r="D43" s="56" t="e">
        <f t="shared" si="9"/>
        <v>#DIV/0!</v>
      </c>
      <c r="E43" s="56" t="e">
        <f t="shared" si="9"/>
        <v>#DIV/0!</v>
      </c>
      <c r="F43" s="56">
        <f t="shared" si="9"/>
        <v>0</v>
      </c>
      <c r="G43" s="56" t="e">
        <f t="shared" si="9"/>
        <v>#DIV/0!</v>
      </c>
      <c r="H43" s="56">
        <f t="shared" si="9"/>
        <v>3.4537028941155903</v>
      </c>
      <c r="I43" s="56">
        <f t="shared" si="9"/>
        <v>3.4537028941155903</v>
      </c>
      <c r="J43" s="56" t="e">
        <f t="shared" si="9"/>
        <v>#DIV/0!</v>
      </c>
    </row>
    <row r="44" spans="1:10" x14ac:dyDescent="0.25">
      <c r="A44" s="50"/>
      <c r="B44" s="56"/>
      <c r="C44" s="56"/>
      <c r="D44" s="56"/>
      <c r="E44" s="56"/>
      <c r="F44" s="56"/>
      <c r="G44" s="56"/>
      <c r="H44" s="56"/>
      <c r="I44" s="56"/>
      <c r="J44" s="56"/>
    </row>
    <row r="45" spans="1:10" x14ac:dyDescent="0.25">
      <c r="A45" s="50" t="s">
        <v>12</v>
      </c>
      <c r="B45" s="56"/>
      <c r="C45" s="56"/>
      <c r="D45" s="56"/>
      <c r="E45" s="56"/>
      <c r="F45" s="56"/>
      <c r="G45" s="56"/>
      <c r="H45" s="56"/>
      <c r="I45" s="56"/>
      <c r="J45" s="56"/>
    </row>
    <row r="46" spans="1:10" x14ac:dyDescent="0.25">
      <c r="A46" s="50" t="s">
        <v>13</v>
      </c>
      <c r="B46" s="56">
        <f>B12/B11*100</f>
        <v>48.406862745098039</v>
      </c>
      <c r="C46" s="56" t="e">
        <f t="shared" ref="C46:J46" si="10">C12/C11*100</f>
        <v>#DIV/0!</v>
      </c>
      <c r="D46" s="56" t="e">
        <f t="shared" si="10"/>
        <v>#DIV/0!</v>
      </c>
      <c r="E46" s="56" t="e">
        <f t="shared" si="10"/>
        <v>#DIV/0!</v>
      </c>
      <c r="F46" s="56" t="e">
        <f t="shared" si="10"/>
        <v>#DIV/0!</v>
      </c>
      <c r="G46" s="56" t="e">
        <f t="shared" si="10"/>
        <v>#DIV/0!</v>
      </c>
      <c r="H46" s="56">
        <f t="shared" si="10"/>
        <v>48.406862745098039</v>
      </c>
      <c r="I46" s="56">
        <f t="shared" si="10"/>
        <v>48.406862745098039</v>
      </c>
      <c r="J46" s="56" t="e">
        <f t="shared" si="10"/>
        <v>#DIV/0!</v>
      </c>
    </row>
    <row r="47" spans="1:10" x14ac:dyDescent="0.25">
      <c r="A47" s="50" t="s">
        <v>14</v>
      </c>
      <c r="B47" s="56" t="e">
        <f>B19/B18*100</f>
        <v>#DIV/0!</v>
      </c>
      <c r="C47" s="56" t="e">
        <f t="shared" ref="C47:J47" si="11">C19/C18*100</f>
        <v>#DIV/0!</v>
      </c>
      <c r="D47" s="56" t="e">
        <f t="shared" si="11"/>
        <v>#DIV/0!</v>
      </c>
      <c r="E47" s="56" t="e">
        <f t="shared" si="11"/>
        <v>#DIV/0!</v>
      </c>
      <c r="F47" s="56" t="e">
        <f t="shared" si="11"/>
        <v>#DIV/0!</v>
      </c>
      <c r="G47" s="56" t="e">
        <f t="shared" si="11"/>
        <v>#DIV/0!</v>
      </c>
      <c r="H47" s="56">
        <f t="shared" si="11"/>
        <v>48.406862745098039</v>
      </c>
      <c r="I47" s="56">
        <f t="shared" si="11"/>
        <v>48.406862745098039</v>
      </c>
      <c r="J47" s="56" t="e">
        <f t="shared" si="11"/>
        <v>#DIV/0!</v>
      </c>
    </row>
    <row r="48" spans="1:10" x14ac:dyDescent="0.25">
      <c r="A48" s="50" t="s">
        <v>15</v>
      </c>
      <c r="B48" s="56" t="e">
        <f>AVERAGE(B46:B47)</f>
        <v>#DIV/0!</v>
      </c>
      <c r="C48" s="56" t="e">
        <f t="shared" ref="C48:J48" si="12">AVERAGE(C46:C47)</f>
        <v>#DIV/0!</v>
      </c>
      <c r="D48" s="56" t="e">
        <f t="shared" si="12"/>
        <v>#DIV/0!</v>
      </c>
      <c r="E48" s="56" t="e">
        <f t="shared" si="12"/>
        <v>#DIV/0!</v>
      </c>
      <c r="F48" s="56" t="e">
        <f t="shared" si="12"/>
        <v>#DIV/0!</v>
      </c>
      <c r="G48" s="56" t="e">
        <f t="shared" si="12"/>
        <v>#DIV/0!</v>
      </c>
      <c r="H48" s="56">
        <f t="shared" si="12"/>
        <v>48.406862745098039</v>
      </c>
      <c r="I48" s="56">
        <f t="shared" si="12"/>
        <v>48.406862745098039</v>
      </c>
      <c r="J48" s="56" t="e">
        <f t="shared" si="12"/>
        <v>#DIV/0!</v>
      </c>
    </row>
    <row r="49" spans="1:11" x14ac:dyDescent="0.25">
      <c r="A49" s="50"/>
      <c r="B49" s="56"/>
      <c r="C49" s="56"/>
      <c r="D49" s="56"/>
      <c r="E49" s="56"/>
      <c r="F49" s="56"/>
      <c r="G49" s="56"/>
      <c r="H49" s="56"/>
      <c r="I49" s="56"/>
      <c r="J49" s="56"/>
    </row>
    <row r="50" spans="1:11" x14ac:dyDescent="0.25">
      <c r="A50" s="50" t="s">
        <v>16</v>
      </c>
      <c r="B50" s="56"/>
      <c r="C50" s="56"/>
      <c r="D50" s="56"/>
      <c r="E50" s="56"/>
      <c r="F50" s="56"/>
      <c r="G50" s="56"/>
      <c r="H50" s="56"/>
      <c r="I50" s="56"/>
      <c r="J50" s="56"/>
    </row>
    <row r="51" spans="1:11" x14ac:dyDescent="0.25">
      <c r="A51" s="50" t="s">
        <v>17</v>
      </c>
      <c r="B51" s="56">
        <f>B12/B13*100</f>
        <v>24.443069306930692</v>
      </c>
      <c r="C51" s="56">
        <f t="shared" ref="C51:J51" si="13">C12/C13*100</f>
        <v>0</v>
      </c>
      <c r="D51" s="56" t="e">
        <f t="shared" si="13"/>
        <v>#DIV/0!</v>
      </c>
      <c r="E51" s="56" t="e">
        <f t="shared" si="13"/>
        <v>#DIV/0!</v>
      </c>
      <c r="F51" s="56">
        <f t="shared" si="13"/>
        <v>0</v>
      </c>
      <c r="G51" s="56" t="e">
        <f t="shared" si="13"/>
        <v>#DIV/0!</v>
      </c>
      <c r="H51" s="56">
        <f t="shared" si="13"/>
        <v>48.406862745098039</v>
      </c>
      <c r="I51" s="56">
        <f t="shared" si="13"/>
        <v>48.406862745098039</v>
      </c>
      <c r="J51" s="56" t="e">
        <f t="shared" si="13"/>
        <v>#DIV/0!</v>
      </c>
    </row>
    <row r="52" spans="1:11" x14ac:dyDescent="0.25">
      <c r="A52" s="50" t="s">
        <v>18</v>
      </c>
      <c r="B52" s="56">
        <f>B19/B21*100</f>
        <v>0</v>
      </c>
      <c r="C52" s="56">
        <f t="shared" ref="C52:J52" si="14">C19/C21*100</f>
        <v>0</v>
      </c>
      <c r="D52" s="56" t="e">
        <f t="shared" si="14"/>
        <v>#DIV/0!</v>
      </c>
      <c r="E52" s="56" t="e">
        <f t="shared" si="14"/>
        <v>#DIV/0!</v>
      </c>
      <c r="F52" s="56">
        <f t="shared" si="14"/>
        <v>0</v>
      </c>
      <c r="G52" s="56" t="e">
        <f t="shared" si="14"/>
        <v>#DIV/0!</v>
      </c>
      <c r="H52" s="56">
        <f t="shared" si="14"/>
        <v>48.406862745098039</v>
      </c>
      <c r="I52" s="56">
        <f t="shared" si="14"/>
        <v>48.406862745098039</v>
      </c>
      <c r="J52" s="56" t="e">
        <f t="shared" si="14"/>
        <v>#DIV/0!</v>
      </c>
    </row>
    <row r="53" spans="1:11" x14ac:dyDescent="0.25">
      <c r="A53" s="50" t="s">
        <v>19</v>
      </c>
      <c r="B53" s="56">
        <f>(B51+B52)/2</f>
        <v>12.221534653465346</v>
      </c>
      <c r="C53" s="56">
        <f t="shared" ref="C53:I53" si="15">(C51+C52)/2</f>
        <v>0</v>
      </c>
      <c r="D53" s="56" t="e">
        <f t="shared" si="15"/>
        <v>#DIV/0!</v>
      </c>
      <c r="E53" s="56" t="e">
        <f t="shared" si="15"/>
        <v>#DIV/0!</v>
      </c>
      <c r="F53" s="56">
        <f t="shared" si="15"/>
        <v>0</v>
      </c>
      <c r="G53" s="56" t="e">
        <f t="shared" si="15"/>
        <v>#DIV/0!</v>
      </c>
      <c r="H53" s="56">
        <f t="shared" si="15"/>
        <v>48.406862745098039</v>
      </c>
      <c r="I53" s="56">
        <f t="shared" si="15"/>
        <v>48.406862745098039</v>
      </c>
      <c r="J53" s="56" t="e">
        <f>(J51+J52)/2</f>
        <v>#DIV/0!</v>
      </c>
    </row>
    <row r="54" spans="1:11" x14ac:dyDescent="0.25">
      <c r="A54" s="50"/>
      <c r="B54" s="56"/>
      <c r="C54" s="56"/>
      <c r="D54" s="56"/>
      <c r="E54" s="56"/>
      <c r="F54" s="56"/>
      <c r="G54" s="56"/>
      <c r="H54" s="56"/>
      <c r="I54" s="56"/>
      <c r="J54" s="56"/>
    </row>
    <row r="55" spans="1:11" x14ac:dyDescent="0.25">
      <c r="A55" s="50" t="s">
        <v>32</v>
      </c>
      <c r="B55" s="56"/>
      <c r="C55" s="56"/>
      <c r="D55" s="56"/>
      <c r="E55" s="56"/>
      <c r="F55" s="56"/>
      <c r="G55" s="56"/>
      <c r="H55" s="56"/>
      <c r="I55" s="56"/>
      <c r="J55" s="56"/>
    </row>
    <row r="56" spans="1:11" x14ac:dyDescent="0.25">
      <c r="A56" s="50" t="s">
        <v>20</v>
      </c>
      <c r="B56" s="56">
        <f>H22/H19*100</f>
        <v>100</v>
      </c>
      <c r="C56" s="56" t="e">
        <f t="shared" ref="C56:J56" si="16">C22/C19*100</f>
        <v>#DIV/0!</v>
      </c>
      <c r="D56" s="56" t="e">
        <f t="shared" si="16"/>
        <v>#DIV/0!</v>
      </c>
      <c r="E56" s="56" t="e">
        <f t="shared" si="16"/>
        <v>#DIV/0!</v>
      </c>
      <c r="F56" s="56" t="e">
        <f t="shared" si="16"/>
        <v>#DIV/0!</v>
      </c>
      <c r="G56" s="56" t="e">
        <f t="shared" si="16"/>
        <v>#DIV/0!</v>
      </c>
      <c r="H56" s="56">
        <f t="shared" si="16"/>
        <v>100</v>
      </c>
      <c r="I56" s="56">
        <f t="shared" si="16"/>
        <v>0</v>
      </c>
      <c r="J56" s="56" t="e">
        <f t="shared" si="16"/>
        <v>#DIV/0!</v>
      </c>
      <c r="K56" s="23"/>
    </row>
    <row r="57" spans="1:11" x14ac:dyDescent="0.25">
      <c r="A57" s="50"/>
      <c r="B57" s="56"/>
      <c r="C57" s="56"/>
      <c r="D57" s="56"/>
      <c r="E57" s="56"/>
      <c r="F57" s="56"/>
      <c r="G57" s="56"/>
      <c r="H57" s="56"/>
      <c r="I57" s="56"/>
      <c r="J57" s="56"/>
    </row>
    <row r="58" spans="1:11" x14ac:dyDescent="0.25">
      <c r="A58" s="50" t="s">
        <v>21</v>
      </c>
      <c r="B58" s="56"/>
      <c r="C58" s="56"/>
      <c r="D58" s="56"/>
      <c r="E58" s="56"/>
      <c r="F58" s="56"/>
      <c r="G58" s="56"/>
      <c r="H58" s="56"/>
      <c r="I58" s="56"/>
      <c r="J58" s="56"/>
    </row>
    <row r="59" spans="1:11" x14ac:dyDescent="0.25">
      <c r="A59" s="50" t="s">
        <v>22</v>
      </c>
      <c r="B59" s="56" t="e">
        <f>((B12/B10)-1)*100</f>
        <v>#DIV/0!</v>
      </c>
      <c r="C59" s="56" t="e">
        <f t="shared" ref="C59:J59" si="17">((C12/C10)-1)*100</f>
        <v>#DIV/0!</v>
      </c>
      <c r="D59" s="56" t="e">
        <f t="shared" si="17"/>
        <v>#DIV/0!</v>
      </c>
      <c r="E59" s="56" t="e">
        <f t="shared" si="17"/>
        <v>#DIV/0!</v>
      </c>
      <c r="F59" s="56" t="e">
        <f t="shared" si="17"/>
        <v>#DIV/0!</v>
      </c>
      <c r="G59" s="56" t="e">
        <f t="shared" si="17"/>
        <v>#DIV/0!</v>
      </c>
      <c r="H59" s="56" t="e">
        <f t="shared" si="17"/>
        <v>#DIV/0!</v>
      </c>
      <c r="I59" s="56" t="e">
        <f t="shared" si="17"/>
        <v>#DIV/0!</v>
      </c>
      <c r="J59" s="56" t="e">
        <f t="shared" si="17"/>
        <v>#DIV/0!</v>
      </c>
    </row>
    <row r="60" spans="1:11" x14ac:dyDescent="0.25">
      <c r="A60" s="50" t="s">
        <v>23</v>
      </c>
      <c r="B60" s="56" t="e">
        <f>((B35/B34)-1)*100</f>
        <v>#DIV/0!</v>
      </c>
      <c r="C60" s="56" t="e">
        <f t="shared" ref="C60:J60" si="18">((C35/C34)-1)*100</f>
        <v>#DIV/0!</v>
      </c>
      <c r="D60" s="56" t="e">
        <f t="shared" si="18"/>
        <v>#DIV/0!</v>
      </c>
      <c r="E60" s="56" t="e">
        <f t="shared" si="18"/>
        <v>#DIV/0!</v>
      </c>
      <c r="F60" s="56" t="e">
        <f t="shared" si="18"/>
        <v>#DIV/0!</v>
      </c>
      <c r="G60" s="56" t="e">
        <f t="shared" si="18"/>
        <v>#DIV/0!</v>
      </c>
      <c r="H60" s="56" t="e">
        <f t="shared" si="18"/>
        <v>#DIV/0!</v>
      </c>
      <c r="I60" s="56" t="e">
        <f t="shared" si="18"/>
        <v>#DIV/0!</v>
      </c>
      <c r="J60" s="56" t="e">
        <f t="shared" si="18"/>
        <v>#DIV/0!</v>
      </c>
    </row>
    <row r="61" spans="1:11" x14ac:dyDescent="0.25">
      <c r="A61" s="50" t="s">
        <v>24</v>
      </c>
      <c r="B61" s="56" t="e">
        <f>((B37/B36)-1)*100</f>
        <v>#DIV/0!</v>
      </c>
      <c r="C61" s="56" t="e">
        <f t="shared" ref="C61:J61" si="19">((C37/C36)-1)*100</f>
        <v>#DIV/0!</v>
      </c>
      <c r="D61" s="56" t="e">
        <f t="shared" si="19"/>
        <v>#DIV/0!</v>
      </c>
      <c r="E61" s="56" t="e">
        <f t="shared" si="19"/>
        <v>#DIV/0!</v>
      </c>
      <c r="F61" s="56" t="e">
        <f t="shared" si="19"/>
        <v>#DIV/0!</v>
      </c>
      <c r="G61" s="56" t="e">
        <f t="shared" si="19"/>
        <v>#DIV/0!</v>
      </c>
      <c r="H61" s="56" t="e">
        <f t="shared" si="19"/>
        <v>#DIV/0!</v>
      </c>
      <c r="I61" s="56" t="e">
        <f t="shared" si="19"/>
        <v>#DIV/0!</v>
      </c>
      <c r="J61" s="56" t="e">
        <f t="shared" si="19"/>
        <v>#DIV/0!</v>
      </c>
    </row>
    <row r="62" spans="1:11" x14ac:dyDescent="0.25">
      <c r="A62" s="50"/>
      <c r="B62" s="56"/>
      <c r="C62" s="56"/>
      <c r="D62" s="56"/>
      <c r="E62" s="56"/>
      <c r="F62" s="56"/>
      <c r="G62" s="56"/>
      <c r="H62" s="56"/>
      <c r="I62" s="56"/>
      <c r="J62" s="56"/>
    </row>
    <row r="63" spans="1:11" x14ac:dyDescent="0.25">
      <c r="A63" s="50" t="s">
        <v>25</v>
      </c>
      <c r="B63" s="56"/>
      <c r="C63" s="56"/>
      <c r="D63" s="56"/>
      <c r="E63" s="56"/>
      <c r="F63" s="56"/>
      <c r="G63" s="56"/>
      <c r="H63" s="56"/>
      <c r="I63" s="56"/>
      <c r="J63" s="56"/>
    </row>
    <row r="64" spans="1:11" x14ac:dyDescent="0.25">
      <c r="A64" s="50" t="s">
        <v>26</v>
      </c>
      <c r="B64" s="56" t="e">
        <f>B18/C11</f>
        <v>#DIV/0!</v>
      </c>
      <c r="C64" s="56" t="e">
        <f t="shared" ref="C64:J64" si="20">C18/C11</f>
        <v>#DIV/0!</v>
      </c>
      <c r="D64" s="56" t="e">
        <f t="shared" si="20"/>
        <v>#DIV/0!</v>
      </c>
      <c r="E64" s="56" t="e">
        <f t="shared" si="20"/>
        <v>#DIV/0!</v>
      </c>
      <c r="F64" s="56" t="e">
        <f t="shared" si="20"/>
        <v>#DIV/0!</v>
      </c>
      <c r="G64" s="56" t="e">
        <f t="shared" si="20"/>
        <v>#DIV/0!</v>
      </c>
      <c r="H64" s="56">
        <f t="shared" si="20"/>
        <v>267750</v>
      </c>
      <c r="I64" s="56">
        <f t="shared" si="20"/>
        <v>267750</v>
      </c>
      <c r="J64" s="56" t="e">
        <f t="shared" si="20"/>
        <v>#DIV/0!</v>
      </c>
    </row>
    <row r="65" spans="1:10" x14ac:dyDescent="0.25">
      <c r="A65" s="50" t="s">
        <v>27</v>
      </c>
      <c r="B65" s="56" t="e">
        <f>B20/C12</f>
        <v>#DIV/0!</v>
      </c>
      <c r="C65" s="56" t="e">
        <f>C20/C12</f>
        <v>#DIV/0!</v>
      </c>
      <c r="D65" s="56" t="e">
        <f t="shared" ref="D65:J65" si="21">D20/D12</f>
        <v>#DIV/0!</v>
      </c>
      <c r="E65" s="56" t="e">
        <f t="shared" si="21"/>
        <v>#DIV/0!</v>
      </c>
      <c r="F65" s="56" t="e">
        <f t="shared" si="21"/>
        <v>#DIV/0!</v>
      </c>
      <c r="G65" s="56" t="e">
        <f t="shared" si="21"/>
        <v>#DIV/0!</v>
      </c>
      <c r="H65" s="56">
        <f t="shared" si="21"/>
        <v>0</v>
      </c>
      <c r="I65" s="56">
        <f t="shared" si="21"/>
        <v>0</v>
      </c>
      <c r="J65" s="56" t="e">
        <f t="shared" si="21"/>
        <v>#DIV/0!</v>
      </c>
    </row>
    <row r="66" spans="1:10" x14ac:dyDescent="0.25">
      <c r="A66" s="50" t="s">
        <v>28</v>
      </c>
      <c r="B66" s="56" t="e">
        <f>(B65/B64)*B48</f>
        <v>#DIV/0!</v>
      </c>
      <c r="C66" s="56" t="e">
        <f t="shared" ref="C66:J66" si="22">(C65/C64)*C48</f>
        <v>#DIV/0!</v>
      </c>
      <c r="D66" s="56" t="e">
        <f t="shared" si="22"/>
        <v>#DIV/0!</v>
      </c>
      <c r="E66" s="56" t="e">
        <f t="shared" si="22"/>
        <v>#DIV/0!</v>
      </c>
      <c r="F66" s="56" t="e">
        <f t="shared" si="22"/>
        <v>#DIV/0!</v>
      </c>
      <c r="G66" s="56" t="e">
        <f t="shared" si="22"/>
        <v>#DIV/0!</v>
      </c>
      <c r="H66" s="56">
        <f t="shared" si="22"/>
        <v>0</v>
      </c>
      <c r="I66" s="56">
        <f t="shared" si="22"/>
        <v>0</v>
      </c>
      <c r="J66" s="56" t="e">
        <f t="shared" si="22"/>
        <v>#DIV/0!</v>
      </c>
    </row>
    <row r="67" spans="1:10" x14ac:dyDescent="0.25">
      <c r="A67" s="50"/>
      <c r="B67" s="56"/>
      <c r="C67" s="56"/>
      <c r="D67" s="56"/>
      <c r="E67" s="56"/>
      <c r="F67" s="56"/>
      <c r="G67" s="56"/>
      <c r="H67" s="56"/>
      <c r="I67" s="56"/>
      <c r="J67" s="56"/>
    </row>
    <row r="68" spans="1:10" x14ac:dyDescent="0.25">
      <c r="A68" s="50" t="s">
        <v>29</v>
      </c>
      <c r="B68" s="56"/>
      <c r="C68" s="56"/>
      <c r="D68" s="56"/>
      <c r="E68" s="56"/>
      <c r="F68" s="56"/>
      <c r="G68" s="56"/>
      <c r="H68" s="56"/>
      <c r="I68" s="56"/>
      <c r="J68" s="56"/>
    </row>
    <row r="69" spans="1:10" x14ac:dyDescent="0.25">
      <c r="A69" s="50" t="s">
        <v>30</v>
      </c>
      <c r="B69" s="56" t="e">
        <f>(B26/B25)*100</f>
        <v>#DIV/0!</v>
      </c>
      <c r="C69" s="56" t="e">
        <f>(C26/C25)*100</f>
        <v>#DIV/0!</v>
      </c>
      <c r="D69" s="56"/>
      <c r="E69" s="56"/>
      <c r="F69" s="56"/>
      <c r="G69" s="56"/>
      <c r="H69" s="56"/>
      <c r="I69" s="56"/>
      <c r="J69" s="56"/>
    </row>
    <row r="70" spans="1:10" x14ac:dyDescent="0.25">
      <c r="A70" s="50" t="s">
        <v>31</v>
      </c>
      <c r="B70" s="56" t="e">
        <f>(B19/B26)*100</f>
        <v>#DIV/0!</v>
      </c>
      <c r="C70" s="56" t="e">
        <f>(C19/C26)*100</f>
        <v>#DIV/0!</v>
      </c>
      <c r="D70" s="56"/>
      <c r="E70" s="56"/>
      <c r="F70" s="56"/>
      <c r="G70" s="56"/>
      <c r="H70" s="56"/>
      <c r="I70" s="56"/>
      <c r="J70" s="56"/>
    </row>
    <row r="71" spans="1:10" ht="15.75" thickBot="1" x14ac:dyDescent="0.3">
      <c r="A71" s="54"/>
      <c r="B71" s="57"/>
      <c r="C71" s="57"/>
      <c r="D71" s="57"/>
      <c r="E71" s="57"/>
      <c r="F71" s="57"/>
      <c r="G71" s="57"/>
      <c r="H71" s="57"/>
      <c r="I71" s="57"/>
      <c r="J71" s="57"/>
    </row>
    <row r="72" spans="1:10" ht="15.75" thickTop="1" x14ac:dyDescent="0.25">
      <c r="A72" s="1" t="s">
        <v>35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0" x14ac:dyDescent="0.25">
      <c r="A73" s="8" t="s">
        <v>33</v>
      </c>
      <c r="B73" s="50"/>
      <c r="C73" s="50"/>
      <c r="D73" s="50"/>
      <c r="E73" s="50"/>
      <c r="F73" s="50"/>
      <c r="G73" s="50"/>
      <c r="H73" s="50"/>
      <c r="I73" s="50"/>
      <c r="J73" s="50"/>
    </row>
    <row r="74" spans="1:10" x14ac:dyDescent="0.25">
      <c r="A74" s="8" t="s">
        <v>95</v>
      </c>
      <c r="B74" s="50"/>
      <c r="C74" s="50"/>
      <c r="D74" s="50"/>
      <c r="E74" s="50"/>
      <c r="F74" s="50"/>
      <c r="G74" s="50"/>
      <c r="H74" s="50"/>
      <c r="I74" s="50"/>
      <c r="J74" s="50"/>
    </row>
    <row r="75" spans="1:10" x14ac:dyDescent="0.25">
      <c r="A75" s="8" t="s">
        <v>96</v>
      </c>
      <c r="B75" s="50"/>
      <c r="C75" s="50"/>
      <c r="D75" s="50"/>
      <c r="E75" s="50"/>
      <c r="F75" s="50"/>
      <c r="G75" s="50"/>
      <c r="H75" s="50"/>
      <c r="I75" s="50"/>
      <c r="J75" s="50"/>
    </row>
    <row r="76" spans="1:10" x14ac:dyDescent="0.25">
      <c r="A76" s="8" t="s">
        <v>50</v>
      </c>
      <c r="B76" s="50"/>
      <c r="C76" s="50"/>
      <c r="D76" s="50"/>
      <c r="E76" s="50"/>
      <c r="F76" s="50"/>
      <c r="G76" s="50"/>
      <c r="H76" s="50"/>
      <c r="I76" s="50"/>
      <c r="J76" s="50"/>
    </row>
    <row r="77" spans="1:10" x14ac:dyDescent="0.25">
      <c r="A77" s="8"/>
      <c r="B77" s="50"/>
      <c r="C77" s="50"/>
      <c r="D77" s="50"/>
      <c r="E77" s="50"/>
      <c r="F77" s="50"/>
      <c r="G77" s="50"/>
      <c r="H77" s="50"/>
      <c r="I77" s="50"/>
      <c r="J77" s="50"/>
    </row>
    <row r="78" spans="1:10" x14ac:dyDescent="0.25">
      <c r="A78" s="2"/>
    </row>
    <row r="79" spans="1:10" x14ac:dyDescent="0.25">
      <c r="A79" t="s">
        <v>41</v>
      </c>
    </row>
    <row r="80" spans="1:10" x14ac:dyDescent="0.25">
      <c r="A80" s="3" t="s">
        <v>42</v>
      </c>
    </row>
    <row r="83" spans="1:1" x14ac:dyDescent="0.25">
      <c r="A83" s="33" t="s">
        <v>106</v>
      </c>
    </row>
    <row r="84" spans="1:1" x14ac:dyDescent="0.25">
      <c r="A84" s="4"/>
    </row>
  </sheetData>
  <mergeCells count="5">
    <mergeCell ref="C4:E4"/>
    <mergeCell ref="H4:J4"/>
    <mergeCell ref="A4:A5"/>
    <mergeCell ref="B4:B5"/>
    <mergeCell ref="A2:J2"/>
  </mergeCells>
  <pageMargins left="0.7" right="0.7" top="0.75" bottom="0.75" header="0.3" footer="0.3"/>
  <pageSetup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84"/>
  <sheetViews>
    <sheetView zoomScale="90" zoomScaleNormal="90" workbookViewId="0">
      <selection activeCell="B10" sqref="B10:J13"/>
    </sheetView>
  </sheetViews>
  <sheetFormatPr baseColWidth="10" defaultColWidth="11.42578125" defaultRowHeight="15" x14ac:dyDescent="0.25"/>
  <cols>
    <col min="1" max="1" width="42.42578125" customWidth="1"/>
    <col min="2" max="2" width="19.85546875" style="20" customWidth="1"/>
    <col min="3" max="3" width="16.28515625" style="20" customWidth="1"/>
    <col min="4" max="5" width="12.7109375" style="20" customWidth="1"/>
    <col min="6" max="6" width="16.28515625" style="20" customWidth="1"/>
    <col min="7" max="7" width="12.7109375" style="20" customWidth="1"/>
    <col min="8" max="8" width="19.85546875" style="20" customWidth="1"/>
    <col min="9" max="9" width="18.140625" customWidth="1"/>
    <col min="10" max="10" width="12.7109375" customWidth="1"/>
  </cols>
  <sheetData>
    <row r="2" spans="1:11" ht="15.75" x14ac:dyDescent="0.25">
      <c r="A2" s="81" t="s">
        <v>131</v>
      </c>
      <c r="B2" s="81"/>
      <c r="C2" s="81"/>
      <c r="D2" s="81"/>
      <c r="E2" s="81"/>
      <c r="F2" s="81"/>
      <c r="G2" s="81"/>
      <c r="H2" s="81"/>
      <c r="I2" s="81"/>
      <c r="J2" s="81"/>
    </row>
    <row r="4" spans="1:11" ht="15" customHeight="1" x14ac:dyDescent="0.25">
      <c r="A4" s="79" t="s">
        <v>0</v>
      </c>
      <c r="B4" s="73" t="s">
        <v>1</v>
      </c>
      <c r="C4" s="82" t="s">
        <v>36</v>
      </c>
      <c r="D4" s="83"/>
      <c r="E4" s="83"/>
      <c r="F4" s="31"/>
      <c r="G4" s="28"/>
      <c r="H4" s="84" t="s">
        <v>39</v>
      </c>
      <c r="I4" s="85"/>
      <c r="J4" s="85"/>
    </row>
    <row r="5" spans="1:11" ht="15.75" thickBot="1" x14ac:dyDescent="0.3">
      <c r="A5" s="80"/>
      <c r="B5" s="74"/>
      <c r="C5" s="21" t="s">
        <v>40</v>
      </c>
      <c r="D5" s="22" t="s">
        <v>37</v>
      </c>
      <c r="E5" s="22" t="s">
        <v>38</v>
      </c>
      <c r="F5" s="22" t="s">
        <v>47</v>
      </c>
      <c r="G5" s="17" t="s">
        <v>46</v>
      </c>
      <c r="H5" s="21" t="s">
        <v>40</v>
      </c>
      <c r="I5" s="22" t="s">
        <v>47</v>
      </c>
      <c r="J5" s="17" t="s">
        <v>46</v>
      </c>
    </row>
    <row r="6" spans="1:11" ht="15.75" thickTop="1" x14ac:dyDescent="0.25"/>
    <row r="7" spans="1:11" x14ac:dyDescent="0.25">
      <c r="A7" s="36" t="s">
        <v>2</v>
      </c>
      <c r="B7" s="56"/>
      <c r="C7" s="34" t="s">
        <v>45</v>
      </c>
      <c r="D7" s="34"/>
      <c r="E7" s="34"/>
      <c r="F7" s="47">
        <v>1000000</v>
      </c>
      <c r="G7" s="34">
        <v>0</v>
      </c>
      <c r="H7" s="34" t="s">
        <v>45</v>
      </c>
      <c r="I7" s="34">
        <v>267750</v>
      </c>
      <c r="J7" s="34"/>
      <c r="K7" s="50"/>
    </row>
    <row r="8" spans="1:11" x14ac:dyDescent="0.25">
      <c r="A8" s="50"/>
      <c r="B8" s="56"/>
      <c r="C8" s="56"/>
      <c r="D8" s="56"/>
      <c r="E8" s="56"/>
      <c r="F8" s="56"/>
      <c r="G8" s="56"/>
      <c r="H8" s="56"/>
      <c r="I8" s="56"/>
      <c r="J8" s="56"/>
      <c r="K8" s="50"/>
    </row>
    <row r="9" spans="1:11" x14ac:dyDescent="0.25">
      <c r="A9" s="50" t="s">
        <v>34</v>
      </c>
      <c r="B9" s="56"/>
      <c r="C9" s="56"/>
      <c r="D9" s="56"/>
      <c r="E9" s="56"/>
      <c r="F9" s="56"/>
      <c r="G9" s="56"/>
      <c r="H9" s="56"/>
      <c r="I9" s="56"/>
      <c r="J9" s="56"/>
      <c r="K9" s="50"/>
    </row>
    <row r="10" spans="1:11" x14ac:dyDescent="0.25">
      <c r="A10" s="51" t="s">
        <v>71</v>
      </c>
      <c r="B10" s="52">
        <f>C10+H10</f>
        <v>375</v>
      </c>
      <c r="C10" s="52">
        <f>SUM(D10:G10)</f>
        <v>375</v>
      </c>
      <c r="D10" s="52">
        <f>'I Trimestre'!D10+'II Trimestre'!D10+'III Trimestre'!D10</f>
        <v>0</v>
      </c>
      <c r="E10" s="52">
        <f>'I Trimestre'!E10+'II Trimestre'!E10+'III Trimestre'!E10</f>
        <v>0</v>
      </c>
      <c r="F10" s="52">
        <f>'I Trimestre'!F10+'II Trimestre'!F10+'III Trimestre'!F10</f>
        <v>375</v>
      </c>
      <c r="G10" s="52">
        <f>'I Trimestre'!G10+'II Trimestre'!G10+'III Trimestre'!G10</f>
        <v>0</v>
      </c>
      <c r="H10" s="52">
        <f>'I Trimestre'!H10+'II Trimestre'!H10+'III Trimestre'!H10</f>
        <v>0</v>
      </c>
      <c r="I10" s="52">
        <f>'I Trimestre'!I10+'II Trimestre'!I10+'III Trimestre'!I10</f>
        <v>0</v>
      </c>
      <c r="J10" s="52">
        <f>'I Trimestre'!J10+'II Trimestre'!J10+'III Trimestre'!J10</f>
        <v>0</v>
      </c>
      <c r="K10" s="50"/>
    </row>
    <row r="11" spans="1:11" x14ac:dyDescent="0.25">
      <c r="A11" s="51" t="s">
        <v>132</v>
      </c>
      <c r="B11" s="52">
        <f>C11+H11</f>
        <v>1116</v>
      </c>
      <c r="C11" s="52">
        <f t="shared" ref="C11:C13" si="0">SUM(D11:G11)</f>
        <v>300</v>
      </c>
      <c r="D11" s="52">
        <f>'I Trimestre'!D11+'II Trimestre'!D11+'III Trimestre'!D11</f>
        <v>0</v>
      </c>
      <c r="E11" s="52">
        <f>'I Trimestre'!E11+'II Trimestre'!E11+'III Trimestre'!E11</f>
        <v>0</v>
      </c>
      <c r="F11" s="52">
        <f>'I Trimestre'!F11+'II Trimestre'!F11+'III Trimestre'!F11</f>
        <v>300</v>
      </c>
      <c r="G11" s="52">
        <f>'I Trimestre'!G11+'II Trimestre'!G11+'III Trimestre'!G11</f>
        <v>0</v>
      </c>
      <c r="H11" s="52">
        <f>'I Trimestre'!H11+'II Trimestre'!H11+'III Trimestre'!H11</f>
        <v>816</v>
      </c>
      <c r="I11" s="52">
        <f>'I Trimestre'!I11+'II Trimestre'!I11+'III Trimestre'!I11</f>
        <v>816</v>
      </c>
      <c r="J11" s="52">
        <f>'I Trimestre'!J11+'II Trimestre'!J11+'III Trimestre'!J11</f>
        <v>0</v>
      </c>
      <c r="K11" s="50"/>
    </row>
    <row r="12" spans="1:11" x14ac:dyDescent="0.25">
      <c r="A12" s="51" t="s">
        <v>133</v>
      </c>
      <c r="B12" s="52">
        <f>C12+H12</f>
        <v>441</v>
      </c>
      <c r="C12" s="52">
        <f t="shared" si="0"/>
        <v>0</v>
      </c>
      <c r="D12" s="52">
        <f>'I Trimestre'!D12+'II Trimestre'!D12+'III Trimestre'!D12</f>
        <v>0</v>
      </c>
      <c r="E12" s="52">
        <f>'I Trimestre'!E12+'II Trimestre'!E12+'III Trimestre'!E12</f>
        <v>0</v>
      </c>
      <c r="F12" s="52">
        <f>'I Trimestre'!F12+'II Trimestre'!F12+'III Trimestre'!F12</f>
        <v>0</v>
      </c>
      <c r="G12" s="52">
        <f>'I Trimestre'!G12+'II Trimestre'!G12+'III Trimestre'!G12</f>
        <v>0</v>
      </c>
      <c r="H12" s="52">
        <f>'I Trimestre'!H12+'II Trimestre'!H12+'III Trimestre'!H12</f>
        <v>441</v>
      </c>
      <c r="I12" s="52">
        <f>'I Trimestre'!I12+'II Trimestre'!I12+'III Trimestre'!I12</f>
        <v>441</v>
      </c>
      <c r="J12" s="52">
        <f>'I Trimestre'!J12+'II Trimestre'!J12+'III Trimestre'!J12</f>
        <v>0</v>
      </c>
      <c r="K12" s="50"/>
    </row>
    <row r="13" spans="1:11" x14ac:dyDescent="0.25">
      <c r="A13" s="51" t="s">
        <v>89</v>
      </c>
      <c r="B13" s="52">
        <f>C13+H13</f>
        <v>1616</v>
      </c>
      <c r="C13" s="52">
        <f t="shared" si="0"/>
        <v>800</v>
      </c>
      <c r="D13" s="52">
        <f>+'III Trimestre'!D13</f>
        <v>0</v>
      </c>
      <c r="E13" s="52">
        <f>+'III Trimestre'!E13</f>
        <v>0</v>
      </c>
      <c r="F13" s="52">
        <f>+'III Trimestre'!F13</f>
        <v>800</v>
      </c>
      <c r="G13" s="52">
        <f>+'III Trimestre'!G13</f>
        <v>0</v>
      </c>
      <c r="H13" s="52">
        <f t="shared" ref="H13:H21" si="1">SUM(I13:J13)</f>
        <v>816</v>
      </c>
      <c r="I13" s="52">
        <f>+'III Trimestre'!I13</f>
        <v>816</v>
      </c>
      <c r="J13" s="52">
        <f>+'III Trimestre'!J13</f>
        <v>0</v>
      </c>
      <c r="K13" s="50"/>
    </row>
    <row r="14" spans="1:11" x14ac:dyDescent="0.25">
      <c r="A14" s="50"/>
      <c r="B14" s="56"/>
      <c r="C14" s="56"/>
      <c r="D14" s="56"/>
      <c r="E14" s="56"/>
      <c r="F14" s="56"/>
      <c r="G14" s="56"/>
      <c r="H14" s="56"/>
      <c r="I14" s="56"/>
      <c r="J14" s="56"/>
      <c r="K14" s="50"/>
    </row>
    <row r="15" spans="1:11" x14ac:dyDescent="0.25">
      <c r="A15" s="53" t="s">
        <v>3</v>
      </c>
      <c r="B15" s="56"/>
      <c r="C15" s="56"/>
      <c r="D15" s="56"/>
      <c r="E15" s="56"/>
      <c r="F15" s="56"/>
      <c r="G15" s="56"/>
      <c r="H15" s="56"/>
      <c r="I15" s="56"/>
      <c r="J15" s="56"/>
      <c r="K15" s="50"/>
    </row>
    <row r="16" spans="1:11" x14ac:dyDescent="0.25">
      <c r="A16" s="51" t="s">
        <v>71</v>
      </c>
      <c r="B16" s="56">
        <f>H16+C16</f>
        <v>427690160.92000002</v>
      </c>
      <c r="C16" s="56">
        <f>SUM(D16:G16)</f>
        <v>396464845.60000002</v>
      </c>
      <c r="D16" s="56">
        <f>'I Trimestre'!D16+'II Trimestre'!D16+'III Trimestre'!D16</f>
        <v>0</v>
      </c>
      <c r="E16" s="56">
        <f>'I Trimestre'!E16+'II Trimestre'!E16+'III Trimestre'!E16</f>
        <v>0</v>
      </c>
      <c r="F16" s="56">
        <f>'I Trimestre'!F16+'II Trimestre'!F16+'III Trimestre'!F16</f>
        <v>396464845.60000002</v>
      </c>
      <c r="G16" s="56">
        <f>'I Trimestre'!G16+'II Trimestre'!G16+'III Trimestre'!G16</f>
        <v>0</v>
      </c>
      <c r="H16" s="56">
        <f>'I Trimestre'!H16+'II Trimestre'!H16+'III Trimestre'!H16</f>
        <v>31225315.319999997</v>
      </c>
      <c r="I16" s="56">
        <f>'I Trimestre'!J16+'II Trimestre'!I16+'III Trimestre'!I16</f>
        <v>31225315.319999997</v>
      </c>
      <c r="J16" s="56">
        <f>'I Trimestre'!K16+'II Trimestre'!J16+'III Trimestre'!J16</f>
        <v>0</v>
      </c>
      <c r="K16" s="50"/>
    </row>
    <row r="17" spans="1:11" x14ac:dyDescent="0.25">
      <c r="A17" s="7" t="s">
        <v>84</v>
      </c>
      <c r="B17" s="56">
        <f>H17+C17</f>
        <v>92921448.75</v>
      </c>
      <c r="C17" s="56">
        <f>SUM(D17:G17)</f>
        <v>92921448.75</v>
      </c>
      <c r="D17" s="56">
        <f>'I Trimestre'!D17+'II Trimestre'!D17+'III Trimestre'!D17</f>
        <v>0</v>
      </c>
      <c r="E17" s="56">
        <f>'I Trimestre'!E17+'II Trimestre'!E17+'III Trimestre'!E17</f>
        <v>0</v>
      </c>
      <c r="F17" s="56">
        <f>'I Trimestre'!F17+'II Trimestre'!F17+'III Trimestre'!F17</f>
        <v>92921448.75</v>
      </c>
      <c r="G17" s="56">
        <f>'I Trimestre'!G17+'II Trimestre'!G17+'III Trimestre'!G17</f>
        <v>0</v>
      </c>
      <c r="H17" s="56">
        <f>'I Trimestre'!H17+'II Trimestre'!H17+'III Trimestre'!H17</f>
        <v>0</v>
      </c>
      <c r="I17" s="56">
        <f>'I Trimestre'!J17+'II Trimestre'!I17+'III Trimestre'!I17</f>
        <v>0</v>
      </c>
      <c r="J17" s="56">
        <f>'I Trimestre'!K17+'II Trimestre'!J17+'III Trimestre'!J17</f>
        <v>0</v>
      </c>
      <c r="K17" s="50"/>
    </row>
    <row r="18" spans="1:11" x14ac:dyDescent="0.25">
      <c r="A18" s="51" t="s">
        <v>132</v>
      </c>
      <c r="B18" s="56">
        <f>C18</f>
        <v>300000000</v>
      </c>
      <c r="C18" s="56">
        <f t="shared" ref="C18:C21" si="2">SUM(D18:G18)</f>
        <v>300000000</v>
      </c>
      <c r="D18" s="56">
        <f>'I Trimestre'!D18+'II Trimestre'!D18+'III Trimestre'!D18</f>
        <v>0</v>
      </c>
      <c r="E18" s="56">
        <f>'I Trimestre'!E18+'II Trimestre'!E18+'III Trimestre'!E18</f>
        <v>0</v>
      </c>
      <c r="F18" s="56">
        <f>'I Trimestre'!F18+'II Trimestre'!F18+'III Trimestre'!F18</f>
        <v>300000000</v>
      </c>
      <c r="G18" s="56">
        <f>'I Trimestre'!G18+'II Trimestre'!G18+'III Trimestre'!G18</f>
        <v>0</v>
      </c>
      <c r="H18" s="56">
        <f>'I Trimestre'!H18+'II Trimestre'!H18+'III Trimestre'!H18</f>
        <v>218484000</v>
      </c>
      <c r="I18" s="56">
        <f>'I Trimestre'!I18+'II Trimestre'!I18+'III Trimestre'!I18</f>
        <v>218484000</v>
      </c>
      <c r="J18" s="56">
        <f>'I Trimestre'!J18+'II Trimestre'!J18+'III Trimestre'!J18</f>
        <v>0</v>
      </c>
      <c r="K18" s="50"/>
    </row>
    <row r="19" spans="1:11" x14ac:dyDescent="0.25">
      <c r="A19" s="51" t="s">
        <v>133</v>
      </c>
      <c r="B19" s="56">
        <f>C19</f>
        <v>0</v>
      </c>
      <c r="C19" s="56">
        <f t="shared" si="2"/>
        <v>0</v>
      </c>
      <c r="D19" s="56">
        <f>'I Trimestre'!D19+'II Trimestre'!D19+'III Trimestre'!D19</f>
        <v>0</v>
      </c>
      <c r="E19" s="56">
        <f>'I Trimestre'!E19+'II Trimestre'!E19+'III Trimestre'!E19</f>
        <v>0</v>
      </c>
      <c r="F19" s="56">
        <f>'I Trimestre'!F19+'II Trimestre'!F19+'III Trimestre'!F19</f>
        <v>0</v>
      </c>
      <c r="G19" s="56">
        <f>'I Trimestre'!G19+'II Trimestre'!G19+'III Trimestre'!G19</f>
        <v>0</v>
      </c>
      <c r="H19" s="56">
        <f>'I Trimestre'!H19+'II Trimestre'!H19+'III Trimestre'!H19</f>
        <v>118077750</v>
      </c>
      <c r="I19" s="56">
        <f>'I Trimestre'!I19+'II Trimestre'!I19+'III Trimestre'!I19</f>
        <v>118077750</v>
      </c>
      <c r="J19" s="56">
        <f>'I Trimestre'!J19+'II Trimestre'!J19+'III Trimestre'!J19</f>
        <v>0</v>
      </c>
      <c r="K19" s="50"/>
    </row>
    <row r="20" spans="1:11" x14ac:dyDescent="0.25">
      <c r="A20" s="7" t="s">
        <v>134</v>
      </c>
      <c r="B20" s="56">
        <f>C20</f>
        <v>0</v>
      </c>
      <c r="C20" s="56">
        <f t="shared" si="2"/>
        <v>0</v>
      </c>
      <c r="D20" s="56">
        <f>'I Trimestre'!D20+'II Trimestre'!D20+'III Trimestre'!D20</f>
        <v>0</v>
      </c>
      <c r="E20" s="56">
        <f>'I Trimestre'!E20+'II Trimestre'!E20+'III Trimestre'!E20</f>
        <v>0</v>
      </c>
      <c r="F20" s="56">
        <f>'I Trimestre'!F20+'II Trimestre'!F20+'III Trimestre'!F20</f>
        <v>0</v>
      </c>
      <c r="G20" s="56">
        <f>'I Trimestre'!G20+'II Trimestre'!G20+'III Trimestre'!G20</f>
        <v>0</v>
      </c>
      <c r="H20" s="56">
        <f>'I Trimestre'!H20+'II Trimestre'!H20+'III Trimestre'!H20</f>
        <v>0</v>
      </c>
      <c r="I20" s="56">
        <f>'I Trimestre'!I20+'II Trimestre'!I20+'III Trimestre'!I20</f>
        <v>0</v>
      </c>
      <c r="J20" s="56">
        <f>'I Trimestre'!J20+'II Trimestre'!J20+'III Trimestre'!J20</f>
        <v>0</v>
      </c>
      <c r="K20" s="50"/>
    </row>
    <row r="21" spans="1:11" x14ac:dyDescent="0.25">
      <c r="A21" s="51" t="s">
        <v>89</v>
      </c>
      <c r="B21" s="56">
        <f>C21</f>
        <v>800000000</v>
      </c>
      <c r="C21" s="56">
        <f t="shared" si="2"/>
        <v>800000000</v>
      </c>
      <c r="D21" s="56">
        <f>+'III Trimestre'!D21</f>
        <v>0</v>
      </c>
      <c r="E21" s="56">
        <f>+'III Trimestre'!E21</f>
        <v>0</v>
      </c>
      <c r="F21" s="56">
        <f>+'III Trimestre'!F21</f>
        <v>800000000</v>
      </c>
      <c r="G21" s="56">
        <f>+'III Trimestre'!G21</f>
        <v>0</v>
      </c>
      <c r="H21" s="56">
        <f t="shared" si="1"/>
        <v>218484000</v>
      </c>
      <c r="I21" s="56">
        <f>+'III Trimestre'!I21</f>
        <v>218484000</v>
      </c>
      <c r="J21" s="56">
        <f>+'III Trimestre'!J21</f>
        <v>0</v>
      </c>
      <c r="K21" s="8"/>
    </row>
    <row r="22" spans="1:11" x14ac:dyDescent="0.25">
      <c r="A22" s="51" t="s">
        <v>135</v>
      </c>
      <c r="B22" s="56">
        <f>B19</f>
        <v>0</v>
      </c>
      <c r="C22" s="56"/>
      <c r="D22" s="56"/>
      <c r="E22" s="56"/>
      <c r="F22" s="56"/>
      <c r="G22" s="56"/>
      <c r="H22" s="56">
        <f>H19</f>
        <v>118077750</v>
      </c>
      <c r="I22" s="56"/>
      <c r="J22" s="56"/>
      <c r="K22" s="50"/>
    </row>
    <row r="23" spans="1:11" x14ac:dyDescent="0.25">
      <c r="A23" s="50"/>
      <c r="B23" s="56"/>
      <c r="C23" s="56"/>
      <c r="D23" s="56"/>
      <c r="E23" s="56"/>
      <c r="F23" s="56"/>
      <c r="G23" s="56"/>
      <c r="H23" s="56"/>
      <c r="I23" s="56"/>
      <c r="J23" s="56"/>
      <c r="K23" s="50"/>
    </row>
    <row r="24" spans="1:11" x14ac:dyDescent="0.25">
      <c r="A24" s="53" t="s">
        <v>4</v>
      </c>
      <c r="B24" s="56"/>
      <c r="C24" s="56"/>
      <c r="D24" s="56"/>
      <c r="E24" s="56"/>
      <c r="F24" s="56"/>
      <c r="G24" s="56"/>
      <c r="H24" s="56"/>
      <c r="I24" s="56"/>
      <c r="J24" s="56"/>
      <c r="K24" s="50"/>
    </row>
    <row r="25" spans="1:11" x14ac:dyDescent="0.25">
      <c r="A25" s="51" t="s">
        <v>132</v>
      </c>
      <c r="B25" s="56">
        <f>+'I Trimestre'!B25+'II Trimestre'!B25+'III Trimestre'!B25</f>
        <v>300000000</v>
      </c>
      <c r="C25" s="56">
        <f>+'I Trimestre'!C25+'II Trimestre'!C25+'III Trimestre'!C25</f>
        <v>300000000</v>
      </c>
      <c r="D25" s="56"/>
      <c r="E25" s="56"/>
      <c r="F25" s="56"/>
      <c r="G25" s="56"/>
      <c r="H25" s="56"/>
      <c r="I25" s="56"/>
      <c r="J25" s="56"/>
      <c r="K25" s="50"/>
    </row>
    <row r="26" spans="1:11" x14ac:dyDescent="0.25">
      <c r="A26" s="51" t="s">
        <v>133</v>
      </c>
      <c r="B26" s="56">
        <f>+'I Trimestre'!B26+'II Trimestre'!B26+'III Trimestre'!B26</f>
        <v>300000000</v>
      </c>
      <c r="C26" s="56">
        <f>+'I Trimestre'!C26+'II Trimestre'!C26+'III Trimestre'!C26</f>
        <v>300000000</v>
      </c>
      <c r="D26" s="56"/>
      <c r="E26" s="56"/>
      <c r="F26" s="56"/>
      <c r="G26" s="56"/>
      <c r="H26" s="56"/>
      <c r="I26" s="56"/>
      <c r="J26" s="56"/>
      <c r="K26" s="50"/>
    </row>
    <row r="27" spans="1:11" x14ac:dyDescent="0.25">
      <c r="A27" s="50"/>
      <c r="B27" s="56"/>
      <c r="C27" s="56"/>
      <c r="D27" s="56"/>
      <c r="E27" s="56"/>
      <c r="F27" s="56"/>
      <c r="G27" s="56"/>
      <c r="H27" s="56"/>
      <c r="I27" s="56"/>
      <c r="J27" s="56"/>
      <c r="K27" s="50"/>
    </row>
    <row r="28" spans="1:11" x14ac:dyDescent="0.25">
      <c r="A28" s="50" t="s">
        <v>5</v>
      </c>
      <c r="B28" s="56"/>
      <c r="C28" s="56"/>
      <c r="D28" s="56"/>
      <c r="E28" s="56"/>
      <c r="F28" s="56"/>
      <c r="G28" s="56"/>
      <c r="H28" s="56"/>
      <c r="I28" s="56"/>
      <c r="J28" s="56"/>
      <c r="K28" s="50"/>
    </row>
    <row r="29" spans="1:11" x14ac:dyDescent="0.25">
      <c r="A29" s="51" t="s">
        <v>72</v>
      </c>
      <c r="B29" s="34">
        <v>0.99</v>
      </c>
      <c r="C29" s="34">
        <v>0.99</v>
      </c>
      <c r="D29" s="34">
        <v>0.99</v>
      </c>
      <c r="E29" s="34">
        <v>0.99</v>
      </c>
      <c r="F29" s="34">
        <v>0.99</v>
      </c>
      <c r="G29" s="34">
        <v>0.99</v>
      </c>
      <c r="H29" s="34">
        <v>0.99</v>
      </c>
      <c r="I29" s="34">
        <v>0.99</v>
      </c>
      <c r="J29" s="34">
        <v>0.99</v>
      </c>
      <c r="K29" s="50"/>
    </row>
    <row r="30" spans="1:11" x14ac:dyDescent="0.25">
      <c r="A30" s="51" t="s">
        <v>136</v>
      </c>
      <c r="B30" s="34">
        <v>1.01</v>
      </c>
      <c r="C30" s="34">
        <v>1.01</v>
      </c>
      <c r="D30" s="34">
        <v>1.01</v>
      </c>
      <c r="E30" s="34">
        <v>1.01</v>
      </c>
      <c r="F30" s="34">
        <v>1.01</v>
      </c>
      <c r="G30" s="34">
        <v>1.01</v>
      </c>
      <c r="H30" s="34">
        <v>1.01</v>
      </c>
      <c r="I30" s="34">
        <v>1.01</v>
      </c>
      <c r="J30" s="34">
        <v>1.01</v>
      </c>
      <c r="K30" s="50"/>
    </row>
    <row r="31" spans="1:11" x14ac:dyDescent="0.25">
      <c r="A31" s="51" t="s">
        <v>6</v>
      </c>
      <c r="B31" s="34">
        <f>C31</f>
        <v>11437</v>
      </c>
      <c r="C31" s="34">
        <f>F31+E31</f>
        <v>11437</v>
      </c>
      <c r="D31" s="34">
        <v>0</v>
      </c>
      <c r="E31" s="34">
        <v>0</v>
      </c>
      <c r="F31" s="34">
        <v>11437</v>
      </c>
      <c r="G31" s="34">
        <v>0</v>
      </c>
      <c r="H31" s="34">
        <f>+I31+J31</f>
        <v>11437</v>
      </c>
      <c r="I31" s="34">
        <v>11437</v>
      </c>
      <c r="J31" s="34">
        <v>0</v>
      </c>
      <c r="K31" s="50"/>
    </row>
    <row r="32" spans="1:11" x14ac:dyDescent="0.25">
      <c r="A32" s="50"/>
      <c r="B32" s="56"/>
      <c r="C32" s="56"/>
      <c r="D32" s="56"/>
      <c r="E32" s="56"/>
      <c r="F32" s="56"/>
      <c r="G32" s="56"/>
      <c r="H32" s="56"/>
      <c r="I32" s="56"/>
      <c r="J32" s="56"/>
      <c r="K32" s="50"/>
    </row>
    <row r="33" spans="1:11" x14ac:dyDescent="0.25">
      <c r="A33" s="36" t="s">
        <v>7</v>
      </c>
      <c r="B33" s="56"/>
      <c r="C33" s="56"/>
      <c r="D33" s="56"/>
      <c r="E33" s="56"/>
      <c r="F33" s="56"/>
      <c r="G33" s="56"/>
      <c r="H33" s="56"/>
      <c r="I33" s="56"/>
      <c r="J33" s="56"/>
      <c r="K33" s="50"/>
    </row>
    <row r="34" spans="1:11" x14ac:dyDescent="0.25">
      <c r="A34" s="50" t="s">
        <v>73</v>
      </c>
      <c r="B34" s="56">
        <f>B17/B29</f>
        <v>93860049.24242425</v>
      </c>
      <c r="C34" s="56">
        <f t="shared" ref="C34:J34" si="3">C17/C29</f>
        <v>93860049.24242425</v>
      </c>
      <c r="D34" s="56">
        <f t="shared" si="3"/>
        <v>0</v>
      </c>
      <c r="E34" s="56">
        <f t="shared" si="3"/>
        <v>0</v>
      </c>
      <c r="F34" s="56">
        <f t="shared" si="3"/>
        <v>93860049.24242425</v>
      </c>
      <c r="G34" s="56">
        <f t="shared" si="3"/>
        <v>0</v>
      </c>
      <c r="H34" s="56">
        <f t="shared" si="3"/>
        <v>0</v>
      </c>
      <c r="I34" s="56">
        <f t="shared" si="3"/>
        <v>0</v>
      </c>
      <c r="J34" s="56">
        <f t="shared" si="3"/>
        <v>0</v>
      </c>
      <c r="K34" s="50"/>
    </row>
    <row r="35" spans="1:11" x14ac:dyDescent="0.25">
      <c r="A35" s="50" t="s">
        <v>137</v>
      </c>
      <c r="B35" s="56">
        <f>B20/B30</f>
        <v>0</v>
      </c>
      <c r="C35" s="56">
        <f t="shared" ref="C35:J35" si="4">C20/C30</f>
        <v>0</v>
      </c>
      <c r="D35" s="56">
        <f t="shared" si="4"/>
        <v>0</v>
      </c>
      <c r="E35" s="56">
        <f t="shared" si="4"/>
        <v>0</v>
      </c>
      <c r="F35" s="56">
        <f t="shared" si="4"/>
        <v>0</v>
      </c>
      <c r="G35" s="56">
        <f t="shared" si="4"/>
        <v>0</v>
      </c>
      <c r="H35" s="56">
        <f t="shared" si="4"/>
        <v>0</v>
      </c>
      <c r="I35" s="56">
        <f t="shared" si="4"/>
        <v>0</v>
      </c>
      <c r="J35" s="56">
        <f t="shared" si="4"/>
        <v>0</v>
      </c>
      <c r="K35" s="50"/>
    </row>
    <row r="36" spans="1:11" x14ac:dyDescent="0.25">
      <c r="A36" s="50" t="s">
        <v>74</v>
      </c>
      <c r="B36" s="56">
        <f>B34/C10</f>
        <v>250293.46464646468</v>
      </c>
      <c r="C36" s="56">
        <f t="shared" ref="C36:J36" si="5">C34/C10</f>
        <v>250293.46464646468</v>
      </c>
      <c r="D36" s="56" t="e">
        <f t="shared" si="5"/>
        <v>#DIV/0!</v>
      </c>
      <c r="E36" s="56" t="e">
        <f t="shared" si="5"/>
        <v>#DIV/0!</v>
      </c>
      <c r="F36" s="56">
        <f t="shared" ref="F36:G36" si="6">F34/F10</f>
        <v>250293.46464646468</v>
      </c>
      <c r="G36" s="56" t="e">
        <f t="shared" si="6"/>
        <v>#DIV/0!</v>
      </c>
      <c r="H36" s="56" t="e">
        <f t="shared" si="5"/>
        <v>#DIV/0!</v>
      </c>
      <c r="I36" s="56" t="e">
        <f t="shared" si="5"/>
        <v>#DIV/0!</v>
      </c>
      <c r="J36" s="56" t="e">
        <f t="shared" si="5"/>
        <v>#DIV/0!</v>
      </c>
      <c r="K36" s="50"/>
    </row>
    <row r="37" spans="1:11" x14ac:dyDescent="0.25">
      <c r="A37" s="50" t="s">
        <v>138</v>
      </c>
      <c r="B37" s="56" t="e">
        <f>B35/C12</f>
        <v>#DIV/0!</v>
      </c>
      <c r="C37" s="56" t="e">
        <f t="shared" ref="C37:J37" si="7">C35/C12</f>
        <v>#DIV/0!</v>
      </c>
      <c r="D37" s="56" t="e">
        <f t="shared" si="7"/>
        <v>#DIV/0!</v>
      </c>
      <c r="E37" s="56" t="e">
        <f t="shared" si="7"/>
        <v>#DIV/0!</v>
      </c>
      <c r="F37" s="56" t="e">
        <f t="shared" ref="F37:G37" si="8">F35/F12</f>
        <v>#DIV/0!</v>
      </c>
      <c r="G37" s="56" t="e">
        <f t="shared" si="8"/>
        <v>#DIV/0!</v>
      </c>
      <c r="H37" s="56">
        <f t="shared" si="7"/>
        <v>0</v>
      </c>
      <c r="I37" s="56">
        <f t="shared" si="7"/>
        <v>0</v>
      </c>
      <c r="J37" s="56" t="e">
        <f t="shared" si="7"/>
        <v>#DIV/0!</v>
      </c>
      <c r="K37" s="50"/>
    </row>
    <row r="38" spans="1:11" x14ac:dyDescent="0.25">
      <c r="A38" s="50"/>
      <c r="B38" s="56"/>
      <c r="C38" s="56"/>
      <c r="D38" s="56"/>
      <c r="E38" s="56"/>
      <c r="F38" s="56"/>
      <c r="G38" s="56"/>
      <c r="H38" s="56"/>
      <c r="I38" s="56"/>
      <c r="J38" s="56"/>
      <c r="K38" s="50"/>
    </row>
    <row r="39" spans="1:11" x14ac:dyDescent="0.25">
      <c r="A39" s="36" t="s">
        <v>8</v>
      </c>
      <c r="B39" s="56"/>
      <c r="C39" s="56"/>
      <c r="D39" s="56"/>
      <c r="E39" s="56"/>
      <c r="F39" s="56"/>
      <c r="G39" s="56"/>
      <c r="H39" s="56"/>
      <c r="I39" s="56"/>
      <c r="J39" s="56"/>
      <c r="K39" s="50"/>
    </row>
    <row r="40" spans="1:11" x14ac:dyDescent="0.25">
      <c r="A40" s="50"/>
      <c r="B40" s="56"/>
      <c r="C40" s="56"/>
      <c r="D40" s="56"/>
      <c r="E40" s="56"/>
      <c r="F40" s="56"/>
      <c r="G40" s="56"/>
      <c r="H40" s="56"/>
      <c r="I40" s="56"/>
      <c r="J40" s="56"/>
      <c r="K40" s="50"/>
    </row>
    <row r="41" spans="1:11" x14ac:dyDescent="0.25">
      <c r="A41" s="50" t="s">
        <v>9</v>
      </c>
      <c r="B41" s="56"/>
      <c r="C41" s="56"/>
      <c r="D41" s="56"/>
      <c r="E41" s="56"/>
      <c r="F41" s="56"/>
      <c r="G41" s="56"/>
      <c r="H41" s="56"/>
      <c r="I41" s="56"/>
      <c r="J41" s="56"/>
      <c r="K41" s="50"/>
    </row>
    <row r="42" spans="1:11" x14ac:dyDescent="0.25">
      <c r="A42" s="50" t="s">
        <v>10</v>
      </c>
      <c r="B42" s="56">
        <f>B11/B31*100</f>
        <v>9.7578036198303764</v>
      </c>
      <c r="C42" s="56">
        <f t="shared" ref="C42:J42" si="9">C11/C31*100</f>
        <v>2.6230654892017138</v>
      </c>
      <c r="D42" s="56" t="e">
        <f t="shared" si="9"/>
        <v>#DIV/0!</v>
      </c>
      <c r="E42" s="56" t="e">
        <f t="shared" si="9"/>
        <v>#DIV/0!</v>
      </c>
      <c r="F42" s="56">
        <f t="shared" ref="F42:G42" si="10">F11/F31*100</f>
        <v>2.6230654892017138</v>
      </c>
      <c r="G42" s="56" t="e">
        <f t="shared" si="10"/>
        <v>#DIV/0!</v>
      </c>
      <c r="H42" s="56">
        <f t="shared" si="9"/>
        <v>7.1347381306286612</v>
      </c>
      <c r="I42" s="56">
        <f t="shared" si="9"/>
        <v>7.1347381306286612</v>
      </c>
      <c r="J42" s="56" t="e">
        <f t="shared" si="9"/>
        <v>#DIV/0!</v>
      </c>
      <c r="K42" s="50"/>
    </row>
    <row r="43" spans="1:11" x14ac:dyDescent="0.25">
      <c r="A43" s="50" t="s">
        <v>11</v>
      </c>
      <c r="B43" s="56">
        <f>B12/B31*100</f>
        <v>3.8559062691265189</v>
      </c>
      <c r="C43" s="56">
        <f t="shared" ref="C43:J43" si="11">C12/C31*100</f>
        <v>0</v>
      </c>
      <c r="D43" s="56" t="e">
        <f t="shared" si="11"/>
        <v>#DIV/0!</v>
      </c>
      <c r="E43" s="56" t="e">
        <f t="shared" si="11"/>
        <v>#DIV/0!</v>
      </c>
      <c r="F43" s="56">
        <f t="shared" ref="F43:G43" si="12">F12/F31*100</f>
        <v>0</v>
      </c>
      <c r="G43" s="56" t="e">
        <f t="shared" si="12"/>
        <v>#DIV/0!</v>
      </c>
      <c r="H43" s="56">
        <f t="shared" si="11"/>
        <v>3.8559062691265189</v>
      </c>
      <c r="I43" s="56">
        <f t="shared" si="11"/>
        <v>3.8559062691265189</v>
      </c>
      <c r="J43" s="56" t="e">
        <f t="shared" si="11"/>
        <v>#DIV/0!</v>
      </c>
      <c r="K43" s="50"/>
    </row>
    <row r="44" spans="1:11" x14ac:dyDescent="0.25">
      <c r="A44" s="50"/>
      <c r="B44" s="56"/>
      <c r="C44" s="56"/>
      <c r="D44" s="56"/>
      <c r="E44" s="56"/>
      <c r="F44" s="56"/>
      <c r="G44" s="56"/>
      <c r="H44" s="56"/>
      <c r="I44" s="56"/>
      <c r="J44" s="56"/>
      <c r="K44" s="50"/>
    </row>
    <row r="45" spans="1:11" x14ac:dyDescent="0.25">
      <c r="A45" s="50" t="s">
        <v>12</v>
      </c>
      <c r="B45" s="56"/>
      <c r="C45" s="56"/>
      <c r="D45" s="56"/>
      <c r="E45" s="56"/>
      <c r="F45" s="56"/>
      <c r="G45" s="56"/>
      <c r="H45" s="56"/>
      <c r="I45" s="56"/>
      <c r="J45" s="56"/>
      <c r="K45" s="50"/>
    </row>
    <row r="46" spans="1:11" x14ac:dyDescent="0.25">
      <c r="A46" s="50" t="s">
        <v>13</v>
      </c>
      <c r="B46" s="56">
        <f>B12/B11*100</f>
        <v>39.516129032258064</v>
      </c>
      <c r="C46" s="56">
        <f t="shared" ref="C46:J46" si="13">C12/C11*100</f>
        <v>0</v>
      </c>
      <c r="D46" s="56" t="e">
        <f t="shared" si="13"/>
        <v>#DIV/0!</v>
      </c>
      <c r="E46" s="56" t="e">
        <f t="shared" si="13"/>
        <v>#DIV/0!</v>
      </c>
      <c r="F46" s="56">
        <f t="shared" ref="F46:G46" si="14">F12/F11*100</f>
        <v>0</v>
      </c>
      <c r="G46" s="56" t="e">
        <f t="shared" si="14"/>
        <v>#DIV/0!</v>
      </c>
      <c r="H46" s="56">
        <f t="shared" si="13"/>
        <v>54.044117647058819</v>
      </c>
      <c r="I46" s="56">
        <f t="shared" si="13"/>
        <v>54.044117647058819</v>
      </c>
      <c r="J46" s="56" t="e">
        <f t="shared" si="13"/>
        <v>#DIV/0!</v>
      </c>
      <c r="K46" s="50"/>
    </row>
    <row r="47" spans="1:11" x14ac:dyDescent="0.25">
      <c r="A47" s="50" t="s">
        <v>14</v>
      </c>
      <c r="B47" s="56">
        <f>B19/B18*100</f>
        <v>0</v>
      </c>
      <c r="C47" s="56">
        <f t="shared" ref="C47:J47" si="15">C19/C18*100</f>
        <v>0</v>
      </c>
      <c r="D47" s="56" t="e">
        <f t="shared" si="15"/>
        <v>#DIV/0!</v>
      </c>
      <c r="E47" s="56" t="e">
        <f t="shared" si="15"/>
        <v>#DIV/0!</v>
      </c>
      <c r="F47" s="56">
        <f t="shared" ref="F47:G47" si="16">F19/F18*100</f>
        <v>0</v>
      </c>
      <c r="G47" s="56" t="e">
        <f t="shared" si="16"/>
        <v>#DIV/0!</v>
      </c>
      <c r="H47" s="56">
        <f t="shared" si="15"/>
        <v>54.044117647058819</v>
      </c>
      <c r="I47" s="56">
        <f t="shared" si="15"/>
        <v>54.044117647058819</v>
      </c>
      <c r="J47" s="56" t="e">
        <f t="shared" si="15"/>
        <v>#DIV/0!</v>
      </c>
      <c r="K47" s="50"/>
    </row>
    <row r="48" spans="1:11" x14ac:dyDescent="0.25">
      <c r="A48" s="50" t="s">
        <v>15</v>
      </c>
      <c r="B48" s="56">
        <f>AVERAGE(B46:B47)</f>
        <v>19.758064516129032</v>
      </c>
      <c r="C48" s="56">
        <f t="shared" ref="C48:J48" si="17">AVERAGE(C46:C47)</f>
        <v>0</v>
      </c>
      <c r="D48" s="56" t="e">
        <f t="shared" si="17"/>
        <v>#DIV/0!</v>
      </c>
      <c r="E48" s="56" t="e">
        <f t="shared" si="17"/>
        <v>#DIV/0!</v>
      </c>
      <c r="F48" s="56">
        <f t="shared" ref="F48:G48" si="18">AVERAGE(F46:F47)</f>
        <v>0</v>
      </c>
      <c r="G48" s="56" t="e">
        <f t="shared" si="18"/>
        <v>#DIV/0!</v>
      </c>
      <c r="H48" s="56">
        <f t="shared" si="17"/>
        <v>54.044117647058819</v>
      </c>
      <c r="I48" s="56">
        <f t="shared" si="17"/>
        <v>54.044117647058819</v>
      </c>
      <c r="J48" s="56" t="e">
        <f t="shared" si="17"/>
        <v>#DIV/0!</v>
      </c>
      <c r="K48" s="50"/>
    </row>
    <row r="49" spans="1:11" x14ac:dyDescent="0.25">
      <c r="A49" s="50"/>
      <c r="B49" s="56"/>
      <c r="C49" s="56"/>
      <c r="D49" s="56"/>
      <c r="E49" s="56"/>
      <c r="F49" s="56"/>
      <c r="G49" s="56"/>
      <c r="H49" s="56"/>
      <c r="I49" s="56"/>
      <c r="J49" s="56"/>
      <c r="K49" s="50"/>
    </row>
    <row r="50" spans="1:11" x14ac:dyDescent="0.25">
      <c r="A50" s="50" t="s">
        <v>16</v>
      </c>
      <c r="B50" s="56"/>
      <c r="C50" s="56"/>
      <c r="D50" s="56"/>
      <c r="E50" s="56"/>
      <c r="F50" s="56"/>
      <c r="G50" s="56"/>
      <c r="H50" s="56"/>
      <c r="I50" s="56"/>
      <c r="J50" s="56"/>
      <c r="K50" s="50"/>
    </row>
    <row r="51" spans="1:11" x14ac:dyDescent="0.25">
      <c r="A51" s="50" t="s">
        <v>17</v>
      </c>
      <c r="B51" s="56">
        <f>B12/B13*100</f>
        <v>27.289603960396043</v>
      </c>
      <c r="C51" s="56">
        <f t="shared" ref="C51:J51" si="19">C12/C13*100</f>
        <v>0</v>
      </c>
      <c r="D51" s="56" t="e">
        <f t="shared" si="19"/>
        <v>#DIV/0!</v>
      </c>
      <c r="E51" s="56" t="e">
        <f t="shared" si="19"/>
        <v>#DIV/0!</v>
      </c>
      <c r="F51" s="56">
        <f t="shared" ref="F51:G51" si="20">F12/F13*100</f>
        <v>0</v>
      </c>
      <c r="G51" s="56" t="e">
        <f t="shared" si="20"/>
        <v>#DIV/0!</v>
      </c>
      <c r="H51" s="56">
        <f t="shared" si="19"/>
        <v>54.044117647058819</v>
      </c>
      <c r="I51" s="56">
        <f t="shared" si="19"/>
        <v>54.044117647058819</v>
      </c>
      <c r="J51" s="56" t="e">
        <f t="shared" si="19"/>
        <v>#DIV/0!</v>
      </c>
      <c r="K51" s="50"/>
    </row>
    <row r="52" spans="1:11" x14ac:dyDescent="0.25">
      <c r="A52" s="50" t="s">
        <v>18</v>
      </c>
      <c r="B52" s="56">
        <f>B19/B21*100</f>
        <v>0</v>
      </c>
      <c r="C52" s="56">
        <f t="shared" ref="C52:J52" si="21">C19/C21*100</f>
        <v>0</v>
      </c>
      <c r="D52" s="56" t="e">
        <f t="shared" si="21"/>
        <v>#DIV/0!</v>
      </c>
      <c r="E52" s="56" t="e">
        <f t="shared" si="21"/>
        <v>#DIV/0!</v>
      </c>
      <c r="F52" s="56">
        <f t="shared" ref="F52:G52" si="22">F19/F21*100</f>
        <v>0</v>
      </c>
      <c r="G52" s="56" t="e">
        <f t="shared" si="22"/>
        <v>#DIV/0!</v>
      </c>
      <c r="H52" s="56">
        <f t="shared" si="21"/>
        <v>54.044117647058819</v>
      </c>
      <c r="I52" s="56">
        <f t="shared" si="21"/>
        <v>54.044117647058819</v>
      </c>
      <c r="J52" s="56" t="e">
        <f t="shared" si="21"/>
        <v>#DIV/0!</v>
      </c>
      <c r="K52" s="50"/>
    </row>
    <row r="53" spans="1:11" x14ac:dyDescent="0.25">
      <c r="A53" s="50" t="s">
        <v>19</v>
      </c>
      <c r="B53" s="56">
        <f>(B51+B52)/2</f>
        <v>13.644801980198022</v>
      </c>
      <c r="C53" s="56">
        <f t="shared" ref="C53:J53" si="23">(C51+C52)/2</f>
        <v>0</v>
      </c>
      <c r="D53" s="56" t="e">
        <f t="shared" si="23"/>
        <v>#DIV/0!</v>
      </c>
      <c r="E53" s="56" t="e">
        <f t="shared" si="23"/>
        <v>#DIV/0!</v>
      </c>
      <c r="F53" s="56">
        <f t="shared" ref="F53:G53" si="24">(F51+F52)/2</f>
        <v>0</v>
      </c>
      <c r="G53" s="56" t="e">
        <f t="shared" si="24"/>
        <v>#DIV/0!</v>
      </c>
      <c r="H53" s="56">
        <f t="shared" si="23"/>
        <v>54.044117647058819</v>
      </c>
      <c r="I53" s="56">
        <f t="shared" si="23"/>
        <v>54.044117647058819</v>
      </c>
      <c r="J53" s="56" t="e">
        <f t="shared" si="23"/>
        <v>#DIV/0!</v>
      </c>
      <c r="K53" s="50"/>
    </row>
    <row r="54" spans="1:11" x14ac:dyDescent="0.25">
      <c r="A54" s="50"/>
      <c r="B54" s="56"/>
      <c r="C54" s="56"/>
      <c r="D54" s="56"/>
      <c r="E54" s="56"/>
      <c r="F54" s="56"/>
      <c r="G54" s="56"/>
      <c r="H54" s="56"/>
      <c r="I54" s="56"/>
      <c r="J54" s="56"/>
      <c r="K54" s="50"/>
    </row>
    <row r="55" spans="1:11" x14ac:dyDescent="0.25">
      <c r="A55" s="50" t="s">
        <v>32</v>
      </c>
      <c r="B55" s="56"/>
      <c r="C55" s="56"/>
      <c r="D55" s="56"/>
      <c r="E55" s="56"/>
      <c r="F55" s="56"/>
      <c r="G55" s="56"/>
      <c r="H55" s="56"/>
      <c r="I55" s="56"/>
      <c r="J55" s="56"/>
      <c r="K55" s="50"/>
    </row>
    <row r="56" spans="1:11" x14ac:dyDescent="0.25">
      <c r="A56" s="50" t="s">
        <v>20</v>
      </c>
      <c r="B56" s="56" t="e">
        <f>B22/B19*100</f>
        <v>#DIV/0!</v>
      </c>
      <c r="C56" s="56" t="e">
        <f t="shared" ref="C56:J56" si="25">C22/C19*100</f>
        <v>#DIV/0!</v>
      </c>
      <c r="D56" s="56" t="e">
        <f t="shared" si="25"/>
        <v>#DIV/0!</v>
      </c>
      <c r="E56" s="56" t="e">
        <f t="shared" si="25"/>
        <v>#DIV/0!</v>
      </c>
      <c r="F56" s="56" t="e">
        <f t="shared" ref="F56:G56" si="26">F22/F19*100</f>
        <v>#DIV/0!</v>
      </c>
      <c r="G56" s="56" t="e">
        <f t="shared" si="26"/>
        <v>#DIV/0!</v>
      </c>
      <c r="H56" s="56">
        <f t="shared" si="25"/>
        <v>100</v>
      </c>
      <c r="I56" s="56">
        <f t="shared" si="25"/>
        <v>0</v>
      </c>
      <c r="J56" s="56" t="e">
        <f t="shared" si="25"/>
        <v>#DIV/0!</v>
      </c>
      <c r="K56" s="50"/>
    </row>
    <row r="57" spans="1:11" x14ac:dyDescent="0.25">
      <c r="A57" s="50"/>
      <c r="B57" s="56"/>
      <c r="C57" s="56"/>
      <c r="D57" s="56"/>
      <c r="E57" s="56"/>
      <c r="F57" s="56"/>
      <c r="G57" s="56"/>
      <c r="H57" s="56"/>
      <c r="I57" s="56"/>
      <c r="J57" s="56"/>
      <c r="K57" s="50"/>
    </row>
    <row r="58" spans="1:11" x14ac:dyDescent="0.25">
      <c r="A58" s="50" t="s">
        <v>21</v>
      </c>
      <c r="B58" s="56"/>
      <c r="C58" s="56"/>
      <c r="D58" s="56"/>
      <c r="E58" s="56"/>
      <c r="F58" s="56"/>
      <c r="G58" s="56"/>
      <c r="H58" s="56"/>
      <c r="I58" s="56"/>
      <c r="J58" s="56"/>
      <c r="K58" s="50"/>
    </row>
    <row r="59" spans="1:11" x14ac:dyDescent="0.25">
      <c r="A59" s="50" t="s">
        <v>22</v>
      </c>
      <c r="B59" s="56">
        <f>((B12/B10)-1)*100</f>
        <v>17.599999999999994</v>
      </c>
      <c r="C59" s="56">
        <f t="shared" ref="C59:J59" si="27">((C12/C10)-1)*100</f>
        <v>-100</v>
      </c>
      <c r="D59" s="56" t="e">
        <f t="shared" si="27"/>
        <v>#DIV/0!</v>
      </c>
      <c r="E59" s="56" t="e">
        <f t="shared" si="27"/>
        <v>#DIV/0!</v>
      </c>
      <c r="F59" s="56">
        <f t="shared" ref="F59:G59" si="28">((F12/F10)-1)*100</f>
        <v>-100</v>
      </c>
      <c r="G59" s="56" t="e">
        <f t="shared" si="28"/>
        <v>#DIV/0!</v>
      </c>
      <c r="H59" s="56" t="e">
        <f t="shared" si="27"/>
        <v>#DIV/0!</v>
      </c>
      <c r="I59" s="56" t="e">
        <f t="shared" si="27"/>
        <v>#DIV/0!</v>
      </c>
      <c r="J59" s="56" t="e">
        <f t="shared" si="27"/>
        <v>#DIV/0!</v>
      </c>
      <c r="K59" s="50"/>
    </row>
    <row r="60" spans="1:11" x14ac:dyDescent="0.25">
      <c r="A60" s="50" t="s">
        <v>23</v>
      </c>
      <c r="B60" s="56">
        <f>((B35/B34)-1)*100</f>
        <v>-100</v>
      </c>
      <c r="C60" s="56">
        <f t="shared" ref="C60:J60" si="29">((C35/C34)-1)*100</f>
        <v>-100</v>
      </c>
      <c r="D60" s="56" t="e">
        <f t="shared" si="29"/>
        <v>#DIV/0!</v>
      </c>
      <c r="E60" s="56" t="e">
        <f t="shared" si="29"/>
        <v>#DIV/0!</v>
      </c>
      <c r="F60" s="56">
        <f t="shared" ref="F60:G60" si="30">((F35/F34)-1)*100</f>
        <v>-100</v>
      </c>
      <c r="G60" s="56" t="e">
        <f t="shared" si="30"/>
        <v>#DIV/0!</v>
      </c>
      <c r="H60" s="56" t="e">
        <f t="shared" si="29"/>
        <v>#DIV/0!</v>
      </c>
      <c r="I60" s="56" t="e">
        <f t="shared" si="29"/>
        <v>#DIV/0!</v>
      </c>
      <c r="J60" s="56" t="e">
        <f t="shared" si="29"/>
        <v>#DIV/0!</v>
      </c>
      <c r="K60" s="50"/>
    </row>
    <row r="61" spans="1:11" x14ac:dyDescent="0.25">
      <c r="A61" s="50" t="s">
        <v>24</v>
      </c>
      <c r="B61" s="56" t="e">
        <f>((B37/B36)-1)*100</f>
        <v>#DIV/0!</v>
      </c>
      <c r="C61" s="56" t="e">
        <f t="shared" ref="C61:J61" si="31">((C37/C36)-1)*100</f>
        <v>#DIV/0!</v>
      </c>
      <c r="D61" s="56" t="e">
        <f t="shared" si="31"/>
        <v>#DIV/0!</v>
      </c>
      <c r="E61" s="56" t="e">
        <f t="shared" si="31"/>
        <v>#DIV/0!</v>
      </c>
      <c r="F61" s="56" t="e">
        <f t="shared" ref="F61:G61" si="32">((F37/F36)-1)*100</f>
        <v>#DIV/0!</v>
      </c>
      <c r="G61" s="56" t="e">
        <f t="shared" si="32"/>
        <v>#DIV/0!</v>
      </c>
      <c r="H61" s="56" t="e">
        <f t="shared" si="31"/>
        <v>#DIV/0!</v>
      </c>
      <c r="I61" s="56" t="e">
        <f t="shared" si="31"/>
        <v>#DIV/0!</v>
      </c>
      <c r="J61" s="56" t="e">
        <f t="shared" si="31"/>
        <v>#DIV/0!</v>
      </c>
      <c r="K61" s="50"/>
    </row>
    <row r="62" spans="1:11" x14ac:dyDescent="0.25">
      <c r="A62" s="50"/>
      <c r="B62" s="56"/>
      <c r="C62" s="56"/>
      <c r="D62" s="56"/>
      <c r="E62" s="56"/>
      <c r="F62" s="56"/>
      <c r="G62" s="56"/>
      <c r="H62" s="56"/>
      <c r="I62" s="56"/>
      <c r="J62" s="56"/>
      <c r="K62" s="50"/>
    </row>
    <row r="63" spans="1:11" x14ac:dyDescent="0.25">
      <c r="A63" s="50" t="s">
        <v>25</v>
      </c>
      <c r="B63" s="56"/>
      <c r="C63" s="56"/>
      <c r="D63" s="56"/>
      <c r="E63" s="56"/>
      <c r="F63" s="56"/>
      <c r="G63" s="56"/>
      <c r="H63" s="56"/>
      <c r="I63" s="56"/>
      <c r="J63" s="56"/>
      <c r="K63" s="50"/>
    </row>
    <row r="64" spans="1:11" x14ac:dyDescent="0.25">
      <c r="A64" s="50" t="s">
        <v>26</v>
      </c>
      <c r="B64" s="56">
        <f>B18/C11</f>
        <v>1000000</v>
      </c>
      <c r="C64" s="56">
        <f t="shared" ref="C64:E64" si="33">C18/C11</f>
        <v>1000000</v>
      </c>
      <c r="D64" s="56" t="e">
        <f t="shared" si="33"/>
        <v>#DIV/0!</v>
      </c>
      <c r="E64" s="56" t="e">
        <f t="shared" si="33"/>
        <v>#DIV/0!</v>
      </c>
      <c r="F64" s="56">
        <f t="shared" ref="F64:G64" si="34">F18/F11</f>
        <v>1000000</v>
      </c>
      <c r="G64" s="56" t="e">
        <f t="shared" si="34"/>
        <v>#DIV/0!</v>
      </c>
      <c r="H64" s="56">
        <f t="shared" ref="H64:J64" si="35">H18/H11</f>
        <v>267750</v>
      </c>
      <c r="I64" s="56">
        <f t="shared" si="35"/>
        <v>267750</v>
      </c>
      <c r="J64" s="56" t="e">
        <f t="shared" si="35"/>
        <v>#DIV/0!</v>
      </c>
      <c r="K64" s="50"/>
    </row>
    <row r="65" spans="1:11" x14ac:dyDescent="0.25">
      <c r="A65" s="50" t="s">
        <v>27</v>
      </c>
      <c r="B65" s="56" t="e">
        <f>B20/C12</f>
        <v>#DIV/0!</v>
      </c>
      <c r="C65" s="56" t="e">
        <f>C20/C12</f>
        <v>#DIV/0!</v>
      </c>
      <c r="D65" s="56" t="e">
        <f t="shared" ref="D65:J65" si="36">D20/D12</f>
        <v>#DIV/0!</v>
      </c>
      <c r="E65" s="56" t="e">
        <f t="shared" si="36"/>
        <v>#DIV/0!</v>
      </c>
      <c r="F65" s="56" t="e">
        <f t="shared" si="36"/>
        <v>#DIV/0!</v>
      </c>
      <c r="G65" s="56" t="e">
        <f t="shared" si="36"/>
        <v>#DIV/0!</v>
      </c>
      <c r="H65" s="56">
        <f t="shared" si="36"/>
        <v>0</v>
      </c>
      <c r="I65" s="56">
        <f t="shared" si="36"/>
        <v>0</v>
      </c>
      <c r="J65" s="56" t="e">
        <f t="shared" si="36"/>
        <v>#DIV/0!</v>
      </c>
      <c r="K65" s="50"/>
    </row>
    <row r="66" spans="1:11" x14ac:dyDescent="0.25">
      <c r="A66" s="50" t="s">
        <v>28</v>
      </c>
      <c r="B66" s="56" t="e">
        <f>(B65/B64)*B48</f>
        <v>#DIV/0!</v>
      </c>
      <c r="C66" s="56" t="e">
        <f t="shared" ref="C66:J66" si="37">(C65/C64)*C48</f>
        <v>#DIV/0!</v>
      </c>
      <c r="D66" s="56" t="e">
        <f t="shared" si="37"/>
        <v>#DIV/0!</v>
      </c>
      <c r="E66" s="56" t="e">
        <f t="shared" si="37"/>
        <v>#DIV/0!</v>
      </c>
      <c r="F66" s="56" t="e">
        <f t="shared" si="37"/>
        <v>#DIV/0!</v>
      </c>
      <c r="G66" s="56" t="e">
        <f t="shared" si="37"/>
        <v>#DIV/0!</v>
      </c>
      <c r="H66" s="56">
        <f t="shared" si="37"/>
        <v>0</v>
      </c>
      <c r="I66" s="56">
        <f t="shared" si="37"/>
        <v>0</v>
      </c>
      <c r="J66" s="56" t="e">
        <f t="shared" si="37"/>
        <v>#DIV/0!</v>
      </c>
      <c r="K66" s="50"/>
    </row>
    <row r="67" spans="1:11" x14ac:dyDescent="0.25">
      <c r="A67" s="50"/>
      <c r="B67" s="56"/>
      <c r="C67" s="56"/>
      <c r="D67" s="56"/>
      <c r="E67" s="56"/>
      <c r="F67" s="56"/>
      <c r="G67" s="56"/>
      <c r="H67" s="56"/>
      <c r="I67" s="56"/>
      <c r="J67" s="56"/>
      <c r="K67" s="50"/>
    </row>
    <row r="68" spans="1:11" x14ac:dyDescent="0.25">
      <c r="A68" s="50" t="s">
        <v>29</v>
      </c>
      <c r="B68" s="56"/>
      <c r="C68" s="56"/>
      <c r="D68" s="56"/>
      <c r="E68" s="56"/>
      <c r="F68" s="56"/>
      <c r="G68" s="56"/>
      <c r="H68" s="56"/>
      <c r="I68" s="56"/>
      <c r="J68" s="56"/>
      <c r="K68" s="50"/>
    </row>
    <row r="69" spans="1:11" x14ac:dyDescent="0.25">
      <c r="A69" s="50" t="s">
        <v>30</v>
      </c>
      <c r="B69" s="56">
        <f>(B26/B25)*100</f>
        <v>100</v>
      </c>
      <c r="C69" s="56">
        <f>(C26/C25)*100</f>
        <v>100</v>
      </c>
      <c r="D69" s="56"/>
      <c r="E69" s="56"/>
      <c r="F69" s="56"/>
      <c r="G69" s="56"/>
      <c r="H69" s="56"/>
      <c r="I69" s="56"/>
      <c r="J69" s="56"/>
      <c r="K69" s="50"/>
    </row>
    <row r="70" spans="1:11" x14ac:dyDescent="0.25">
      <c r="A70" s="50" t="s">
        <v>31</v>
      </c>
      <c r="B70" s="56">
        <f>(B19/B26)*100</f>
        <v>0</v>
      </c>
      <c r="C70" s="56">
        <f>(C19/C26)*100</f>
        <v>0</v>
      </c>
      <c r="D70" s="56"/>
      <c r="E70" s="56"/>
      <c r="F70" s="56"/>
      <c r="G70" s="56"/>
      <c r="H70" s="56"/>
      <c r="I70" s="56"/>
      <c r="J70" s="56"/>
      <c r="K70" s="50"/>
    </row>
    <row r="71" spans="1:11" ht="15.75" thickBot="1" x14ac:dyDescent="0.3">
      <c r="A71" s="54"/>
      <c r="B71" s="57"/>
      <c r="C71" s="57"/>
      <c r="D71" s="57"/>
      <c r="E71" s="57"/>
      <c r="F71" s="57"/>
      <c r="G71" s="57"/>
      <c r="H71" s="57"/>
      <c r="I71" s="57"/>
      <c r="J71" s="57"/>
      <c r="K71" s="50"/>
    </row>
    <row r="72" spans="1:11" ht="15.75" thickTop="1" x14ac:dyDescent="0.25">
      <c r="A72" s="1" t="s">
        <v>35</v>
      </c>
      <c r="B72" s="50"/>
      <c r="C72" s="50"/>
      <c r="D72" s="50"/>
      <c r="E72" s="50"/>
      <c r="F72" s="50"/>
      <c r="G72" s="50"/>
      <c r="H72" s="50"/>
      <c r="I72" s="50"/>
      <c r="J72" s="50"/>
      <c r="K72" s="50"/>
    </row>
    <row r="73" spans="1:11" x14ac:dyDescent="0.25">
      <c r="A73" s="8" t="s">
        <v>33</v>
      </c>
      <c r="B73" s="50"/>
      <c r="C73" s="50"/>
      <c r="D73" s="50"/>
      <c r="E73" s="50"/>
      <c r="F73" s="50"/>
      <c r="G73" s="50"/>
      <c r="H73" s="50"/>
      <c r="I73" s="50"/>
      <c r="J73" s="50"/>
      <c r="K73" s="50"/>
    </row>
    <row r="74" spans="1:11" x14ac:dyDescent="0.25">
      <c r="A74" s="8" t="s">
        <v>95</v>
      </c>
      <c r="B74" s="50"/>
      <c r="C74" s="50"/>
      <c r="D74" s="50"/>
      <c r="E74" s="50"/>
      <c r="F74" s="50"/>
      <c r="G74" s="50"/>
      <c r="H74" s="50"/>
      <c r="I74" s="50"/>
      <c r="J74" s="50"/>
      <c r="K74" s="50"/>
    </row>
    <row r="75" spans="1:11" x14ac:dyDescent="0.25">
      <c r="A75" s="8" t="s">
        <v>96</v>
      </c>
      <c r="B75" s="50"/>
      <c r="C75" s="50"/>
      <c r="D75" s="50"/>
      <c r="E75" s="50"/>
      <c r="F75" s="50"/>
      <c r="G75" s="50"/>
      <c r="H75" s="50"/>
      <c r="I75" s="50"/>
      <c r="J75" s="50"/>
      <c r="K75" s="50"/>
    </row>
    <row r="76" spans="1:11" x14ac:dyDescent="0.25">
      <c r="A76" s="4" t="s">
        <v>50</v>
      </c>
    </row>
    <row r="77" spans="1:11" x14ac:dyDescent="0.25">
      <c r="A77" s="4"/>
    </row>
    <row r="78" spans="1:11" x14ac:dyDescent="0.25">
      <c r="A78" s="2"/>
    </row>
    <row r="79" spans="1:11" x14ac:dyDescent="0.25">
      <c r="A79" t="s">
        <v>41</v>
      </c>
    </row>
    <row r="80" spans="1:11" x14ac:dyDescent="0.25">
      <c r="A80" s="3" t="s">
        <v>42</v>
      </c>
    </row>
    <row r="83" spans="1:1" x14ac:dyDescent="0.25">
      <c r="A83" s="33" t="s">
        <v>147</v>
      </c>
    </row>
    <row r="84" spans="1:1" x14ac:dyDescent="0.25">
      <c r="A84" s="4"/>
    </row>
  </sheetData>
  <mergeCells count="5">
    <mergeCell ref="C4:E4"/>
    <mergeCell ref="H4:J4"/>
    <mergeCell ref="A4:A5"/>
    <mergeCell ref="B4:B5"/>
    <mergeCell ref="A2:J2"/>
  </mergeCells>
  <pageMargins left="0.7" right="0.7" top="0.75" bottom="0.75" header="0.3" footer="0.3"/>
  <pageSetup scale="6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82"/>
  <sheetViews>
    <sheetView tabSelected="1" zoomScale="90" zoomScaleNormal="90" workbookViewId="0">
      <pane xSplit="1" ySplit="5" topLeftCell="B6" activePane="bottomRight" state="frozen"/>
      <selection activeCell="N22" sqref="M22:N22"/>
      <selection pane="topRight" activeCell="N22" sqref="M22:N22"/>
      <selection pane="bottomLeft" activeCell="N22" sqref="M22:N22"/>
      <selection pane="bottomRight" activeCell="L91" sqref="L91"/>
    </sheetView>
  </sheetViews>
  <sheetFormatPr baseColWidth="10" defaultColWidth="11.42578125" defaultRowHeight="15" x14ac:dyDescent="0.25"/>
  <cols>
    <col min="1" max="1" width="41.28515625" style="4" customWidth="1"/>
    <col min="2" max="2" width="19" style="8" customWidth="1"/>
    <col min="3" max="3" width="16.5703125" style="8" customWidth="1"/>
    <col min="4" max="4" width="14.7109375" style="8" customWidth="1"/>
    <col min="5" max="5" width="12.7109375" style="8" customWidth="1"/>
    <col min="6" max="6" width="14.7109375" style="8" customWidth="1"/>
    <col min="7" max="7" width="13.5703125" style="8" customWidth="1"/>
    <col min="8" max="8" width="17.42578125" style="8" customWidth="1"/>
    <col min="9" max="9" width="19.140625" style="4" customWidth="1"/>
    <col min="10" max="10" width="12.7109375" style="4" customWidth="1"/>
    <col min="11" max="11" width="13.42578125" style="4" bestFit="1" customWidth="1"/>
    <col min="12" max="16384" width="11.42578125" style="4"/>
  </cols>
  <sheetData>
    <row r="2" spans="1:11" ht="15.75" x14ac:dyDescent="0.25">
      <c r="A2" s="68" t="s">
        <v>139</v>
      </c>
      <c r="B2" s="68"/>
      <c r="C2" s="68"/>
      <c r="D2" s="68"/>
      <c r="E2" s="68"/>
      <c r="F2" s="68"/>
      <c r="G2" s="68"/>
      <c r="H2" s="68"/>
      <c r="I2" s="68"/>
      <c r="J2" s="68"/>
    </row>
    <row r="4" spans="1:11" ht="15" customHeight="1" x14ac:dyDescent="0.25">
      <c r="A4" s="66" t="s">
        <v>0</v>
      </c>
      <c r="B4" s="64" t="s">
        <v>1</v>
      </c>
      <c r="C4" s="69" t="s">
        <v>36</v>
      </c>
      <c r="D4" s="70"/>
      <c r="E4" s="70"/>
      <c r="F4" s="30"/>
      <c r="G4" s="27"/>
      <c r="H4" s="71" t="s">
        <v>39</v>
      </c>
      <c r="I4" s="72"/>
      <c r="J4" s="72"/>
    </row>
    <row r="5" spans="1:11" ht="15.75" thickBot="1" x14ac:dyDescent="0.3">
      <c r="A5" s="67"/>
      <c r="B5" s="65"/>
      <c r="C5" s="16" t="s">
        <v>40</v>
      </c>
      <c r="D5" s="17" t="s">
        <v>37</v>
      </c>
      <c r="E5" s="17" t="s">
        <v>38</v>
      </c>
      <c r="F5" s="22" t="s">
        <v>47</v>
      </c>
      <c r="G5" s="17" t="s">
        <v>46</v>
      </c>
      <c r="H5" s="16" t="s">
        <v>40</v>
      </c>
      <c r="I5" s="22" t="s">
        <v>47</v>
      </c>
      <c r="J5" s="17" t="s">
        <v>46</v>
      </c>
    </row>
    <row r="6" spans="1:11" ht="15.75" thickTop="1" x14ac:dyDescent="0.25">
      <c r="A6" s="5"/>
    </row>
    <row r="7" spans="1:11" x14ac:dyDescent="0.25">
      <c r="A7" s="44" t="s">
        <v>2</v>
      </c>
      <c r="B7" s="47"/>
      <c r="C7" s="47" t="s">
        <v>45</v>
      </c>
      <c r="D7" s="47"/>
      <c r="E7" s="47"/>
      <c r="F7" s="47">
        <v>1000000</v>
      </c>
      <c r="G7" s="47">
        <v>0</v>
      </c>
      <c r="H7" s="47" t="s">
        <v>45</v>
      </c>
      <c r="I7" s="47">
        <v>267750</v>
      </c>
      <c r="J7" s="47"/>
    </row>
    <row r="8" spans="1:11" x14ac:dyDescent="0.25">
      <c r="A8" s="45"/>
      <c r="B8" s="47"/>
      <c r="C8" s="47"/>
      <c r="D8" s="47"/>
      <c r="E8" s="47"/>
      <c r="F8" s="47"/>
      <c r="G8" s="47"/>
      <c r="H8" s="47"/>
      <c r="I8" s="47"/>
      <c r="J8" s="47"/>
    </row>
    <row r="9" spans="1:11" x14ac:dyDescent="0.25">
      <c r="A9" s="45" t="s">
        <v>34</v>
      </c>
      <c r="B9" s="47"/>
      <c r="C9" s="47"/>
      <c r="D9" s="47"/>
      <c r="E9" s="47"/>
      <c r="F9" s="47"/>
      <c r="G9" s="47"/>
      <c r="H9" s="47"/>
      <c r="I9" s="47"/>
      <c r="J9" s="47"/>
    </row>
    <row r="10" spans="1:11" x14ac:dyDescent="0.25">
      <c r="A10" s="7" t="s">
        <v>75</v>
      </c>
      <c r="B10" s="63">
        <f>C10+H10</f>
        <v>784.33333333333337</v>
      </c>
      <c r="C10" s="60">
        <f>SUM(D10:G10)</f>
        <v>784.33333333333337</v>
      </c>
      <c r="D10" s="60">
        <f>'I Trimestre'!D10+'II Trimestre'!D10+'III Trimestre'!D10+'IV Trimestre'!D10</f>
        <v>0</v>
      </c>
      <c r="E10" s="60">
        <f>'I Trimestre'!E10+'II Trimestre'!E10+'III Trimestre'!E10+'IV Trimestre'!E10</f>
        <v>0</v>
      </c>
      <c r="F10" s="60">
        <f>'I Trimestre'!F10+'II Trimestre'!F10+'III Trimestre'!F10+'IV Trimestre'!F10</f>
        <v>784.33333333333337</v>
      </c>
      <c r="G10" s="60">
        <f>'I Trimestre'!G10+'II Trimestre'!G10+'III Trimestre'!G10+'IV Trimestre'!G10</f>
        <v>0</v>
      </c>
      <c r="H10" s="60">
        <f>I10+J10</f>
        <v>0</v>
      </c>
      <c r="I10" s="60">
        <f>'I Trimestre'!I10+'II Trimestre'!I10+'III Trimestre'!I10+'IV Trimestre'!I10</f>
        <v>0</v>
      </c>
      <c r="J10" s="60">
        <f>'I Trimestre'!J10+'II Trimestre'!J10+'III Trimestre'!J10+'IV Trimestre'!J10</f>
        <v>0</v>
      </c>
      <c r="K10" s="29"/>
    </row>
    <row r="11" spans="1:11" x14ac:dyDescent="0.25">
      <c r="A11" s="7" t="s">
        <v>140</v>
      </c>
      <c r="B11" s="63">
        <f>C11+H11</f>
        <v>1616</v>
      </c>
      <c r="C11" s="60">
        <f t="shared" ref="C11:C13" si="0">SUM(D11:G11)</f>
        <v>800</v>
      </c>
      <c r="D11" s="60">
        <f>'I Trimestre'!D11+'II Trimestre'!D11+'III Trimestre'!D11+'IV Trimestre'!D11</f>
        <v>0</v>
      </c>
      <c r="E11" s="60">
        <f>'I Trimestre'!E11+'II Trimestre'!E11+'III Trimestre'!E11+'IV Trimestre'!E11</f>
        <v>0</v>
      </c>
      <c r="F11" s="60">
        <f>'I Trimestre'!F11+'II Trimestre'!F11+'III Trimestre'!F11+'IV Trimestre'!F11</f>
        <v>800</v>
      </c>
      <c r="G11" s="60">
        <f>'I Trimestre'!G11+'II Trimestre'!G11+'III Trimestre'!G11+'IV Trimestre'!G11</f>
        <v>0</v>
      </c>
      <c r="H11" s="60">
        <f t="shared" ref="H11:H13" si="1">I11+J11</f>
        <v>816</v>
      </c>
      <c r="I11" s="60">
        <f>'I Trimestre'!I11+'II Trimestre'!I11+'III Trimestre'!I11+'IV Trimestre'!I11</f>
        <v>816</v>
      </c>
      <c r="J11" s="60">
        <f>'I Trimestre'!J11+'II Trimestre'!J11+'III Trimestre'!J11+'IV Trimestre'!J11</f>
        <v>0</v>
      </c>
      <c r="K11" s="40"/>
    </row>
    <row r="12" spans="1:11" x14ac:dyDescent="0.25">
      <c r="A12" s="7" t="s">
        <v>141</v>
      </c>
      <c r="B12" s="63">
        <f>C12+H12</f>
        <v>505.33333333333337</v>
      </c>
      <c r="C12" s="60">
        <f t="shared" si="0"/>
        <v>0</v>
      </c>
      <c r="D12" s="60">
        <f>'I Trimestre'!D12+'II Trimestre'!D12+'III Trimestre'!D12+'IV Trimestre'!D12</f>
        <v>0</v>
      </c>
      <c r="E12" s="60">
        <f>'I Trimestre'!E12+'II Trimestre'!E12+'III Trimestre'!E12+'IV Trimestre'!E12</f>
        <v>0</v>
      </c>
      <c r="F12" s="60">
        <f>'I Trimestre'!F12+'II Trimestre'!F12+'III Trimestre'!F12+'IV Trimestre'!F12</f>
        <v>0</v>
      </c>
      <c r="G12" s="60">
        <f>'I Trimestre'!G12+'II Trimestre'!G12+'III Trimestre'!G12+'IV Trimestre'!G12</f>
        <v>0</v>
      </c>
      <c r="H12" s="60">
        <f t="shared" si="1"/>
        <v>505.33333333333337</v>
      </c>
      <c r="I12" s="60">
        <f>'I Trimestre'!I12+'II Trimestre'!I12+'III Trimestre'!I12+'IV Trimestre'!I12</f>
        <v>505.33333333333337</v>
      </c>
      <c r="J12" s="60">
        <f>'I Trimestre'!J12+'II Trimestre'!J12+'III Trimestre'!J12+'IV Trimestre'!J12</f>
        <v>0</v>
      </c>
      <c r="K12" s="40"/>
    </row>
    <row r="13" spans="1:11" x14ac:dyDescent="0.25">
      <c r="A13" s="7" t="s">
        <v>89</v>
      </c>
      <c r="B13" s="63">
        <f>C13+H13</f>
        <v>1616</v>
      </c>
      <c r="C13" s="60">
        <f t="shared" si="0"/>
        <v>800</v>
      </c>
      <c r="D13" s="60">
        <f>+'IV Trimestre'!D13</f>
        <v>0</v>
      </c>
      <c r="E13" s="60">
        <f>+'IV Trimestre'!E13</f>
        <v>0</v>
      </c>
      <c r="F13" s="60">
        <f>+'IV Trimestre'!F13</f>
        <v>800</v>
      </c>
      <c r="G13" s="60">
        <f>+'IV Trimestre'!G13</f>
        <v>0</v>
      </c>
      <c r="H13" s="60">
        <f t="shared" si="1"/>
        <v>816</v>
      </c>
      <c r="I13" s="60">
        <f>+'IV Trimestre'!I13</f>
        <v>816</v>
      </c>
      <c r="J13" s="60">
        <f>+'IV Trimestre'!J13</f>
        <v>0</v>
      </c>
      <c r="K13" s="40"/>
    </row>
    <row r="14" spans="1:11" x14ac:dyDescent="0.25">
      <c r="A14" s="45"/>
      <c r="B14" s="47"/>
      <c r="C14" s="47"/>
      <c r="D14" s="47"/>
      <c r="E14" s="47"/>
      <c r="F14" s="47"/>
      <c r="G14" s="47"/>
      <c r="H14" s="47"/>
      <c r="I14" s="47"/>
      <c r="J14" s="47"/>
    </row>
    <row r="15" spans="1:11" x14ac:dyDescent="0.25">
      <c r="A15" s="48" t="s">
        <v>3</v>
      </c>
      <c r="B15" s="47"/>
      <c r="C15" s="47"/>
      <c r="D15" s="47"/>
      <c r="E15" s="47"/>
      <c r="F15" s="47"/>
      <c r="G15" s="47"/>
      <c r="H15" s="47"/>
      <c r="I15" s="47"/>
      <c r="J15" s="47"/>
    </row>
    <row r="16" spans="1:11" x14ac:dyDescent="0.25">
      <c r="A16" s="7" t="s">
        <v>75</v>
      </c>
      <c r="B16" s="47">
        <f>C16+H16</f>
        <v>427690160.92000002</v>
      </c>
      <c r="C16" s="47">
        <f>SUM(D16:G16)</f>
        <v>396464845.60000002</v>
      </c>
      <c r="D16" s="47">
        <f>'I Trimestre'!D16+'II Trimestre'!D16+'III Trimestre'!D16+'IV Trimestre'!D16</f>
        <v>0</v>
      </c>
      <c r="E16" s="47">
        <f>'I Trimestre'!E16+'II Trimestre'!E16+'III Trimestre'!E16+'IV Trimestre'!E16</f>
        <v>0</v>
      </c>
      <c r="F16" s="47">
        <f>'I Trimestre'!F16+'II Trimestre'!F16+'III Trimestre'!F16+'IV Trimestre'!F16</f>
        <v>396464845.60000002</v>
      </c>
      <c r="G16" s="47">
        <f>'I Trimestre'!G16+'II Trimestre'!G16+'III Trimestre'!G16+'IV Trimestre'!G16</f>
        <v>0</v>
      </c>
      <c r="H16" s="47">
        <f>+I16+J16</f>
        <v>31225315.319999997</v>
      </c>
      <c r="I16" s="47">
        <f>'I Trimestre'!I16+'II Trimestre'!I16+'III Trimestre'!I16</f>
        <v>31225315.319999997</v>
      </c>
      <c r="J16" s="47">
        <f>'I Trimestre'!J16+'II Trimestre'!J16+'III Trimestre'!J16</f>
        <v>0</v>
      </c>
      <c r="K16" s="29"/>
    </row>
    <row r="17" spans="1:11" x14ac:dyDescent="0.25">
      <c r="A17" s="7" t="s">
        <v>85</v>
      </c>
      <c r="B17" s="47">
        <f>C17+H17</f>
        <v>194350372.36333334</v>
      </c>
      <c r="C17" s="47">
        <f>SUM(D17:G17)</f>
        <v>194350372.36333334</v>
      </c>
      <c r="D17" s="47">
        <f>'I Trimestre'!D17+'II Trimestre'!D17+'III Trimestre'!D17+'IV Trimestre'!D17</f>
        <v>0</v>
      </c>
      <c r="E17" s="47">
        <f>'I Trimestre'!E17+'II Trimestre'!E17+'III Trimestre'!E17+'IV Trimestre'!E17</f>
        <v>0</v>
      </c>
      <c r="F17" s="47">
        <f>'I Trimestre'!F17+'II Trimestre'!F17+'III Trimestre'!F17+'IV Trimestre'!F17</f>
        <v>194350372.36333334</v>
      </c>
      <c r="G17" s="47">
        <f>'I Trimestre'!G17+'II Trimestre'!G17+'III Trimestre'!G17+'IV Trimestre'!G17</f>
        <v>0</v>
      </c>
      <c r="H17" s="47">
        <f>+I17+J17</f>
        <v>0</v>
      </c>
      <c r="I17" s="47">
        <f>'I Trimestre'!I17+'II Trimestre'!I17+'III Trimestre'!I17</f>
        <v>0</v>
      </c>
      <c r="J17" s="47">
        <f>'I Trimestre'!J17+'II Trimestre'!J17+'III Trimestre'!J17</f>
        <v>0</v>
      </c>
      <c r="K17" s="29"/>
    </row>
    <row r="18" spans="1:11" x14ac:dyDescent="0.25">
      <c r="A18" s="7" t="s">
        <v>140</v>
      </c>
      <c r="B18" s="47">
        <f>C18</f>
        <v>800000000</v>
      </c>
      <c r="C18" s="47">
        <f t="shared" ref="C18:C21" si="2">SUM(D18:G18)</f>
        <v>800000000</v>
      </c>
      <c r="D18" s="47">
        <f>'I Trimestre'!D18+'II Trimestre'!D18+'III Trimestre'!D18+'IV Trimestre'!D18</f>
        <v>0</v>
      </c>
      <c r="E18" s="47">
        <f>'I Trimestre'!E18+'II Trimestre'!E18+'III Trimestre'!E18+'IV Trimestre'!E18</f>
        <v>0</v>
      </c>
      <c r="F18" s="47">
        <f>'I Trimestre'!F18+'II Trimestre'!F18+'III Trimestre'!F18+'IV Trimestre'!F18</f>
        <v>800000000</v>
      </c>
      <c r="G18" s="47">
        <f>'I Trimestre'!G18+'II Trimestre'!G18+'III Trimestre'!G18+'IV Trimestre'!G18</f>
        <v>0</v>
      </c>
      <c r="H18" s="47">
        <f t="shared" ref="H18:H21" si="3">+I18+J18</f>
        <v>218484000</v>
      </c>
      <c r="I18" s="47">
        <f>'I Trimestre'!I18+'II Trimestre'!I18+'III Trimestre'!I18+'IV Trimestre'!I18</f>
        <v>218484000</v>
      </c>
      <c r="J18" s="47">
        <f>'I Trimestre'!J18+'II Trimestre'!J18+'III Trimestre'!J18+'IV Trimestre'!J18</f>
        <v>0</v>
      </c>
    </row>
    <row r="19" spans="1:11" x14ac:dyDescent="0.25">
      <c r="A19" s="7" t="s">
        <v>141</v>
      </c>
      <c r="B19" s="47">
        <f>C19</f>
        <v>0</v>
      </c>
      <c r="C19" s="47">
        <f t="shared" si="2"/>
        <v>0</v>
      </c>
      <c r="D19" s="47">
        <f>'I Trimestre'!D19+'II Trimestre'!D19+'III Trimestre'!D19+'IV Trimestre'!D19</f>
        <v>0</v>
      </c>
      <c r="E19" s="47">
        <f>'I Trimestre'!E19+'II Trimestre'!E19+'III Trimestre'!E19+'IV Trimestre'!E19</f>
        <v>0</v>
      </c>
      <c r="F19" s="47">
        <f>'I Trimestre'!F19+'II Trimestre'!F19+'III Trimestre'!F19+'IV Trimestre'!F19</f>
        <v>0</v>
      </c>
      <c r="G19" s="47">
        <f>'I Trimestre'!G19+'II Trimestre'!G19+'III Trimestre'!G19+'IV Trimestre'!G19</f>
        <v>0</v>
      </c>
      <c r="H19" s="47">
        <f t="shared" si="3"/>
        <v>135303000</v>
      </c>
      <c r="I19" s="47">
        <f>'I Trimestre'!I19+'II Trimestre'!I19+'III Trimestre'!I19+'IV Trimestre'!I19</f>
        <v>135303000</v>
      </c>
      <c r="J19" s="47">
        <f>'I Trimestre'!J19+'II Trimestre'!J19+'III Trimestre'!J19+'IV Trimestre'!J19</f>
        <v>0</v>
      </c>
    </row>
    <row r="20" spans="1:11" x14ac:dyDescent="0.25">
      <c r="A20" s="7" t="s">
        <v>142</v>
      </c>
      <c r="B20" s="47">
        <f>C20</f>
        <v>0</v>
      </c>
      <c r="C20" s="47">
        <f t="shared" si="2"/>
        <v>0</v>
      </c>
      <c r="D20" s="47">
        <f>'I Trimestre'!D20+'II Trimestre'!D20+'III Trimestre'!D20+'IV Trimestre'!D20</f>
        <v>0</v>
      </c>
      <c r="E20" s="47">
        <f>'I Trimestre'!E20+'II Trimestre'!E20+'III Trimestre'!E20+'IV Trimestre'!E20</f>
        <v>0</v>
      </c>
      <c r="F20" s="47">
        <f>'I Trimestre'!F20+'II Trimestre'!F20+'III Trimestre'!F20+'IV Trimestre'!F20</f>
        <v>0</v>
      </c>
      <c r="G20" s="47">
        <f>'I Trimestre'!G20+'II Trimestre'!G20+'III Trimestre'!G20+'IV Trimestre'!G20</f>
        <v>0</v>
      </c>
      <c r="H20" s="47">
        <f t="shared" si="3"/>
        <v>0</v>
      </c>
      <c r="I20" s="47">
        <f>'I Trimestre'!I20+'II Trimestre'!I20+'III Trimestre'!I20+'IV Trimestre'!I20</f>
        <v>0</v>
      </c>
      <c r="J20" s="47">
        <f>'I Trimestre'!J20+'II Trimestre'!J20+'III Trimestre'!J20+'IV Trimestre'!J20</f>
        <v>0</v>
      </c>
    </row>
    <row r="21" spans="1:11" x14ac:dyDescent="0.25">
      <c r="A21" s="7" t="s">
        <v>89</v>
      </c>
      <c r="B21" s="47">
        <f>C21</f>
        <v>800000000</v>
      </c>
      <c r="C21" s="47">
        <f t="shared" si="2"/>
        <v>800000000</v>
      </c>
      <c r="D21" s="47">
        <f>+'IV Trimestre'!D21</f>
        <v>0</v>
      </c>
      <c r="E21" s="47">
        <f>+'IV Trimestre'!E21</f>
        <v>0</v>
      </c>
      <c r="F21" s="47">
        <f>+'IV Trimestre'!F21</f>
        <v>800000000</v>
      </c>
      <c r="G21" s="47">
        <f>+'IV Trimestre'!G21</f>
        <v>0</v>
      </c>
      <c r="H21" s="47">
        <f t="shared" si="3"/>
        <v>218484000</v>
      </c>
      <c r="I21" s="47">
        <f>+'IV Trimestre'!I21</f>
        <v>218484000</v>
      </c>
      <c r="J21" s="47">
        <f>+'IV Trimestre'!J21</f>
        <v>0</v>
      </c>
      <c r="K21" s="29"/>
    </row>
    <row r="22" spans="1:11" x14ac:dyDescent="0.25">
      <c r="A22" s="7" t="s">
        <v>143</v>
      </c>
      <c r="B22" s="47">
        <f>B19</f>
        <v>0</v>
      </c>
      <c r="C22" s="47"/>
      <c r="D22" s="47"/>
      <c r="E22" s="47"/>
      <c r="F22" s="47"/>
      <c r="G22" s="47"/>
      <c r="H22" s="47">
        <f>H19</f>
        <v>135303000</v>
      </c>
      <c r="I22" s="47"/>
      <c r="J22" s="47"/>
    </row>
    <row r="23" spans="1:11" x14ac:dyDescent="0.25">
      <c r="A23" s="45"/>
      <c r="B23" s="47"/>
      <c r="C23" s="47"/>
      <c r="D23" s="47"/>
      <c r="E23" s="47"/>
      <c r="F23" s="47"/>
      <c r="G23" s="47"/>
      <c r="H23" s="47"/>
      <c r="I23" s="47"/>
      <c r="J23" s="47"/>
    </row>
    <row r="24" spans="1:11" x14ac:dyDescent="0.25">
      <c r="A24" s="48" t="s">
        <v>4</v>
      </c>
      <c r="B24" s="47"/>
      <c r="C24" s="47"/>
      <c r="D24" s="47"/>
      <c r="E24" s="47"/>
      <c r="F24" s="47"/>
      <c r="G24" s="47"/>
      <c r="H24" s="47"/>
      <c r="I24" s="47"/>
      <c r="J24" s="47"/>
    </row>
    <row r="25" spans="1:11" x14ac:dyDescent="0.25">
      <c r="A25" s="7" t="s">
        <v>140</v>
      </c>
      <c r="B25" s="47">
        <f>'I Trimestre'!B25+'II Trimestre'!B25+'III Trimestre'!B25+'IV Trimestre'!B25</f>
        <v>800000000</v>
      </c>
      <c r="C25" s="47">
        <f>'I Trimestre'!C25+'II Trimestre'!C25+'III Trimestre'!C25+'IV Trimestre'!C25</f>
        <v>800000000</v>
      </c>
      <c r="D25" s="47"/>
      <c r="E25" s="47"/>
      <c r="F25" s="47"/>
      <c r="G25" s="47"/>
      <c r="H25" s="47"/>
      <c r="I25" s="47"/>
      <c r="J25" s="47"/>
    </row>
    <row r="26" spans="1:11" x14ac:dyDescent="0.25">
      <c r="A26" s="7" t="s">
        <v>141</v>
      </c>
      <c r="B26" s="47">
        <f>'I Trimestre'!B26+'II Trimestre'!B26+'III Trimestre'!B26+'IV Trimestre'!B26</f>
        <v>700000000</v>
      </c>
      <c r="C26" s="47">
        <f>'I Trimestre'!C26+'II Trimestre'!C26+'III Trimestre'!C26+'IV Trimestre'!C26</f>
        <v>700000000</v>
      </c>
      <c r="D26" s="47"/>
      <c r="E26" s="47"/>
      <c r="F26" s="47"/>
      <c r="G26" s="47"/>
      <c r="H26" s="47"/>
      <c r="I26" s="47"/>
      <c r="J26" s="47"/>
    </row>
    <row r="27" spans="1:11" x14ac:dyDescent="0.25">
      <c r="A27" s="45"/>
      <c r="B27" s="47"/>
      <c r="C27" s="47"/>
      <c r="D27" s="47"/>
      <c r="E27" s="47"/>
      <c r="F27" s="47"/>
      <c r="G27" s="47"/>
      <c r="H27" s="47"/>
      <c r="I27" s="47"/>
      <c r="J27" s="47"/>
    </row>
    <row r="28" spans="1:11" x14ac:dyDescent="0.25">
      <c r="A28" s="45" t="s">
        <v>5</v>
      </c>
      <c r="B28" s="47"/>
      <c r="C28" s="47"/>
      <c r="D28" s="47"/>
      <c r="E28" s="47"/>
      <c r="F28" s="47"/>
      <c r="G28" s="47"/>
      <c r="H28" s="47"/>
      <c r="I28" s="47"/>
      <c r="J28" s="47"/>
    </row>
    <row r="29" spans="1:11" x14ac:dyDescent="0.25">
      <c r="A29" s="7" t="s">
        <v>76</v>
      </c>
      <c r="B29" s="47">
        <v>0.99</v>
      </c>
      <c r="C29" s="47">
        <v>0.99</v>
      </c>
      <c r="D29" s="47">
        <v>0.99</v>
      </c>
      <c r="E29" s="47">
        <v>0.99</v>
      </c>
      <c r="F29" s="47">
        <v>0.99</v>
      </c>
      <c r="G29" s="47">
        <v>0.99</v>
      </c>
      <c r="H29" s="47">
        <v>0.99</v>
      </c>
      <c r="I29" s="47">
        <v>0.99</v>
      </c>
      <c r="J29" s="47">
        <v>0.99</v>
      </c>
    </row>
    <row r="30" spans="1:11" x14ac:dyDescent="0.25">
      <c r="A30" s="7" t="s">
        <v>144</v>
      </c>
      <c r="B30" s="47">
        <v>1.01</v>
      </c>
      <c r="C30" s="47">
        <v>1.01</v>
      </c>
      <c r="D30" s="47">
        <v>1.01</v>
      </c>
      <c r="E30" s="47">
        <v>1.01</v>
      </c>
      <c r="F30" s="47">
        <v>1.01</v>
      </c>
      <c r="G30" s="47">
        <v>1.01</v>
      </c>
      <c r="H30" s="47">
        <v>1.01</v>
      </c>
      <c r="I30" s="47">
        <v>1.01</v>
      </c>
      <c r="J30" s="47">
        <v>1.01</v>
      </c>
    </row>
    <row r="31" spans="1:11" x14ac:dyDescent="0.25">
      <c r="A31" s="46" t="s">
        <v>6</v>
      </c>
      <c r="B31" s="47">
        <f>C31</f>
        <v>11437</v>
      </c>
      <c r="C31" s="47">
        <f>D31+E31+F31+G31</f>
        <v>11437</v>
      </c>
      <c r="D31" s="47">
        <v>0</v>
      </c>
      <c r="E31" s="47">
        <v>0</v>
      </c>
      <c r="F31" s="47">
        <v>11437</v>
      </c>
      <c r="G31" s="47">
        <v>0</v>
      </c>
      <c r="H31" s="47">
        <f>+I31+J31</f>
        <v>11437</v>
      </c>
      <c r="I31" s="47">
        <v>11437</v>
      </c>
      <c r="J31" s="47">
        <v>0</v>
      </c>
    </row>
    <row r="32" spans="1:11" x14ac:dyDescent="0.25">
      <c r="A32" s="45"/>
      <c r="B32" s="47"/>
      <c r="C32" s="47"/>
      <c r="D32" s="47"/>
      <c r="E32" s="47"/>
      <c r="F32" s="47"/>
      <c r="G32" s="47"/>
      <c r="H32" s="47"/>
      <c r="I32" s="47"/>
      <c r="J32" s="47"/>
    </row>
    <row r="33" spans="1:10" x14ac:dyDescent="0.25">
      <c r="A33" s="44" t="s">
        <v>7</v>
      </c>
      <c r="B33" s="47"/>
      <c r="C33" s="47"/>
      <c r="D33" s="47"/>
      <c r="E33" s="47"/>
      <c r="F33" s="47"/>
      <c r="G33" s="47"/>
      <c r="H33" s="47"/>
      <c r="I33" s="47"/>
      <c r="J33" s="47"/>
    </row>
    <row r="34" spans="1:10" x14ac:dyDescent="0.25">
      <c r="A34" s="8" t="s">
        <v>77</v>
      </c>
      <c r="B34" s="47">
        <f>B17/B29</f>
        <v>196313507.43771046</v>
      </c>
      <c r="C34" s="47">
        <f t="shared" ref="C34:J34" si="4">C17/C29</f>
        <v>196313507.43771046</v>
      </c>
      <c r="D34" s="47">
        <f t="shared" si="4"/>
        <v>0</v>
      </c>
      <c r="E34" s="47">
        <f t="shared" si="4"/>
        <v>0</v>
      </c>
      <c r="F34" s="47">
        <f t="shared" si="4"/>
        <v>196313507.43771046</v>
      </c>
      <c r="G34" s="47">
        <f t="shared" si="4"/>
        <v>0</v>
      </c>
      <c r="H34" s="47">
        <f t="shared" si="4"/>
        <v>0</v>
      </c>
      <c r="I34" s="47">
        <f t="shared" si="4"/>
        <v>0</v>
      </c>
      <c r="J34" s="47">
        <f t="shared" si="4"/>
        <v>0</v>
      </c>
    </row>
    <row r="35" spans="1:10" x14ac:dyDescent="0.25">
      <c r="A35" s="8" t="s">
        <v>145</v>
      </c>
      <c r="B35" s="47">
        <f>B20/B30</f>
        <v>0</v>
      </c>
      <c r="C35" s="47">
        <f t="shared" ref="C35:J35" si="5">C20/C30</f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  <c r="H35" s="47">
        <f t="shared" si="5"/>
        <v>0</v>
      </c>
      <c r="I35" s="47">
        <f t="shared" si="5"/>
        <v>0</v>
      </c>
      <c r="J35" s="47">
        <f t="shared" si="5"/>
        <v>0</v>
      </c>
    </row>
    <row r="36" spans="1:10" x14ac:dyDescent="0.25">
      <c r="A36" s="8" t="s">
        <v>78</v>
      </c>
      <c r="B36" s="47">
        <f>B34/C10</f>
        <v>250293.46464646468</v>
      </c>
      <c r="C36" s="47">
        <f t="shared" ref="C36:J36" si="6">C34/C10</f>
        <v>250293.46464646468</v>
      </c>
      <c r="D36" s="47" t="e">
        <f t="shared" si="6"/>
        <v>#DIV/0!</v>
      </c>
      <c r="E36" s="47" t="e">
        <f t="shared" si="6"/>
        <v>#DIV/0!</v>
      </c>
      <c r="F36" s="47">
        <f t="shared" ref="F36:G36" si="7">F34/F10</f>
        <v>250293.46464646468</v>
      </c>
      <c r="G36" s="47" t="e">
        <f t="shared" si="7"/>
        <v>#DIV/0!</v>
      </c>
      <c r="H36" s="47" t="e">
        <f t="shared" si="6"/>
        <v>#DIV/0!</v>
      </c>
      <c r="I36" s="47" t="e">
        <f t="shared" si="6"/>
        <v>#DIV/0!</v>
      </c>
      <c r="J36" s="47" t="e">
        <f t="shared" si="6"/>
        <v>#DIV/0!</v>
      </c>
    </row>
    <row r="37" spans="1:10" x14ac:dyDescent="0.25">
      <c r="A37" s="8" t="s">
        <v>146</v>
      </c>
      <c r="B37" s="47" t="e">
        <f>B35/C12</f>
        <v>#DIV/0!</v>
      </c>
      <c r="C37" s="47" t="e">
        <f t="shared" ref="C37:J37" si="8">C35/C12</f>
        <v>#DIV/0!</v>
      </c>
      <c r="D37" s="47" t="e">
        <f t="shared" si="8"/>
        <v>#DIV/0!</v>
      </c>
      <c r="E37" s="47" t="e">
        <f t="shared" si="8"/>
        <v>#DIV/0!</v>
      </c>
      <c r="F37" s="47" t="e">
        <f t="shared" ref="F37:G37" si="9">F35/F12</f>
        <v>#DIV/0!</v>
      </c>
      <c r="G37" s="47" t="e">
        <f t="shared" si="9"/>
        <v>#DIV/0!</v>
      </c>
      <c r="H37" s="47">
        <f t="shared" si="8"/>
        <v>0</v>
      </c>
      <c r="I37" s="47">
        <f t="shared" si="8"/>
        <v>0</v>
      </c>
      <c r="J37" s="47" t="e">
        <f t="shared" si="8"/>
        <v>#DIV/0!</v>
      </c>
    </row>
    <row r="38" spans="1:10" x14ac:dyDescent="0.25">
      <c r="A38" s="45"/>
      <c r="B38" s="47"/>
      <c r="C38" s="47"/>
      <c r="D38" s="47"/>
      <c r="E38" s="47"/>
      <c r="F38" s="47"/>
      <c r="G38" s="47"/>
      <c r="H38" s="47"/>
      <c r="I38" s="47"/>
      <c r="J38" s="47"/>
    </row>
    <row r="39" spans="1:10" x14ac:dyDescent="0.25">
      <c r="A39" s="44" t="s">
        <v>8</v>
      </c>
      <c r="B39" s="47"/>
      <c r="C39" s="47"/>
      <c r="D39" s="47"/>
      <c r="E39" s="47"/>
      <c r="F39" s="47"/>
      <c r="G39" s="47"/>
      <c r="H39" s="47"/>
      <c r="I39" s="47"/>
      <c r="J39" s="47"/>
    </row>
    <row r="40" spans="1:10" x14ac:dyDescent="0.25">
      <c r="A40" s="45"/>
      <c r="B40" s="47"/>
      <c r="C40" s="47"/>
      <c r="D40" s="47"/>
      <c r="E40" s="47"/>
      <c r="F40" s="47"/>
      <c r="G40" s="47"/>
      <c r="H40" s="47"/>
      <c r="I40" s="47"/>
      <c r="J40" s="47"/>
    </row>
    <row r="41" spans="1:10" x14ac:dyDescent="0.25">
      <c r="A41" s="45" t="s">
        <v>9</v>
      </c>
      <c r="B41" s="47"/>
      <c r="C41" s="47"/>
      <c r="D41" s="47"/>
      <c r="E41" s="47"/>
      <c r="F41" s="47"/>
      <c r="G41" s="47"/>
      <c r="H41" s="47"/>
      <c r="I41" s="47"/>
      <c r="J41" s="47"/>
    </row>
    <row r="42" spans="1:10" x14ac:dyDescent="0.25">
      <c r="A42" s="45" t="s">
        <v>10</v>
      </c>
      <c r="B42" s="47">
        <f>B11/B31*100</f>
        <v>14.129579435166564</v>
      </c>
      <c r="C42" s="47">
        <f t="shared" ref="C42:J42" si="10">C11/C31*100</f>
        <v>6.9948413045379034</v>
      </c>
      <c r="D42" s="47" t="e">
        <f t="shared" si="10"/>
        <v>#DIV/0!</v>
      </c>
      <c r="E42" s="47" t="e">
        <f t="shared" si="10"/>
        <v>#DIV/0!</v>
      </c>
      <c r="F42" s="47">
        <f t="shared" ref="F42:G42" si="11">F11/F31*100</f>
        <v>6.9948413045379034</v>
      </c>
      <c r="G42" s="47" t="e">
        <f t="shared" si="11"/>
        <v>#DIV/0!</v>
      </c>
      <c r="H42" s="47">
        <f t="shared" si="10"/>
        <v>7.1347381306286612</v>
      </c>
      <c r="I42" s="47">
        <f t="shared" si="10"/>
        <v>7.1347381306286612</v>
      </c>
      <c r="J42" s="47" t="e">
        <f t="shared" si="10"/>
        <v>#DIV/0!</v>
      </c>
    </row>
    <row r="43" spans="1:10" x14ac:dyDescent="0.25">
      <c r="A43" s="45" t="s">
        <v>11</v>
      </c>
      <c r="B43" s="47">
        <f>B12/B31*100</f>
        <v>4.418408090699776</v>
      </c>
      <c r="C43" s="47">
        <f t="shared" ref="C43:J43" si="12">C12/C31*100</f>
        <v>0</v>
      </c>
      <c r="D43" s="47" t="e">
        <f t="shared" si="12"/>
        <v>#DIV/0!</v>
      </c>
      <c r="E43" s="47" t="e">
        <f t="shared" si="12"/>
        <v>#DIV/0!</v>
      </c>
      <c r="F43" s="47">
        <f t="shared" ref="F43:G43" si="13">F12/F31*100</f>
        <v>0</v>
      </c>
      <c r="G43" s="47" t="e">
        <f t="shared" si="13"/>
        <v>#DIV/0!</v>
      </c>
      <c r="H43" s="47">
        <f t="shared" si="12"/>
        <v>4.418408090699776</v>
      </c>
      <c r="I43" s="47">
        <f t="shared" si="12"/>
        <v>4.418408090699776</v>
      </c>
      <c r="J43" s="47" t="e">
        <f t="shared" si="12"/>
        <v>#DIV/0!</v>
      </c>
    </row>
    <row r="44" spans="1:10" x14ac:dyDescent="0.25">
      <c r="A44" s="45"/>
      <c r="B44" s="47"/>
      <c r="C44" s="47"/>
      <c r="D44" s="47"/>
      <c r="E44" s="47"/>
      <c r="F44" s="47"/>
      <c r="G44" s="47"/>
      <c r="H44" s="47"/>
      <c r="I44" s="47"/>
      <c r="J44" s="47"/>
    </row>
    <row r="45" spans="1:10" x14ac:dyDescent="0.25">
      <c r="A45" s="45" t="s">
        <v>12</v>
      </c>
      <c r="B45" s="47"/>
      <c r="C45" s="47"/>
      <c r="D45" s="47"/>
      <c r="E45" s="47"/>
      <c r="F45" s="47"/>
      <c r="G45" s="47"/>
      <c r="H45" s="47"/>
      <c r="I45" s="47"/>
      <c r="J45" s="47"/>
    </row>
    <row r="46" spans="1:10" x14ac:dyDescent="0.25">
      <c r="A46" s="45" t="s">
        <v>13</v>
      </c>
      <c r="B46" s="47">
        <f>B12/B11*100</f>
        <v>31.270627062706275</v>
      </c>
      <c r="C46" s="47">
        <f t="shared" ref="C46:J46" si="14">C12/C11*100</f>
        <v>0</v>
      </c>
      <c r="D46" s="47" t="e">
        <f t="shared" si="14"/>
        <v>#DIV/0!</v>
      </c>
      <c r="E46" s="47" t="e">
        <f t="shared" si="14"/>
        <v>#DIV/0!</v>
      </c>
      <c r="F46" s="47">
        <f t="shared" ref="F46:G46" si="15">F12/F11*100</f>
        <v>0</v>
      </c>
      <c r="G46" s="47" t="e">
        <f t="shared" si="15"/>
        <v>#DIV/0!</v>
      </c>
      <c r="H46" s="47">
        <f t="shared" si="14"/>
        <v>61.928104575163403</v>
      </c>
      <c r="I46" s="47">
        <f t="shared" si="14"/>
        <v>61.928104575163403</v>
      </c>
      <c r="J46" s="47" t="e">
        <f t="shared" si="14"/>
        <v>#DIV/0!</v>
      </c>
    </row>
    <row r="47" spans="1:10" x14ac:dyDescent="0.25">
      <c r="A47" s="45" t="s">
        <v>14</v>
      </c>
      <c r="B47" s="47">
        <f>B19/B18*100</f>
        <v>0</v>
      </c>
      <c r="C47" s="47">
        <f t="shared" ref="C47:J47" si="16">C19/C18*100</f>
        <v>0</v>
      </c>
      <c r="D47" s="47" t="e">
        <f t="shared" si="16"/>
        <v>#DIV/0!</v>
      </c>
      <c r="E47" s="47" t="e">
        <f t="shared" si="16"/>
        <v>#DIV/0!</v>
      </c>
      <c r="F47" s="47">
        <f t="shared" ref="F47:G47" si="17">F19/F18*100</f>
        <v>0</v>
      </c>
      <c r="G47" s="47" t="e">
        <f t="shared" si="17"/>
        <v>#DIV/0!</v>
      </c>
      <c r="H47" s="47">
        <f t="shared" si="16"/>
        <v>61.928104575163403</v>
      </c>
      <c r="I47" s="47">
        <f t="shared" si="16"/>
        <v>61.928104575163403</v>
      </c>
      <c r="J47" s="47" t="e">
        <f t="shared" si="16"/>
        <v>#DIV/0!</v>
      </c>
    </row>
    <row r="48" spans="1:10" x14ac:dyDescent="0.25">
      <c r="A48" s="45" t="s">
        <v>15</v>
      </c>
      <c r="B48" s="47">
        <f>AVERAGE(B46:B47)</f>
        <v>15.635313531353138</v>
      </c>
      <c r="C48" s="47">
        <f t="shared" ref="C48:J48" si="18">AVERAGE(C46:C47)</f>
        <v>0</v>
      </c>
      <c r="D48" s="47" t="e">
        <f t="shared" si="18"/>
        <v>#DIV/0!</v>
      </c>
      <c r="E48" s="47" t="e">
        <f t="shared" si="18"/>
        <v>#DIV/0!</v>
      </c>
      <c r="F48" s="47">
        <f t="shared" ref="F48:G48" si="19">AVERAGE(F46:F47)</f>
        <v>0</v>
      </c>
      <c r="G48" s="47" t="e">
        <f t="shared" si="19"/>
        <v>#DIV/0!</v>
      </c>
      <c r="H48" s="47">
        <f t="shared" si="18"/>
        <v>61.928104575163403</v>
      </c>
      <c r="I48" s="47">
        <f t="shared" si="18"/>
        <v>61.928104575163403</v>
      </c>
      <c r="J48" s="47" t="e">
        <f t="shared" si="18"/>
        <v>#DIV/0!</v>
      </c>
    </row>
    <row r="49" spans="1:10" x14ac:dyDescent="0.25">
      <c r="A49" s="45"/>
      <c r="B49" s="47"/>
      <c r="C49" s="47"/>
      <c r="D49" s="47"/>
      <c r="E49" s="47"/>
      <c r="F49" s="47"/>
      <c r="G49" s="47"/>
      <c r="H49" s="47"/>
      <c r="I49" s="47"/>
      <c r="J49" s="47"/>
    </row>
    <row r="50" spans="1:10" x14ac:dyDescent="0.25">
      <c r="A50" s="45" t="s">
        <v>16</v>
      </c>
      <c r="B50" s="47"/>
      <c r="C50" s="47"/>
      <c r="D50" s="47"/>
      <c r="E50" s="47"/>
      <c r="F50" s="47"/>
      <c r="G50" s="47"/>
      <c r="H50" s="47"/>
      <c r="I50" s="47"/>
      <c r="J50" s="47"/>
    </row>
    <row r="51" spans="1:10" x14ac:dyDescent="0.25">
      <c r="A51" s="45" t="s">
        <v>17</v>
      </c>
      <c r="B51" s="47">
        <f>B12/B13*100</f>
        <v>31.270627062706275</v>
      </c>
      <c r="C51" s="47">
        <f t="shared" ref="C51:J51" si="20">C12/C13*100</f>
        <v>0</v>
      </c>
      <c r="D51" s="47" t="e">
        <f t="shared" si="20"/>
        <v>#DIV/0!</v>
      </c>
      <c r="E51" s="47" t="e">
        <f t="shared" si="20"/>
        <v>#DIV/0!</v>
      </c>
      <c r="F51" s="47">
        <f t="shared" ref="F51:G51" si="21">F12/F13*100</f>
        <v>0</v>
      </c>
      <c r="G51" s="47" t="e">
        <f t="shared" si="21"/>
        <v>#DIV/0!</v>
      </c>
      <c r="H51" s="47">
        <f t="shared" si="20"/>
        <v>61.928104575163403</v>
      </c>
      <c r="I51" s="47">
        <f t="shared" si="20"/>
        <v>61.928104575163403</v>
      </c>
      <c r="J51" s="47" t="e">
        <f t="shared" si="20"/>
        <v>#DIV/0!</v>
      </c>
    </row>
    <row r="52" spans="1:10" x14ac:dyDescent="0.25">
      <c r="A52" s="45" t="s">
        <v>18</v>
      </c>
      <c r="B52" s="47">
        <f>B19/B21*100</f>
        <v>0</v>
      </c>
      <c r="C52" s="47">
        <f t="shared" ref="C52:J52" si="22">C19/C21*100</f>
        <v>0</v>
      </c>
      <c r="D52" s="47" t="e">
        <f t="shared" si="22"/>
        <v>#DIV/0!</v>
      </c>
      <c r="E52" s="47" t="e">
        <f t="shared" si="22"/>
        <v>#DIV/0!</v>
      </c>
      <c r="F52" s="47">
        <f t="shared" ref="F52:G52" si="23">F19/F21*100</f>
        <v>0</v>
      </c>
      <c r="G52" s="47" t="e">
        <f t="shared" si="23"/>
        <v>#DIV/0!</v>
      </c>
      <c r="H52" s="47">
        <f t="shared" si="22"/>
        <v>61.928104575163403</v>
      </c>
      <c r="I52" s="47">
        <f t="shared" si="22"/>
        <v>61.928104575163403</v>
      </c>
      <c r="J52" s="47" t="e">
        <f t="shared" si="22"/>
        <v>#DIV/0!</v>
      </c>
    </row>
    <row r="53" spans="1:10" x14ac:dyDescent="0.25">
      <c r="A53" s="45" t="s">
        <v>19</v>
      </c>
      <c r="B53" s="47">
        <f>(B51+B52)/2</f>
        <v>15.635313531353138</v>
      </c>
      <c r="C53" s="47">
        <f t="shared" ref="C53:J53" si="24">(C51+C52)/2</f>
        <v>0</v>
      </c>
      <c r="D53" s="47" t="e">
        <f t="shared" si="24"/>
        <v>#DIV/0!</v>
      </c>
      <c r="E53" s="47" t="e">
        <f t="shared" si="24"/>
        <v>#DIV/0!</v>
      </c>
      <c r="F53" s="47">
        <f t="shared" ref="F53:G53" si="25">(F51+F52)/2</f>
        <v>0</v>
      </c>
      <c r="G53" s="47" t="e">
        <f t="shared" si="25"/>
        <v>#DIV/0!</v>
      </c>
      <c r="H53" s="47">
        <f t="shared" si="24"/>
        <v>61.928104575163403</v>
      </c>
      <c r="I53" s="47">
        <f t="shared" si="24"/>
        <v>61.928104575163403</v>
      </c>
      <c r="J53" s="47" t="e">
        <f t="shared" si="24"/>
        <v>#DIV/0!</v>
      </c>
    </row>
    <row r="54" spans="1:10" x14ac:dyDescent="0.25">
      <c r="A54" s="45"/>
      <c r="B54" s="47"/>
      <c r="C54" s="47"/>
      <c r="D54" s="47"/>
      <c r="E54" s="47"/>
      <c r="F54" s="47"/>
      <c r="G54" s="47"/>
      <c r="H54" s="47"/>
      <c r="I54" s="47"/>
      <c r="J54" s="47"/>
    </row>
    <row r="55" spans="1:10" x14ac:dyDescent="0.25">
      <c r="A55" s="45" t="s">
        <v>32</v>
      </c>
      <c r="B55" s="47"/>
      <c r="C55" s="47"/>
      <c r="D55" s="47"/>
      <c r="E55" s="47"/>
      <c r="F55" s="47"/>
      <c r="G55" s="47"/>
      <c r="H55" s="47"/>
      <c r="I55" s="47"/>
      <c r="J55" s="47"/>
    </row>
    <row r="56" spans="1:10" x14ac:dyDescent="0.25">
      <c r="A56" s="45" t="s">
        <v>20</v>
      </c>
      <c r="B56" s="47" t="e">
        <f>B22/B19*100</f>
        <v>#DIV/0!</v>
      </c>
      <c r="C56" s="47" t="e">
        <f t="shared" ref="C56:J56" si="26">C22/C19*100</f>
        <v>#DIV/0!</v>
      </c>
      <c r="D56" s="47" t="e">
        <f t="shared" si="26"/>
        <v>#DIV/0!</v>
      </c>
      <c r="E56" s="47" t="e">
        <f t="shared" si="26"/>
        <v>#DIV/0!</v>
      </c>
      <c r="F56" s="47" t="e">
        <f t="shared" ref="F56:G56" si="27">F22/F19*100</f>
        <v>#DIV/0!</v>
      </c>
      <c r="G56" s="47" t="e">
        <f t="shared" si="27"/>
        <v>#DIV/0!</v>
      </c>
      <c r="H56" s="47">
        <f t="shared" si="26"/>
        <v>100</v>
      </c>
      <c r="I56" s="47">
        <f t="shared" si="26"/>
        <v>0</v>
      </c>
      <c r="J56" s="47" t="e">
        <f t="shared" si="26"/>
        <v>#DIV/0!</v>
      </c>
    </row>
    <row r="57" spans="1:10" x14ac:dyDescent="0.25">
      <c r="A57" s="45"/>
      <c r="B57" s="47"/>
      <c r="C57" s="47"/>
      <c r="D57" s="47"/>
      <c r="E57" s="47"/>
      <c r="F57" s="47"/>
      <c r="G57" s="47"/>
      <c r="H57" s="47"/>
      <c r="I57" s="47"/>
      <c r="J57" s="47"/>
    </row>
    <row r="58" spans="1:10" x14ac:dyDescent="0.25">
      <c r="A58" s="45" t="s">
        <v>21</v>
      </c>
      <c r="B58" s="47"/>
      <c r="C58" s="47"/>
      <c r="D58" s="47"/>
      <c r="E58" s="47"/>
      <c r="F58" s="47"/>
      <c r="G58" s="47"/>
      <c r="H58" s="47"/>
      <c r="I58" s="47"/>
      <c r="J58" s="47"/>
    </row>
    <row r="59" spans="1:10" x14ac:dyDescent="0.25">
      <c r="A59" s="45" t="s">
        <v>22</v>
      </c>
      <c r="B59" s="47">
        <f>((B12/B10)-1)*100</f>
        <v>-35.571610709732262</v>
      </c>
      <c r="C59" s="47">
        <f t="shared" ref="C59:J59" si="28">((C12/C10)-1)*100</f>
        <v>-100</v>
      </c>
      <c r="D59" s="47" t="e">
        <f t="shared" si="28"/>
        <v>#DIV/0!</v>
      </c>
      <c r="E59" s="47" t="e">
        <f t="shared" si="28"/>
        <v>#DIV/0!</v>
      </c>
      <c r="F59" s="47">
        <f t="shared" ref="F59:G59" si="29">((F12/F10)-1)*100</f>
        <v>-100</v>
      </c>
      <c r="G59" s="47" t="e">
        <f t="shared" si="29"/>
        <v>#DIV/0!</v>
      </c>
      <c r="H59" s="47" t="e">
        <f t="shared" si="28"/>
        <v>#DIV/0!</v>
      </c>
      <c r="I59" s="47" t="e">
        <f t="shared" si="28"/>
        <v>#DIV/0!</v>
      </c>
      <c r="J59" s="47" t="e">
        <f t="shared" si="28"/>
        <v>#DIV/0!</v>
      </c>
    </row>
    <row r="60" spans="1:10" x14ac:dyDescent="0.25">
      <c r="A60" s="45" t="s">
        <v>23</v>
      </c>
      <c r="B60" s="47">
        <f>((B35/B34)-1)*100</f>
        <v>-100</v>
      </c>
      <c r="C60" s="47">
        <f t="shared" ref="C60:J60" si="30">((C35/C34)-1)*100</f>
        <v>-100</v>
      </c>
      <c r="D60" s="47" t="e">
        <f t="shared" si="30"/>
        <v>#DIV/0!</v>
      </c>
      <c r="E60" s="47" t="e">
        <f t="shared" si="30"/>
        <v>#DIV/0!</v>
      </c>
      <c r="F60" s="47">
        <f t="shared" ref="F60:G60" si="31">((F35/F34)-1)*100</f>
        <v>-100</v>
      </c>
      <c r="G60" s="47" t="e">
        <f t="shared" si="31"/>
        <v>#DIV/0!</v>
      </c>
      <c r="H60" s="47" t="e">
        <f t="shared" si="30"/>
        <v>#DIV/0!</v>
      </c>
      <c r="I60" s="47" t="e">
        <f t="shared" si="30"/>
        <v>#DIV/0!</v>
      </c>
      <c r="J60" s="47" t="e">
        <f t="shared" si="30"/>
        <v>#DIV/0!</v>
      </c>
    </row>
    <row r="61" spans="1:10" x14ac:dyDescent="0.25">
      <c r="A61" s="45" t="s">
        <v>24</v>
      </c>
      <c r="B61" s="47" t="e">
        <f>((B37/B36)-1)*100</f>
        <v>#DIV/0!</v>
      </c>
      <c r="C61" s="47" t="e">
        <f t="shared" ref="C61:J61" si="32">((C37/C36)-1)*100</f>
        <v>#DIV/0!</v>
      </c>
      <c r="D61" s="47" t="e">
        <f t="shared" si="32"/>
        <v>#DIV/0!</v>
      </c>
      <c r="E61" s="47" t="e">
        <f t="shared" si="32"/>
        <v>#DIV/0!</v>
      </c>
      <c r="F61" s="47" t="e">
        <f t="shared" ref="F61:G61" si="33">((F37/F36)-1)*100</f>
        <v>#DIV/0!</v>
      </c>
      <c r="G61" s="47" t="e">
        <f t="shared" si="33"/>
        <v>#DIV/0!</v>
      </c>
      <c r="H61" s="47" t="e">
        <f t="shared" si="32"/>
        <v>#DIV/0!</v>
      </c>
      <c r="I61" s="47" t="e">
        <f t="shared" si="32"/>
        <v>#DIV/0!</v>
      </c>
      <c r="J61" s="47" t="e">
        <f t="shared" si="32"/>
        <v>#DIV/0!</v>
      </c>
    </row>
    <row r="62" spans="1:10" x14ac:dyDescent="0.25">
      <c r="A62" s="45"/>
      <c r="B62" s="47"/>
      <c r="C62" s="47"/>
      <c r="D62" s="47"/>
      <c r="E62" s="47"/>
      <c r="F62" s="47"/>
      <c r="G62" s="47"/>
      <c r="H62" s="47"/>
      <c r="I62" s="47"/>
      <c r="J62" s="47"/>
    </row>
    <row r="63" spans="1:10" x14ac:dyDescent="0.25">
      <c r="A63" s="45" t="s">
        <v>25</v>
      </c>
      <c r="B63" s="47"/>
      <c r="C63" s="47"/>
      <c r="D63" s="47"/>
      <c r="E63" s="47"/>
      <c r="F63" s="47"/>
      <c r="G63" s="47"/>
      <c r="H63" s="47"/>
      <c r="I63" s="47"/>
      <c r="J63" s="47"/>
    </row>
    <row r="64" spans="1:10" x14ac:dyDescent="0.25">
      <c r="A64" s="45" t="s">
        <v>26</v>
      </c>
      <c r="B64" s="47">
        <f>B18/C11</f>
        <v>1000000</v>
      </c>
      <c r="C64" s="47">
        <f t="shared" ref="C64:E64" si="34">C18/C11</f>
        <v>1000000</v>
      </c>
      <c r="D64" s="47" t="e">
        <f t="shared" si="34"/>
        <v>#DIV/0!</v>
      </c>
      <c r="E64" s="47" t="e">
        <f t="shared" si="34"/>
        <v>#DIV/0!</v>
      </c>
      <c r="F64" s="47">
        <f t="shared" ref="F64:G64" si="35">F18/F11</f>
        <v>1000000</v>
      </c>
      <c r="G64" s="47" t="e">
        <f t="shared" si="35"/>
        <v>#DIV/0!</v>
      </c>
      <c r="H64" s="47">
        <f t="shared" ref="H64:J64" si="36">H18/H11</f>
        <v>267750</v>
      </c>
      <c r="I64" s="47">
        <f t="shared" si="36"/>
        <v>267750</v>
      </c>
      <c r="J64" s="47" t="e">
        <f t="shared" si="36"/>
        <v>#DIV/0!</v>
      </c>
    </row>
    <row r="65" spans="1:10" x14ac:dyDescent="0.25">
      <c r="A65" s="45" t="s">
        <v>27</v>
      </c>
      <c r="B65" s="47" t="e">
        <f>B20/C12</f>
        <v>#DIV/0!</v>
      </c>
      <c r="C65" s="47" t="e">
        <f>C20/C12</f>
        <v>#DIV/0!</v>
      </c>
      <c r="D65" s="47" t="e">
        <f t="shared" ref="D65:J65" si="37">D20/D12</f>
        <v>#DIV/0!</v>
      </c>
      <c r="E65" s="47" t="e">
        <f t="shared" si="37"/>
        <v>#DIV/0!</v>
      </c>
      <c r="F65" s="47" t="e">
        <f t="shared" si="37"/>
        <v>#DIV/0!</v>
      </c>
      <c r="G65" s="47" t="e">
        <f t="shared" si="37"/>
        <v>#DIV/0!</v>
      </c>
      <c r="H65" s="47">
        <f t="shared" si="37"/>
        <v>0</v>
      </c>
      <c r="I65" s="47">
        <f t="shared" si="37"/>
        <v>0</v>
      </c>
      <c r="J65" s="47" t="e">
        <f t="shared" si="37"/>
        <v>#DIV/0!</v>
      </c>
    </row>
    <row r="66" spans="1:10" x14ac:dyDescent="0.25">
      <c r="A66" s="45" t="s">
        <v>28</v>
      </c>
      <c r="B66" s="47" t="e">
        <f>(B65/B64)*B48</f>
        <v>#DIV/0!</v>
      </c>
      <c r="C66" s="47" t="e">
        <f t="shared" ref="C66:J66" si="38">(C65/C64)*C48</f>
        <v>#DIV/0!</v>
      </c>
      <c r="D66" s="47" t="e">
        <f t="shared" si="38"/>
        <v>#DIV/0!</v>
      </c>
      <c r="E66" s="47" t="e">
        <f t="shared" si="38"/>
        <v>#DIV/0!</v>
      </c>
      <c r="F66" s="47" t="e">
        <f t="shared" si="38"/>
        <v>#DIV/0!</v>
      </c>
      <c r="G66" s="47" t="e">
        <f t="shared" si="38"/>
        <v>#DIV/0!</v>
      </c>
      <c r="H66" s="47">
        <f t="shared" si="38"/>
        <v>0</v>
      </c>
      <c r="I66" s="47">
        <f t="shared" si="38"/>
        <v>0</v>
      </c>
      <c r="J66" s="47" t="e">
        <f t="shared" si="38"/>
        <v>#DIV/0!</v>
      </c>
    </row>
    <row r="67" spans="1:10" x14ac:dyDescent="0.25">
      <c r="A67" s="45"/>
      <c r="B67" s="47"/>
      <c r="C67" s="47"/>
      <c r="D67" s="47"/>
      <c r="E67" s="47"/>
      <c r="F67" s="47"/>
      <c r="G67" s="47"/>
      <c r="H67" s="47"/>
      <c r="I67" s="47"/>
      <c r="J67" s="47">
        <v>1</v>
      </c>
    </row>
    <row r="68" spans="1:10" x14ac:dyDescent="0.25">
      <c r="A68" s="45" t="s">
        <v>29</v>
      </c>
      <c r="B68" s="47"/>
      <c r="C68" s="47"/>
      <c r="D68" s="47"/>
      <c r="E68" s="47"/>
      <c r="F68" s="47"/>
      <c r="G68" s="47"/>
      <c r="H68" s="47"/>
      <c r="I68" s="47"/>
      <c r="J68" s="47"/>
    </row>
    <row r="69" spans="1:10" x14ac:dyDescent="0.25">
      <c r="A69" s="45" t="s">
        <v>30</v>
      </c>
      <c r="B69" s="47">
        <f>(B26/B25)*100</f>
        <v>87.5</v>
      </c>
      <c r="C69" s="47">
        <f>(C26/C25)*100</f>
        <v>87.5</v>
      </c>
      <c r="D69" s="47"/>
      <c r="E69" s="47"/>
      <c r="F69" s="47"/>
      <c r="G69" s="47"/>
      <c r="H69" s="47"/>
      <c r="I69" s="47"/>
      <c r="J69" s="47"/>
    </row>
    <row r="70" spans="1:10" x14ac:dyDescent="0.25">
      <c r="A70" s="45" t="s">
        <v>31</v>
      </c>
      <c r="B70" s="47">
        <f t="shared" ref="B70:C70" si="39">(B19/B26)*100</f>
        <v>0</v>
      </c>
      <c r="C70" s="47">
        <f t="shared" si="39"/>
        <v>0</v>
      </c>
      <c r="D70" s="47"/>
      <c r="E70" s="47"/>
      <c r="F70" s="47"/>
      <c r="G70" s="47"/>
      <c r="H70" s="47"/>
      <c r="I70" s="47"/>
      <c r="J70" s="47"/>
    </row>
    <row r="71" spans="1:10" ht="15.75" thickBot="1" x14ac:dyDescent="0.3">
      <c r="A71" s="49"/>
      <c r="B71" s="55"/>
      <c r="C71" s="55"/>
      <c r="D71" s="55"/>
      <c r="E71" s="55"/>
      <c r="F71" s="55"/>
      <c r="G71" s="55"/>
      <c r="H71" s="55"/>
      <c r="I71" s="55"/>
      <c r="J71" s="55"/>
    </row>
    <row r="72" spans="1:10" ht="15.75" thickTop="1" x14ac:dyDescent="0.25">
      <c r="A72" s="12" t="s">
        <v>35</v>
      </c>
      <c r="B72" s="45"/>
      <c r="C72" s="45"/>
      <c r="D72" s="45"/>
      <c r="E72" s="45"/>
      <c r="F72" s="45"/>
      <c r="G72" s="45"/>
      <c r="H72" s="45"/>
      <c r="I72" s="45"/>
      <c r="J72" s="45"/>
    </row>
    <row r="73" spans="1:10" x14ac:dyDescent="0.25">
      <c r="A73" s="45" t="s">
        <v>33</v>
      </c>
      <c r="B73" s="45"/>
      <c r="C73" s="45"/>
      <c r="D73" s="45"/>
      <c r="E73" s="45"/>
      <c r="F73" s="45"/>
      <c r="G73" s="45"/>
      <c r="H73" s="45"/>
      <c r="I73" s="45"/>
      <c r="J73" s="45"/>
    </row>
    <row r="74" spans="1:10" x14ac:dyDescent="0.25">
      <c r="A74" s="8" t="s">
        <v>95</v>
      </c>
      <c r="B74" s="45"/>
      <c r="C74" s="45"/>
      <c r="D74" s="45"/>
      <c r="E74" s="45"/>
      <c r="F74" s="45"/>
      <c r="G74" s="45"/>
      <c r="H74" s="45"/>
      <c r="I74" s="45"/>
      <c r="J74" s="45"/>
    </row>
    <row r="75" spans="1:10" x14ac:dyDescent="0.25">
      <c r="A75" s="8" t="s">
        <v>96</v>
      </c>
      <c r="B75" s="45"/>
      <c r="C75" s="45"/>
      <c r="D75" s="45"/>
      <c r="E75" s="45"/>
      <c r="F75" s="45"/>
      <c r="G75" s="45"/>
      <c r="H75" s="45"/>
      <c r="I75" s="45"/>
      <c r="J75" s="45"/>
    </row>
    <row r="76" spans="1:10" x14ac:dyDescent="0.25">
      <c r="A76" s="4" t="s">
        <v>50</v>
      </c>
    </row>
    <row r="78" spans="1:10" x14ac:dyDescent="0.25">
      <c r="A78" s="13"/>
    </row>
    <row r="79" spans="1:10" x14ac:dyDescent="0.25">
      <c r="A79" s="4" t="s">
        <v>41</v>
      </c>
    </row>
    <row r="80" spans="1:10" x14ac:dyDescent="0.25">
      <c r="A80" s="14" t="s">
        <v>42</v>
      </c>
    </row>
    <row r="82" spans="1:1" x14ac:dyDescent="0.25">
      <c r="A82" s="33" t="s">
        <v>148</v>
      </c>
    </row>
  </sheetData>
  <mergeCells count="5">
    <mergeCell ref="B4:B5"/>
    <mergeCell ref="C4:E4"/>
    <mergeCell ref="H4:J4"/>
    <mergeCell ref="A4:A5"/>
    <mergeCell ref="A2:J2"/>
  </mergeCells>
  <pageMargins left="0.7" right="0.7" top="0.75" bottom="0.75" header="0.3" footer="0.3"/>
  <pageSetup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III Trimestre</vt:lpstr>
      <vt:lpstr>IV Trimestre</vt:lpstr>
      <vt:lpstr>Primer Semestre</vt:lpstr>
      <vt:lpstr>III Trimestre Acumulado</vt:lpstr>
      <vt:lpstr>Anual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Horacio Rodriguez</cp:lastModifiedBy>
  <cp:lastPrinted>2012-07-30T22:38:26Z</cp:lastPrinted>
  <dcterms:created xsi:type="dcterms:W3CDTF">2012-05-03T20:05:29Z</dcterms:created>
  <dcterms:modified xsi:type="dcterms:W3CDTF">2018-02-14T20:54:06Z</dcterms:modified>
</cp:coreProperties>
</file>