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4\Indicadores\"/>
    </mc:Choice>
  </mc:AlternateContent>
  <xr:revisionPtr revIDLastSave="0" documentId="13_ncr:1_{FE63BA12-52EE-488B-9AC9-A647C413C762}" xr6:coauthVersionLast="47" xr6:coauthVersionMax="47" xr10:uidLastSave="{00000000-0000-0000-0000-000000000000}"/>
  <bookViews>
    <workbookView xWindow="-108" yWindow="-108" windowWidth="23256" windowHeight="13896" tabRatio="823" xr2:uid="{00000000-000D-0000-FFFF-FFFF00000000}"/>
  </bookViews>
  <sheets>
    <sheet name="I Trimestre" sheetId="4" r:id="rId1"/>
    <sheet name="II Trimestre" sheetId="6" r:id="rId2"/>
    <sheet name="I Semestre" sheetId="7" r:id="rId3"/>
    <sheet name="III Trimestre" sheetId="8" r:id="rId4"/>
    <sheet name="III T Acumulado" sheetId="9" r:id="rId5"/>
    <sheet name="IV Trimestre" sheetId="10" r:id="rId6"/>
    <sheet name="Anual" sheetId="1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0" i="11" l="1"/>
  <c r="B70" i="10"/>
  <c r="B71" i="11"/>
  <c r="B71" i="10"/>
  <c r="B68" i="10"/>
  <c r="B67" i="10"/>
  <c r="B67" i="11"/>
  <c r="B69" i="11"/>
  <c r="B68" i="11"/>
  <c r="B71" i="8"/>
  <c r="B70" i="8"/>
  <c r="B69" i="10" l="1"/>
  <c r="B21" i="11"/>
  <c r="B16" i="11"/>
  <c r="B17" i="11" l="1"/>
  <c r="B28" i="10" l="1"/>
  <c r="B25" i="10"/>
  <c r="B18" i="11"/>
  <c r="B18" i="9"/>
  <c r="B70" i="9" l="1"/>
  <c r="B74" i="10" l="1"/>
  <c r="B28" i="8" l="1"/>
  <c r="B28" i="6"/>
  <c r="B28" i="4"/>
  <c r="B24" i="11" l="1"/>
  <c r="B37" i="11"/>
  <c r="B15" i="11"/>
  <c r="B38" i="10"/>
  <c r="B37" i="10"/>
  <c r="B39" i="10" s="1"/>
  <c r="B63" i="10" l="1"/>
  <c r="B39" i="11"/>
  <c r="B21" i="9"/>
  <c r="B37" i="9" s="1"/>
  <c r="B62" i="8"/>
  <c r="B38" i="8"/>
  <c r="B40" i="8" s="1"/>
  <c r="B37" i="8"/>
  <c r="B39" i="8" s="1"/>
  <c r="B21" i="7"/>
  <c r="B37" i="7" s="1"/>
  <c r="B62" i="6"/>
  <c r="B38" i="6"/>
  <c r="B40" i="6" s="1"/>
  <c r="B37" i="6"/>
  <c r="B39" i="6" s="1"/>
  <c r="B64" i="4"/>
  <c r="B63" i="4"/>
  <c r="B62" i="4"/>
  <c r="B64" i="8" l="1"/>
  <c r="B63" i="8"/>
  <c r="B64" i="6"/>
  <c r="B63" i="6"/>
  <c r="B23" i="11"/>
  <c r="B38" i="11" l="1"/>
  <c r="B63" i="11" s="1"/>
  <c r="B29" i="11"/>
  <c r="B22" i="11"/>
  <c r="B16" i="7"/>
  <c r="B75" i="11" l="1"/>
  <c r="B55" i="11"/>
  <c r="B50" i="11"/>
  <c r="B28" i="11"/>
  <c r="B74" i="11" s="1"/>
  <c r="B25" i="11"/>
  <c r="B59" i="11" s="1"/>
  <c r="B75" i="10"/>
  <c r="B55" i="10"/>
  <c r="B50" i="10"/>
  <c r="B59" i="10"/>
  <c r="B29" i="9" l="1"/>
  <c r="B24" i="9"/>
  <c r="B22" i="9"/>
  <c r="B23" i="9"/>
  <c r="B16" i="9"/>
  <c r="B17" i="9"/>
  <c r="B15" i="9"/>
  <c r="B39" i="9" s="1"/>
  <c r="B75" i="8"/>
  <c r="B68" i="8"/>
  <c r="B67" i="8"/>
  <c r="B55" i="8"/>
  <c r="B54" i="8"/>
  <c r="B50" i="8"/>
  <c r="B49" i="8"/>
  <c r="B51" i="8" s="1"/>
  <c r="B75" i="6"/>
  <c r="B71" i="6"/>
  <c r="B70" i="6"/>
  <c r="B68" i="6"/>
  <c r="B67" i="6"/>
  <c r="B55" i="6"/>
  <c r="B54" i="6"/>
  <c r="B50" i="6"/>
  <c r="B49" i="6"/>
  <c r="B29" i="7"/>
  <c r="B24" i="7"/>
  <c r="B22" i="7"/>
  <c r="B70" i="7" s="1"/>
  <c r="B23" i="7"/>
  <c r="B17" i="7"/>
  <c r="B49" i="7" s="1"/>
  <c r="B18" i="7"/>
  <c r="B15" i="7"/>
  <c r="B39" i="7" s="1"/>
  <c r="B75" i="4"/>
  <c r="B71" i="4"/>
  <c r="B70" i="4"/>
  <c r="B68" i="4"/>
  <c r="B67" i="4"/>
  <c r="B55" i="4"/>
  <c r="B54" i="4"/>
  <c r="B50" i="4"/>
  <c r="B49" i="4"/>
  <c r="B71" i="9" l="1"/>
  <c r="B54" i="7"/>
  <c r="B62" i="7"/>
  <c r="B55" i="7"/>
  <c r="B38" i="7"/>
  <c r="B56" i="8"/>
  <c r="B54" i="9"/>
  <c r="B55" i="9"/>
  <c r="B38" i="9"/>
  <c r="B49" i="9"/>
  <c r="B62" i="9"/>
  <c r="B68" i="7"/>
  <c r="B68" i="9"/>
  <c r="B75" i="9"/>
  <c r="B75" i="7"/>
  <c r="B71" i="7"/>
  <c r="B51" i="6"/>
  <c r="B69" i="6" s="1"/>
  <c r="B56" i="6"/>
  <c r="B51" i="4"/>
  <c r="B69" i="4" s="1"/>
  <c r="B56" i="4"/>
  <c r="B50" i="7"/>
  <c r="B51" i="7" s="1"/>
  <c r="B67" i="7"/>
  <c r="B50" i="9"/>
  <c r="B67" i="9"/>
  <c r="B69" i="8"/>
  <c r="B62" i="10" l="1"/>
  <c r="B40" i="10"/>
  <c r="B64" i="10" s="1"/>
  <c r="B54" i="10"/>
  <c r="B56" i="10" s="1"/>
  <c r="B49" i="10"/>
  <c r="B51" i="10" s="1"/>
  <c r="B69" i="7"/>
  <c r="B56" i="7"/>
  <c r="B56" i="9"/>
  <c r="B40" i="9"/>
  <c r="B64" i="9" s="1"/>
  <c r="B63" i="9"/>
  <c r="B40" i="7"/>
  <c r="B64" i="7" s="1"/>
  <c r="B63" i="7"/>
  <c r="B51" i="9"/>
  <c r="B69" i="9" s="1"/>
  <c r="B28" i="9"/>
  <c r="B74" i="9" s="1"/>
  <c r="B25" i="9"/>
  <c r="B59" i="9" s="1"/>
  <c r="B74" i="8"/>
  <c r="B25" i="8"/>
  <c r="B59" i="8" s="1"/>
  <c r="B28" i="7"/>
  <c r="B74" i="7" s="1"/>
  <c r="B25" i="7"/>
  <c r="B59" i="7" s="1"/>
  <c r="B74" i="6"/>
  <c r="B25" i="6"/>
  <c r="B59" i="6" s="1"/>
  <c r="B62" i="11" l="1"/>
  <c r="B40" i="11"/>
  <c r="B64" i="11" s="1"/>
  <c r="B54" i="11"/>
  <c r="B56" i="11" s="1"/>
  <c r="B74" i="4"/>
  <c r="B25" i="4" l="1"/>
  <c r="B59" i="4" s="1"/>
  <c r="B49" i="11"/>
  <c r="B51" i="11" s="1"/>
</calcChain>
</file>

<file path=xl/sharedStrings.xml><?xml version="1.0" encoding="utf-8"?>
<sst xmlns="http://schemas.openxmlformats.org/spreadsheetml/2006/main" count="408" uniqueCount="115">
  <si>
    <t>Indicador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</si>
  <si>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</si>
  <si>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</si>
  <si>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</si>
  <si>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</si>
  <si>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</si>
  <si>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</si>
  <si>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</si>
  <si>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</si>
  <si>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</si>
  <si>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</si>
  <si>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</si>
  <si>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</si>
  <si>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</si>
  <si>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</si>
  <si>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</si>
  <si>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</si>
  <si>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</si>
  <si>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</si>
  <si>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</si>
  <si>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</si>
  <si>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</si>
  <si>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</si>
  <si>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</si>
  <si>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</si>
  <si>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</si>
  <si>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</si>
  <si>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</si>
  <si>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</si>
  <si>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</si>
  <si>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</si>
  <si>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Gasto programado mensual por beneficiario (GPB) </t>
  </si>
  <si>
    <t xml:space="preserve">Gasto efectivo mensual por beneficiario (GEB) </t>
  </si>
  <si>
    <t xml:space="preserve">Gasto programado trimestral por beneficiario (GPB) </t>
  </si>
  <si>
    <t xml:space="preserve">Gasto efectivo trimestral por beneficiario (GEB) </t>
  </si>
  <si>
    <t xml:space="preserve">Promoción de Autonomía personal </t>
  </si>
  <si>
    <t xml:space="preserve">Producto </t>
  </si>
  <si>
    <t>n.d.</t>
  </si>
  <si>
    <t>n.a.</t>
  </si>
  <si>
    <t xml:space="preserve">Gasto programado anual por beneficiario (GPB) </t>
  </si>
  <si>
    <t xml:space="preserve">Gasto efectivo anual por beneficiario (GEB) </t>
  </si>
  <si>
    <t>Efectivos 1T 2023</t>
  </si>
  <si>
    <t>IPC (1T 2023)</t>
  </si>
  <si>
    <t>Gasto efectivo real 1T 2023</t>
  </si>
  <si>
    <t>Gasto efectivo real por beneficiario 1T 2023</t>
  </si>
  <si>
    <t>Efectivos 2T 2023</t>
  </si>
  <si>
    <t>IPC (2T 2023)</t>
  </si>
  <si>
    <t>Gasto efectivo real 2T 2023</t>
  </si>
  <si>
    <t>Gasto efectivo real por beneficiario 2T 2023</t>
  </si>
  <si>
    <t>Efectivos 1S 2023</t>
  </si>
  <si>
    <t>IPC (1S 2023)</t>
  </si>
  <si>
    <t>Gasto efectivo real 1S 2023</t>
  </si>
  <si>
    <t>Gasto efectivo real por beneficiario 1S 2023</t>
  </si>
  <si>
    <t>Efectivos 3T 2023</t>
  </si>
  <si>
    <t>IPC (3T 2023)</t>
  </si>
  <si>
    <t>Gasto efectivo real 3T 2023</t>
  </si>
  <si>
    <t>Gasto efectivo real por beneficiario 3T 2023</t>
  </si>
  <si>
    <t>Efectivos 3TA 2023</t>
  </si>
  <si>
    <t>IPC (3TA 2023)</t>
  </si>
  <si>
    <t>Gasto efectivo real 3TA 2023</t>
  </si>
  <si>
    <t>Gasto efectivo real por beneficiario 3TA 2023</t>
  </si>
  <si>
    <t>Efectivos 4T 2023</t>
  </si>
  <si>
    <t>IPC (4T 2023)</t>
  </si>
  <si>
    <t>Gasto efectivo real 4T 2023</t>
  </si>
  <si>
    <t>Gasto efectivo real por beneficiario 4T 2023</t>
  </si>
  <si>
    <t>Efectivos 2023</t>
  </si>
  <si>
    <t>IPC (2023)</t>
  </si>
  <si>
    <t>Gasto efectivo real 2023</t>
  </si>
  <si>
    <t>Gasto efectivo real por beneficiario 2023</t>
  </si>
  <si>
    <t>Programados 1T 2024</t>
  </si>
  <si>
    <t>Efectivos 1T 2024</t>
  </si>
  <si>
    <t>Programados año 2024</t>
  </si>
  <si>
    <t>En transferencias 1T 2024</t>
  </si>
  <si>
    <t>IPC (1T 2024)</t>
  </si>
  <si>
    <t>Gasto efectivo real 1T 2024</t>
  </si>
  <si>
    <t>Gasto efectivo real por beneficiario 1T 2024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</si>
  <si>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>Informes Trimestrales CONAPDIS 2023 y 2024 - Cronogramas de Metas e Inversión - Modificaciones 2024 - IPC, INEC 2023 y 2024</t>
    </r>
  </si>
  <si>
    <r>
      <rPr>
        <b/>
        <sz val="11"/>
        <color theme="1"/>
        <rFont val="Palatino Linotype"/>
        <family val="1"/>
      </rPr>
      <t xml:space="preserve">Nota: 
1. </t>
    </r>
    <r>
      <rPr>
        <sz val="11"/>
        <color theme="1"/>
        <rFont val="Palatino Linotype"/>
        <family val="1"/>
      </rPr>
      <t xml:space="preserve">Algunos datos de la programación y la ejecución se modificaron debido a cambios que se realizaron en el cronograma que se utilizó originalmente para el cálculo de los indicadores y el Reporte de ejecución que la UE remitió en su momento. Esta situación se presentó debido a un Presupuesto Extraordinario que se remitió pero no se aprobó y se generaron confusiones, el ajuste se realiza con el objetivo de que los cálculos anuales sean correctos.  </t>
    </r>
  </si>
  <si>
    <t>Programados 2T 2024</t>
  </si>
  <si>
    <t>Efectivos 2T 2024</t>
  </si>
  <si>
    <t>En transferencias 2T 2024</t>
  </si>
  <si>
    <t>IPC (2T 2024)</t>
  </si>
  <si>
    <t>Gasto efectivo real 2T 2024</t>
  </si>
  <si>
    <t>Gasto efectivo real por beneficiario 2T 2024</t>
  </si>
  <si>
    <r>
      <rPr>
        <b/>
        <sz val="11"/>
        <color theme="1"/>
        <rFont val="Palatino Linotype"/>
        <family val="1"/>
      </rPr>
      <t xml:space="preserve">Notas:
1. </t>
    </r>
    <r>
      <rPr>
        <sz val="11"/>
        <color theme="1"/>
        <rFont val="Palatino Linotype"/>
        <family val="1"/>
      </rPr>
      <t xml:space="preserve">En la tabla #1 del Reporte de ejecución se indica lo siguiente: Para el II trimestre no se realizaron nuevos ingresos con presupuesto FODESAF.
</t>
    </r>
    <r>
      <rPr>
        <b/>
        <sz val="11"/>
        <color theme="1"/>
        <rFont val="Palatino Linotype"/>
        <family val="1"/>
      </rPr>
      <t xml:space="preserve">2. </t>
    </r>
    <r>
      <rPr>
        <sz val="11"/>
        <color theme="1"/>
        <rFont val="Palatino Linotype"/>
        <family val="1"/>
      </rPr>
      <t xml:space="preserve">Algunos datos de la programación y la ejecución se modificaron debido a cambios que se realizaron en el cronograma que se utilizó originalmente para el cálculo de los indicadores y el Reporte de ejecución que la UE remitió en su momento. Esta situación se presentó debido a un Presupuesto Extraordinario que se remitió pero no se aprobó y se generaron confusiones, el ajuste se realiza con el objetivo de que los cálculos anuales sean correctos.  </t>
    </r>
  </si>
  <si>
    <t>Programados 1S 2024</t>
  </si>
  <si>
    <t>Efectivos 1S 2024</t>
  </si>
  <si>
    <t>En transferencias 1S 2024</t>
  </si>
  <si>
    <t>IPC (1S 2024)</t>
  </si>
  <si>
    <t>Gasto efectivo real 1S 2024</t>
  </si>
  <si>
    <t>Gasto efectivo real por beneficiario 1S 2024</t>
  </si>
  <si>
    <t>Programados 3T 2024</t>
  </si>
  <si>
    <t>Efectivos 3T 2024</t>
  </si>
  <si>
    <t>En transferencias 3T 2024</t>
  </si>
  <si>
    <t>IPC (3T 2024)</t>
  </si>
  <si>
    <t>Gasto efectivo real 3T 2024</t>
  </si>
  <si>
    <t>Gasto efectivo real por beneficiario 3T 2024</t>
  </si>
  <si>
    <t>Programados 3TA 2024</t>
  </si>
  <si>
    <t>Efectivos 3TA 2024</t>
  </si>
  <si>
    <t>En transferencias 3TA 2024</t>
  </si>
  <si>
    <t>IPC (3TA 2024)</t>
  </si>
  <si>
    <t>Gasto efectivo real 3TA 2024</t>
  </si>
  <si>
    <t>Gasto efectivo real por beneficiario 3TA 2024</t>
  </si>
  <si>
    <t>Programados 4T 2024</t>
  </si>
  <si>
    <t>Efectivos 4T 2024</t>
  </si>
  <si>
    <t>En transferencias 4T 2024</t>
  </si>
  <si>
    <t>IPC (4T 2024)</t>
  </si>
  <si>
    <t>Gasto efectivo real 4T 2024</t>
  </si>
  <si>
    <t>Gasto efectivo real por beneficiario 4T 2024</t>
  </si>
  <si>
    <t>Programados 2024</t>
  </si>
  <si>
    <t>Efectivos 2024</t>
  </si>
  <si>
    <t>En transferencias 2024</t>
  </si>
  <si>
    <t>IPC (2024)</t>
  </si>
  <si>
    <t>Gasto efectivo real 2024</t>
  </si>
  <si>
    <t>Gasto efectivo real por beneficiario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</si>
</sst>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165" fontId="0" fillId="0" borderId="0" xfId="1" applyNumberFormat="1" applyFont="1" applyFill="1"/>
    <xf numFmtId="4" fontId="0" fillId="0" borderId="0" xfId="0" applyNumberFormat="1" applyFont="1" applyFill="1"/>
    <xf numFmtId="4" fontId="0" fillId="0" borderId="0" xfId="0" applyNumberFormat="1" applyFont="1" applyFill="1" applyBorder="1"/>
    <xf numFmtId="4" fontId="4" fillId="0" borderId="0" xfId="0" applyNumberFormat="1" applyFont="1" applyFill="1"/>
    <xf numFmtId="4" fontId="3" fillId="0" borderId="0" xfId="0" applyNumberFormat="1" applyFont="1" applyFill="1"/>
    <xf numFmtId="3" fontId="4" fillId="0" borderId="0" xfId="0" applyNumberFormat="1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4" fontId="4" fillId="0" borderId="2" xfId="0" applyNumberFormat="1" applyFont="1" applyFill="1" applyBorder="1"/>
    <xf numFmtId="4" fontId="4" fillId="0" borderId="2" xfId="0" applyNumberFormat="1" applyFont="1" applyFill="1" applyBorder="1" applyAlignment="1">
      <alignment horizontal="right"/>
    </xf>
    <xf numFmtId="4" fontId="3" fillId="0" borderId="0" xfId="0" applyNumberFormat="1" applyFont="1"/>
    <xf numFmtId="4" fontId="4" fillId="0" borderId="0" xfId="0" applyNumberFormat="1" applyFont="1"/>
    <xf numFmtId="4" fontId="4" fillId="0" borderId="2" xfId="0" applyNumberFormat="1" applyFont="1" applyBorder="1"/>
    <xf numFmtId="0" fontId="2" fillId="0" borderId="0" xfId="0" applyFont="1" applyAlignment="1">
      <alignment vertical="top" wrapText="1"/>
    </xf>
    <xf numFmtId="3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64" fontId="4" fillId="0" borderId="0" xfId="1" applyFont="1" applyFill="1" applyAlignment="1">
      <alignment horizontal="right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 wrapText="1"/>
    </xf>
    <xf numFmtId="4" fontId="0" fillId="0" borderId="0" xfId="0" applyNumberFormat="1" applyFont="1"/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vertical="center" wrapText="1"/>
    </xf>
    <xf numFmtId="2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vertical="top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4" fontId="4" fillId="0" borderId="0" xfId="0" applyNumberFormat="1" applyFont="1" applyAlignment="1">
      <alignment horizontal="left" wrapText="1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 wrapText="1"/>
    </xf>
    <xf numFmtId="4" fontId="4" fillId="0" borderId="0" xfId="0" applyNumberFormat="1" applyFont="1" applyFill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192952"/>
      <color rgb="FFC1C5C8"/>
      <color rgb="FF0035A0"/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resultado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6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6.1421955134992018E-2"/>
          <c:y val="0.1559679638884692"/>
          <c:w val="0.91729630849468813"/>
          <c:h val="0.666651212944474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Anual!$B$49</c:f>
              <c:numCache>
                <c:formatCode>#,##0.00</c:formatCode>
                <c:ptCount val="1"/>
                <c:pt idx="0">
                  <c:v>69.288389513108612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D-401E-8EE4-A03B14C4464D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Anual!$B$50</c:f>
              <c:numCache>
                <c:formatCode>#,##0.00</c:formatCode>
                <c:ptCount val="1"/>
                <c:pt idx="0">
                  <c:v>99.985414502873056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9D-401E-8EE4-A03B14C4464D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Anual!$B$51</c:f>
              <c:numCache>
                <c:formatCode>#,##0.00</c:formatCode>
                <c:ptCount val="1"/>
                <c:pt idx="0">
                  <c:v>84.636902007990841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9D-401E-8EE4-A03B14C446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78459264"/>
        <c:axId val="78460800"/>
        <c:axId val="0"/>
      </c:bar3DChart>
      <c:catAx>
        <c:axId val="7845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8460800"/>
        <c:crosses val="autoZero"/>
        <c:auto val="1"/>
        <c:lblAlgn val="ctr"/>
        <c:lblOffset val="100"/>
        <c:noMultiLvlLbl val="0"/>
      </c:catAx>
      <c:valAx>
        <c:axId val="78460800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8459264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0"/>
          <c:y val="0.90624890638670164"/>
          <c:w val="1"/>
          <c:h val="9.375109361329832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avance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6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Anual!$B$54</c:f>
              <c:numCache>
                <c:formatCode>#,##0.00</c:formatCode>
                <c:ptCount val="1"/>
                <c:pt idx="0">
                  <c:v>69.288389513108612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7-4059-ADDA-72EA1739C3E3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Anual!$B$55</c:f>
              <c:numCache>
                <c:formatCode>#,##0.00</c:formatCode>
                <c:ptCount val="1"/>
                <c:pt idx="0">
                  <c:v>99.985414502873056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E7-4059-ADDA-72EA1739C3E3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Anual!$B$56</c:f>
              <c:numCache>
                <c:formatCode>#,##0.00</c:formatCode>
                <c:ptCount val="1"/>
                <c:pt idx="0">
                  <c:v>84.636902007990841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E7-4059-ADDA-72EA1739C3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78505472"/>
        <c:axId val="78507008"/>
        <c:axId val="0"/>
      </c:bar3DChart>
      <c:catAx>
        <c:axId val="7850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8507008"/>
        <c:crosses val="autoZero"/>
        <c:auto val="1"/>
        <c:lblAlgn val="ctr"/>
        <c:lblOffset val="100"/>
        <c:noMultiLvlLbl val="0"/>
      </c:catAx>
      <c:valAx>
        <c:axId val="78507008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8505472"/>
        <c:crosses val="autoZero"/>
        <c:crossBetween val="between"/>
        <c:majorUnit val="5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Índice de eficiencia (IE) 2024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6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Anual!$B$69</c:f>
              <c:numCache>
                <c:formatCode>#,##0.00</c:formatCode>
                <c:ptCount val="1"/>
                <c:pt idx="0">
                  <c:v>122.13382052857509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1-4BD1-8F9F-9EFFF07C5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79423744"/>
        <c:axId val="79433728"/>
        <c:axId val="0"/>
      </c:bar3DChart>
      <c:catAx>
        <c:axId val="7942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9433728"/>
        <c:crosses val="autoZero"/>
        <c:auto val="1"/>
        <c:lblAlgn val="ctr"/>
        <c:lblOffset val="100"/>
        <c:noMultiLvlLbl val="0"/>
      </c:catAx>
      <c:valAx>
        <c:axId val="79433728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9423744"/>
        <c:crosses val="autoZero"/>
        <c:crossBetween val="between"/>
        <c:majorUnit val="5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 gasto medio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6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Anual!$A$67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Anual!$B$67</c:f>
              <c:numCache>
                <c:formatCode>#,##0.00</c:formatCode>
                <c:ptCount val="1"/>
                <c:pt idx="0">
                  <c:v>2722169.1976404493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C-4A88-91BC-01A1860CB4B9}"/>
            </c:ext>
          </c:extLst>
        </c:ser>
        <c:ser>
          <c:idx val="1"/>
          <c:order val="1"/>
          <c:tx>
            <c:strRef>
              <c:f>Anual!$A$68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Anual!$B$68</c:f>
              <c:numCache>
                <c:formatCode>#,##0.00</c:formatCode>
                <c:ptCount val="1"/>
                <c:pt idx="0">
                  <c:v>3928179.2734054048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AC-4A88-91BC-01A1860CB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388672"/>
        <c:axId val="79390208"/>
        <c:axId val="0"/>
      </c:bar3DChart>
      <c:catAx>
        <c:axId val="7938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9390208"/>
        <c:crosses val="autoZero"/>
        <c:auto val="1"/>
        <c:lblAlgn val="ctr"/>
        <c:lblOffset val="100"/>
        <c:noMultiLvlLbl val="0"/>
      </c:catAx>
      <c:valAx>
        <c:axId val="79390208"/>
        <c:scaling>
          <c:orientation val="minMax"/>
          <c:max val="6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9388672"/>
        <c:crosses val="autoZero"/>
        <c:crossBetween val="between"/>
        <c:majorUnit val="20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Indicadores de giro de recursos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 w="19050">
                <a:solidFill>
                  <a:srgbClr val="0035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B9-4E16-8BC7-4111E267830D}"/>
              </c:ext>
            </c:extLst>
          </c:dPt>
          <c:dPt>
            <c:idx val="1"/>
            <c:invertIfNegative val="0"/>
            <c:bubble3D val="0"/>
            <c:spPr>
              <a:solidFill>
                <a:srgbClr val="192952"/>
              </a:solidFill>
              <a:ln w="19050">
                <a:solidFill>
                  <a:srgbClr val="19295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B9-4E16-8BC7-4111E26783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Anual!$A$74:$A$75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Anual!$B$74:$B$75</c:f>
              <c:numCache>
                <c:formatCode>#,##0.00</c:formatCode>
                <c:ptCount val="2"/>
                <c:pt idx="0">
                  <c:v>99.985414502873056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B9-4E16-8BC7-4111E26783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97020384"/>
        <c:axId val="497019072"/>
      </c:barChart>
      <c:valAx>
        <c:axId val="49701907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497020384"/>
        <c:crosses val="autoZero"/>
        <c:crossBetween val="between"/>
        <c:majorUnit val="30"/>
      </c:valAx>
      <c:catAx>
        <c:axId val="497020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7019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Indicadores de</a:t>
            </a:r>
            <a:r>
              <a:rPr lang="es-CR" baseline="0"/>
              <a:t> expansión</a:t>
            </a:r>
            <a:r>
              <a:rPr lang="es-CR"/>
              <a:t>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6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Anual!$B$62</c:f>
              <c:numCache>
                <c:formatCode>#,##0.00</c:formatCode>
                <c:ptCount val="1"/>
                <c:pt idx="0">
                  <c:v>-30.711610486891384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8-4DFD-9773-4FBA793BD0BB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Anual!$B$63</c:f>
              <c:numCache>
                <c:formatCode>#,##0.00</c:formatCode>
                <c:ptCount val="1"/>
                <c:pt idx="0">
                  <c:v>5.5073991001801881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F8-4DFD-9773-4FBA793BD0BB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Promoción de Autonomía personal </c:v>
                </c:pt>
              </c:strCache>
            </c:strRef>
          </c:cat>
          <c:val>
            <c:numRef>
              <c:f>Anual!$B$64</c:f>
              <c:numCache>
                <c:formatCode>#,##0.00</c:formatCode>
                <c:ptCount val="1"/>
                <c:pt idx="0">
                  <c:v>52.272840863503298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F8-4DFD-9773-4FBA793BD0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78505472"/>
        <c:axId val="78507008"/>
        <c:axId val="0"/>
      </c:bar3DChart>
      <c:catAx>
        <c:axId val="7850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8507008"/>
        <c:crosses val="autoZero"/>
        <c:auto val="1"/>
        <c:lblAlgn val="ctr"/>
        <c:lblOffset val="100"/>
        <c:noMultiLvlLbl val="0"/>
      </c:catAx>
      <c:valAx>
        <c:axId val="78507008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8505472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0"/>
          <c:y val="0.87830698517678851"/>
          <c:w val="1"/>
          <c:h val="0.1011714271633106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0</xdr:colOff>
      <xdr:row>5</xdr:row>
      <xdr:rowOff>178592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6397C7EF-2F74-4574-A006-7B9FA26AEC3B}"/>
            </a:ext>
          </a:extLst>
        </xdr:cNvPr>
        <xdr:cNvSpPr/>
      </xdr:nvSpPr>
      <xdr:spPr>
        <a:xfrm>
          <a:off x="1" y="0"/>
          <a:ext cx="669607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BAD5DFB-F09C-4ED1-ADEF-29EECFDA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1273968</xdr:colOff>
      <xdr:row>4</xdr:row>
      <xdr:rowOff>130969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1882BAA-F087-487F-BB62-0EDB086EC6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5506" cy="67865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0</xdr:rowOff>
    </xdr:from>
    <xdr:to>
      <xdr:col>2</xdr:col>
      <xdr:colOff>0</xdr:colOff>
      <xdr:row>7</xdr:row>
      <xdr:rowOff>369093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ED113CE9-FA91-4F2A-9304-4DA2B8C5F72F}"/>
            </a:ext>
          </a:extLst>
        </xdr:cNvPr>
        <xdr:cNvSpPr/>
      </xdr:nvSpPr>
      <xdr:spPr>
        <a:xfrm>
          <a:off x="1" y="1143000"/>
          <a:ext cx="6696074" cy="721518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47626</xdr:rowOff>
    </xdr:from>
    <xdr:to>
      <xdr:col>1</xdr:col>
      <xdr:colOff>2345531</xdr:colOff>
      <xdr:row>8</xdr:row>
      <xdr:rowOff>11906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DBDD249A-B56B-4E79-9660-77EAE14BACE1}"/>
            </a:ext>
          </a:extLst>
        </xdr:cNvPr>
        <xdr:cNvSpPr txBox="1"/>
      </xdr:nvSpPr>
      <xdr:spPr>
        <a:xfrm>
          <a:off x="0" y="1190626"/>
          <a:ext cx="6622256" cy="697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 Nacional  de Personas con Discapacidad (Conapdis)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Programa: Promoción de la autonomía personal de personas con discapacidad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2024         Fecha Actualización: 23-05-2024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0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5CD72DD3-AE89-4A52-97C2-6C1D8E984701}"/>
            </a:ext>
          </a:extLst>
        </xdr:cNvPr>
        <xdr:cNvSpPr/>
      </xdr:nvSpPr>
      <xdr:spPr>
        <a:xfrm>
          <a:off x="1" y="0"/>
          <a:ext cx="669607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5397722-DABB-481B-9C33-7D665E33B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1273968</xdr:colOff>
      <xdr:row>4</xdr:row>
      <xdr:rowOff>130969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8B07840-C988-435A-920C-670718796E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5506" cy="67865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0</xdr:rowOff>
    </xdr:from>
    <xdr:to>
      <xdr:col>2</xdr:col>
      <xdr:colOff>0</xdr:colOff>
      <xdr:row>7</xdr:row>
      <xdr:rowOff>369093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CF27A94A-45DE-4CD2-9A12-96D5ABA083C4}"/>
            </a:ext>
          </a:extLst>
        </xdr:cNvPr>
        <xdr:cNvSpPr/>
      </xdr:nvSpPr>
      <xdr:spPr>
        <a:xfrm>
          <a:off x="1" y="1143000"/>
          <a:ext cx="6696074" cy="721518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47626</xdr:rowOff>
    </xdr:from>
    <xdr:to>
      <xdr:col>1</xdr:col>
      <xdr:colOff>2345531</xdr:colOff>
      <xdr:row>8</xdr:row>
      <xdr:rowOff>11906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DD78A2B-2170-492F-91D4-AA898342DE6C}"/>
            </a:ext>
          </a:extLst>
        </xdr:cNvPr>
        <xdr:cNvSpPr txBox="1"/>
      </xdr:nvSpPr>
      <xdr:spPr>
        <a:xfrm>
          <a:off x="0" y="1190626"/>
          <a:ext cx="6622256" cy="697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 Nacional  de Personas con Discapacidad (Conapdis)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Programa: Promoción de la autonomía personal de personas con discapacidad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2024         Fecha Actualización: 26-08-2024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0</xdr:colOff>
      <xdr:row>5</xdr:row>
      <xdr:rowOff>178592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6458B5EC-345D-4E54-A204-B282C9477BA8}"/>
            </a:ext>
          </a:extLst>
        </xdr:cNvPr>
        <xdr:cNvSpPr/>
      </xdr:nvSpPr>
      <xdr:spPr>
        <a:xfrm>
          <a:off x="1" y="0"/>
          <a:ext cx="669607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404CA39-4081-46A2-B7D6-61932E4D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1273968</xdr:colOff>
      <xdr:row>4</xdr:row>
      <xdr:rowOff>130969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C733F34-8778-47D7-81DD-CC63BA44FD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5506" cy="67865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0</xdr:rowOff>
    </xdr:from>
    <xdr:to>
      <xdr:col>2</xdr:col>
      <xdr:colOff>0</xdr:colOff>
      <xdr:row>7</xdr:row>
      <xdr:rowOff>369093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DC098C86-BA3F-4582-82B0-13FE57C55628}"/>
            </a:ext>
          </a:extLst>
        </xdr:cNvPr>
        <xdr:cNvSpPr/>
      </xdr:nvSpPr>
      <xdr:spPr>
        <a:xfrm>
          <a:off x="1" y="1143000"/>
          <a:ext cx="6696074" cy="721518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47626</xdr:rowOff>
    </xdr:from>
    <xdr:to>
      <xdr:col>1</xdr:col>
      <xdr:colOff>2345531</xdr:colOff>
      <xdr:row>8</xdr:row>
      <xdr:rowOff>11906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7DBACA27-FBCF-4ED2-997B-7EDAAC93F3B4}"/>
            </a:ext>
          </a:extLst>
        </xdr:cNvPr>
        <xdr:cNvSpPr txBox="1"/>
      </xdr:nvSpPr>
      <xdr:spPr>
        <a:xfrm>
          <a:off x="0" y="1190626"/>
          <a:ext cx="6622256" cy="697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 Nacional  de Personas con Discapacidad (Conapdis)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Programa: Promoción de la autonomía personal de personas con discapacidad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2024         Fecha Actualización: 26-08-2024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0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12CB5491-BE87-4003-8AFD-FF73AD31BE50}"/>
            </a:ext>
          </a:extLst>
        </xdr:cNvPr>
        <xdr:cNvSpPr/>
      </xdr:nvSpPr>
      <xdr:spPr>
        <a:xfrm>
          <a:off x="1" y="0"/>
          <a:ext cx="669607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669B243-B90C-48CA-935A-C91A9CBE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1273968</xdr:colOff>
      <xdr:row>4</xdr:row>
      <xdr:rowOff>130969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8B03CBE-0DF3-453F-848C-020761BC49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5506" cy="67865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0</xdr:rowOff>
    </xdr:from>
    <xdr:to>
      <xdr:col>2</xdr:col>
      <xdr:colOff>0</xdr:colOff>
      <xdr:row>7</xdr:row>
      <xdr:rowOff>369093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B17474A1-2D67-49FD-8F7F-4CCC0051B63C}"/>
            </a:ext>
          </a:extLst>
        </xdr:cNvPr>
        <xdr:cNvSpPr/>
      </xdr:nvSpPr>
      <xdr:spPr>
        <a:xfrm>
          <a:off x="1" y="1143000"/>
          <a:ext cx="6696074" cy="721518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83343</xdr:colOff>
      <xdr:row>6</xdr:row>
      <xdr:rowOff>11907</xdr:rowOff>
    </xdr:from>
    <xdr:to>
      <xdr:col>2</xdr:col>
      <xdr:colOff>11905</xdr:colOff>
      <xdr:row>7</xdr:row>
      <xdr:rowOff>357187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EE9D60C9-D86C-48CD-823F-700234F4924D}"/>
            </a:ext>
          </a:extLst>
        </xdr:cNvPr>
        <xdr:cNvSpPr txBox="1"/>
      </xdr:nvSpPr>
      <xdr:spPr>
        <a:xfrm>
          <a:off x="83343" y="1154907"/>
          <a:ext cx="6624637" cy="697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 Nacional  de Personas con Discapacidad (Conapdis)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Programa: Promoción de la autonomía personal de las personas con discapacidad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2024         Fecha Actualización: 11-11-2024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0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5F5469EB-97EB-4BA7-A3D9-C060F877C9AB}"/>
            </a:ext>
          </a:extLst>
        </xdr:cNvPr>
        <xdr:cNvSpPr/>
      </xdr:nvSpPr>
      <xdr:spPr>
        <a:xfrm>
          <a:off x="1" y="0"/>
          <a:ext cx="669607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5C9C837-5768-4DCA-8DC9-C115FF526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1273968</xdr:colOff>
      <xdr:row>4</xdr:row>
      <xdr:rowOff>130969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6F3A82A2-3419-43DD-8A3D-F70CC7934E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5506" cy="67865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0</xdr:rowOff>
    </xdr:from>
    <xdr:to>
      <xdr:col>2</xdr:col>
      <xdr:colOff>0</xdr:colOff>
      <xdr:row>7</xdr:row>
      <xdr:rowOff>369093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33DF6BB5-9F16-4B36-A182-2BAD3582A086}"/>
            </a:ext>
          </a:extLst>
        </xdr:cNvPr>
        <xdr:cNvSpPr/>
      </xdr:nvSpPr>
      <xdr:spPr>
        <a:xfrm>
          <a:off x="1" y="1143000"/>
          <a:ext cx="6696074" cy="721518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11906</xdr:colOff>
      <xdr:row>6</xdr:row>
      <xdr:rowOff>23813</xdr:rowOff>
    </xdr:from>
    <xdr:to>
      <xdr:col>1</xdr:col>
      <xdr:colOff>2357437</xdr:colOff>
      <xdr:row>7</xdr:row>
      <xdr:rowOff>369093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421C31F8-E712-474A-BF38-3849FACC76B4}"/>
            </a:ext>
          </a:extLst>
        </xdr:cNvPr>
        <xdr:cNvSpPr txBox="1"/>
      </xdr:nvSpPr>
      <xdr:spPr>
        <a:xfrm>
          <a:off x="11906" y="1166813"/>
          <a:ext cx="6622256" cy="697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 Nacional  de Personas con Discapacidad (Conapdis)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Programa: Promoción de la autonomía personal de las personas con discapacidad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2024         Fecha Actualización: 11-11-2024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0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F2ACB032-901B-41CB-B8E3-52A862EB5434}"/>
            </a:ext>
          </a:extLst>
        </xdr:cNvPr>
        <xdr:cNvSpPr/>
      </xdr:nvSpPr>
      <xdr:spPr>
        <a:xfrm>
          <a:off x="1" y="0"/>
          <a:ext cx="669607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D2A5639-90DE-488D-B82A-B37650EAF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1273968</xdr:colOff>
      <xdr:row>4</xdr:row>
      <xdr:rowOff>130969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33549B2-EE40-45DA-BE7F-BFC0A257B7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5506" cy="67865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0</xdr:rowOff>
    </xdr:from>
    <xdr:to>
      <xdr:col>2</xdr:col>
      <xdr:colOff>0</xdr:colOff>
      <xdr:row>7</xdr:row>
      <xdr:rowOff>369093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5B4EA96-4FF4-4449-BBA2-4C164D92D3DC}"/>
            </a:ext>
          </a:extLst>
        </xdr:cNvPr>
        <xdr:cNvSpPr/>
      </xdr:nvSpPr>
      <xdr:spPr>
        <a:xfrm>
          <a:off x="1" y="1143000"/>
          <a:ext cx="6696074" cy="721518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83343</xdr:colOff>
      <xdr:row>6</xdr:row>
      <xdr:rowOff>35718</xdr:rowOff>
    </xdr:from>
    <xdr:to>
      <xdr:col>2</xdr:col>
      <xdr:colOff>11905</xdr:colOff>
      <xdr:row>7</xdr:row>
      <xdr:rowOff>380998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7E7DA6F-21BC-4477-85CC-A4A03311B773}"/>
            </a:ext>
          </a:extLst>
        </xdr:cNvPr>
        <xdr:cNvSpPr txBox="1"/>
      </xdr:nvSpPr>
      <xdr:spPr>
        <a:xfrm>
          <a:off x="83343" y="1178718"/>
          <a:ext cx="6619875" cy="702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 Nacional  de Personas con Discapacidad (Conapdis)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Programa: Promoción de la autonomía personal de las personas con discapacidad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2024         Fecha Actualización: 11-03-2025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13</xdr:row>
      <xdr:rowOff>202407</xdr:rowOff>
    </xdr:from>
    <xdr:to>
      <xdr:col>11</xdr:col>
      <xdr:colOff>289721</xdr:colOff>
      <xdr:row>31</xdr:row>
      <xdr:rowOff>11644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666749</xdr:colOff>
      <xdr:row>31</xdr:row>
      <xdr:rowOff>142876</xdr:rowOff>
    </xdr:from>
    <xdr:to>
      <xdr:col>11</xdr:col>
      <xdr:colOff>357187</xdr:colOff>
      <xdr:row>48</xdr:row>
      <xdr:rowOff>212726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666751</xdr:colOff>
      <xdr:row>50</xdr:row>
      <xdr:rowOff>47625</xdr:rowOff>
    </xdr:from>
    <xdr:to>
      <xdr:col>11</xdr:col>
      <xdr:colOff>416718</xdr:colOff>
      <xdr:row>67</xdr:row>
      <xdr:rowOff>105571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14</xdr:row>
      <xdr:rowOff>0</xdr:rowOff>
    </xdr:from>
    <xdr:to>
      <xdr:col>21</xdr:col>
      <xdr:colOff>488157</xdr:colOff>
      <xdr:row>31</xdr:row>
      <xdr:rowOff>10320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0</xdr:colOff>
      <xdr:row>32</xdr:row>
      <xdr:rowOff>0</xdr:rowOff>
    </xdr:from>
    <xdr:to>
      <xdr:col>20</xdr:col>
      <xdr:colOff>717022</xdr:colOff>
      <xdr:row>49</xdr:row>
      <xdr:rowOff>77788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726280</xdr:colOff>
      <xdr:row>50</xdr:row>
      <xdr:rowOff>35719</xdr:rowOff>
    </xdr:from>
    <xdr:to>
      <xdr:col>23</xdr:col>
      <xdr:colOff>11905</xdr:colOff>
      <xdr:row>67</xdr:row>
      <xdr:rowOff>105570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</xdr:colOff>
      <xdr:row>0</xdr:row>
      <xdr:rowOff>0</xdr:rowOff>
    </xdr:from>
    <xdr:to>
      <xdr:col>2</xdr:col>
      <xdr:colOff>0</xdr:colOff>
      <xdr:row>5</xdr:row>
      <xdr:rowOff>178592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C2C6BC4F-A0F6-4D6B-AEDC-5607273174FF}"/>
            </a:ext>
          </a:extLst>
        </xdr:cNvPr>
        <xdr:cNvSpPr/>
      </xdr:nvSpPr>
      <xdr:spPr>
        <a:xfrm>
          <a:off x="1" y="0"/>
          <a:ext cx="669607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3EA6193-9BE7-4002-8B6D-AC451A355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1273968</xdr:colOff>
      <xdr:row>4</xdr:row>
      <xdr:rowOff>130969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E49D747A-098A-443B-B291-6594B75328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63388" r="1826" b="1724"/>
        <a:stretch/>
      </xdr:blipFill>
      <xdr:spPr>
        <a:xfrm>
          <a:off x="3405187" y="214313"/>
          <a:ext cx="2145506" cy="67865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0</xdr:rowOff>
    </xdr:from>
    <xdr:to>
      <xdr:col>2</xdr:col>
      <xdr:colOff>0</xdr:colOff>
      <xdr:row>7</xdr:row>
      <xdr:rowOff>369093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A72062A2-C8DE-43E3-98EB-0B8B08C26513}"/>
            </a:ext>
          </a:extLst>
        </xdr:cNvPr>
        <xdr:cNvSpPr/>
      </xdr:nvSpPr>
      <xdr:spPr>
        <a:xfrm>
          <a:off x="1" y="1143000"/>
          <a:ext cx="6696074" cy="721518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71437</xdr:colOff>
      <xdr:row>6</xdr:row>
      <xdr:rowOff>47626</xdr:rowOff>
    </xdr:from>
    <xdr:to>
      <xdr:col>2</xdr:col>
      <xdr:colOff>-1</xdr:colOff>
      <xdr:row>8</xdr:row>
      <xdr:rowOff>11906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93E1791D-E64B-4B9E-AAAC-C5FB3AE92B44}"/>
            </a:ext>
          </a:extLst>
        </xdr:cNvPr>
        <xdr:cNvSpPr txBox="1"/>
      </xdr:nvSpPr>
      <xdr:spPr>
        <a:xfrm>
          <a:off x="71437" y="1190626"/>
          <a:ext cx="6619875" cy="7024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Consejo Nacional  de Personas con Discapacidad (Conapdis)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Programa: Promoción de la autonomía personal de las personas con discapacidad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2024         Fecha Actualización: 11-03-2025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4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109375" style="2" bestFit="1" customWidth="1"/>
    <col min="2" max="2" width="36.33203125" style="2" bestFit="1" customWidth="1"/>
    <col min="3" max="4" width="11.44140625" style="2"/>
    <col min="5" max="5" width="12.6640625" style="2" bestFit="1" customWidth="1"/>
    <col min="6" max="16384" width="11.44140625" style="2"/>
  </cols>
  <sheetData>
    <row r="1" spans="1:2" s="20" customFormat="1" x14ac:dyDescent="0.3"/>
    <row r="2" spans="1:2" s="20" customFormat="1" x14ac:dyDescent="0.3"/>
    <row r="3" spans="1:2" s="20" customFormat="1" x14ac:dyDescent="0.3"/>
    <row r="4" spans="1:2" s="20" customFormat="1" x14ac:dyDescent="0.3"/>
    <row r="5" spans="1:2" s="20" customFormat="1" x14ac:dyDescent="0.3"/>
    <row r="6" spans="1:2" s="20" customFormat="1" x14ac:dyDescent="0.3"/>
    <row r="7" spans="1:2" s="20" customFormat="1" ht="27.75" customHeight="1" x14ac:dyDescent="0.3"/>
    <row r="8" spans="1:2" s="20" customFormat="1" ht="30" customHeight="1" x14ac:dyDescent="0.3"/>
    <row r="9" spans="1:2" s="20" customFormat="1" ht="15.6" x14ac:dyDescent="0.3">
      <c r="A9" s="26" t="s">
        <v>0</v>
      </c>
      <c r="B9" s="18" t="s">
        <v>36</v>
      </c>
    </row>
    <row r="10" spans="1:2" s="20" customFormat="1" ht="21.75" customHeight="1" thickBot="1" x14ac:dyDescent="0.35">
      <c r="A10" s="27"/>
      <c r="B10" s="19" t="s">
        <v>35</v>
      </c>
    </row>
    <row r="11" spans="1:2" s="20" customFormat="1" ht="16.2" thickTop="1" x14ac:dyDescent="0.35">
      <c r="A11" s="11"/>
      <c r="B11" s="11"/>
    </row>
    <row r="12" spans="1:2" s="20" customFormat="1" ht="15.6" x14ac:dyDescent="0.35">
      <c r="A12" s="10" t="s">
        <v>1</v>
      </c>
      <c r="B12" s="11"/>
    </row>
    <row r="13" spans="1:2" s="20" customFormat="1" ht="15.6" x14ac:dyDescent="0.35">
      <c r="A13" s="11"/>
      <c r="B13" s="11"/>
    </row>
    <row r="14" spans="1:2" s="20" customFormat="1" ht="15.6" x14ac:dyDescent="0.35">
      <c r="A14" s="10" t="s">
        <v>2</v>
      </c>
      <c r="B14" s="11"/>
    </row>
    <row r="15" spans="1:2" ht="15.6" x14ac:dyDescent="0.35">
      <c r="A15" s="11" t="s">
        <v>41</v>
      </c>
      <c r="B15" s="14">
        <v>191</v>
      </c>
    </row>
    <row r="16" spans="1:2" ht="15.6" x14ac:dyDescent="0.35">
      <c r="A16" s="11" t="s">
        <v>69</v>
      </c>
      <c r="B16" s="14">
        <v>152</v>
      </c>
    </row>
    <row r="17" spans="1:2" ht="15.6" x14ac:dyDescent="0.35">
      <c r="A17" s="11" t="s">
        <v>70</v>
      </c>
      <c r="B17" s="14">
        <v>155</v>
      </c>
    </row>
    <row r="18" spans="1:2" ht="15.6" x14ac:dyDescent="0.35">
      <c r="A18" s="11" t="s">
        <v>71</v>
      </c>
      <c r="B18" s="14">
        <v>152</v>
      </c>
    </row>
    <row r="19" spans="1:2" ht="15.6" x14ac:dyDescent="0.35">
      <c r="A19" s="11"/>
      <c r="B19" s="14"/>
    </row>
    <row r="20" spans="1:2" ht="15.6" x14ac:dyDescent="0.35">
      <c r="A20" s="10" t="s">
        <v>3</v>
      </c>
      <c r="B20" s="14"/>
    </row>
    <row r="21" spans="1:2" ht="15.6" x14ac:dyDescent="0.35">
      <c r="A21" s="11" t="s">
        <v>41</v>
      </c>
      <c r="B21" s="14">
        <v>223698500</v>
      </c>
    </row>
    <row r="22" spans="1:2" ht="15.6" x14ac:dyDescent="0.35">
      <c r="A22" s="11" t="s">
        <v>69</v>
      </c>
      <c r="B22" s="14">
        <v>164783588.78999999</v>
      </c>
    </row>
    <row r="23" spans="1:2" ht="15.6" x14ac:dyDescent="0.35">
      <c r="A23" s="11" t="s">
        <v>70</v>
      </c>
      <c r="B23" s="14">
        <v>164783588.78999999</v>
      </c>
    </row>
    <row r="24" spans="1:2" ht="15.6" x14ac:dyDescent="0.35">
      <c r="A24" s="11" t="s">
        <v>71</v>
      </c>
      <c r="B24" s="14">
        <v>659452389</v>
      </c>
    </row>
    <row r="25" spans="1:2" ht="15.6" x14ac:dyDescent="0.35">
      <c r="A25" s="11" t="s">
        <v>72</v>
      </c>
      <c r="B25" s="6">
        <f>B23</f>
        <v>164783588.78999999</v>
      </c>
    </row>
    <row r="26" spans="1:2" ht="15.6" x14ac:dyDescent="0.35">
      <c r="A26" s="11"/>
      <c r="B26" s="6"/>
    </row>
    <row r="27" spans="1:2" ht="15.6" x14ac:dyDescent="0.35">
      <c r="A27" s="10" t="s">
        <v>4</v>
      </c>
      <c r="B27" s="6"/>
    </row>
    <row r="28" spans="1:2" ht="15.6" x14ac:dyDescent="0.35">
      <c r="A28" s="11" t="s">
        <v>69</v>
      </c>
      <c r="B28" s="14">
        <f>B22</f>
        <v>164783588.78999999</v>
      </c>
    </row>
    <row r="29" spans="1:2" ht="15.6" x14ac:dyDescent="0.35">
      <c r="A29" s="11" t="s">
        <v>70</v>
      </c>
      <c r="B29" s="14">
        <v>164783588.78999996</v>
      </c>
    </row>
    <row r="30" spans="1:2" ht="15.6" x14ac:dyDescent="0.35">
      <c r="A30" s="11"/>
      <c r="B30" s="15"/>
    </row>
    <row r="31" spans="1:2" ht="15.6" x14ac:dyDescent="0.35">
      <c r="A31" s="10" t="s">
        <v>5</v>
      </c>
      <c r="B31" s="15"/>
    </row>
    <row r="32" spans="1:2" ht="15.6" x14ac:dyDescent="0.35">
      <c r="A32" s="11" t="s">
        <v>42</v>
      </c>
      <c r="B32" s="16">
        <v>1.1041000000000001</v>
      </c>
    </row>
    <row r="33" spans="1:2" ht="15.6" x14ac:dyDescent="0.35">
      <c r="A33" s="11" t="s">
        <v>73</v>
      </c>
      <c r="B33" s="16">
        <v>1.091</v>
      </c>
    </row>
    <row r="34" spans="1:2" ht="15.6" x14ac:dyDescent="0.35">
      <c r="A34" s="11" t="s">
        <v>6</v>
      </c>
      <c r="B34" s="14" t="s">
        <v>37</v>
      </c>
    </row>
    <row r="35" spans="1:2" ht="15.6" x14ac:dyDescent="0.35">
      <c r="A35" s="11"/>
      <c r="B35" s="6"/>
    </row>
    <row r="36" spans="1:2" ht="15.6" x14ac:dyDescent="0.35">
      <c r="A36" s="10" t="s">
        <v>7</v>
      </c>
      <c r="B36" s="6"/>
    </row>
    <row r="37" spans="1:2" ht="15.6" x14ac:dyDescent="0.35">
      <c r="A37" s="11" t="s">
        <v>43</v>
      </c>
      <c r="B37" s="6">
        <v>41750938.967136152</v>
      </c>
    </row>
    <row r="38" spans="1:2" ht="15.6" x14ac:dyDescent="0.35">
      <c r="A38" s="11" t="s">
        <v>74</v>
      </c>
      <c r="B38" s="6">
        <v>94516355.140186906</v>
      </c>
    </row>
    <row r="39" spans="1:2" ht="15.6" x14ac:dyDescent="0.35">
      <c r="A39" s="11" t="s">
        <v>44</v>
      </c>
      <c r="B39" s="6">
        <v>835018.77934272308</v>
      </c>
    </row>
    <row r="40" spans="1:2" ht="15.6" x14ac:dyDescent="0.35">
      <c r="A40" s="11" t="s">
        <v>75</v>
      </c>
      <c r="B40" s="6">
        <v>1016304.8939805044</v>
      </c>
    </row>
    <row r="41" spans="1:2" ht="15.6" x14ac:dyDescent="0.35">
      <c r="A41" s="11"/>
      <c r="B41" s="7"/>
    </row>
    <row r="42" spans="1:2" ht="15.6" x14ac:dyDescent="0.35">
      <c r="A42" s="10" t="s">
        <v>8</v>
      </c>
      <c r="B42" s="7"/>
    </row>
    <row r="43" spans="1:2" ht="15.6" x14ac:dyDescent="0.35">
      <c r="A43" s="10"/>
      <c r="B43" s="7"/>
    </row>
    <row r="44" spans="1:2" ht="15.6" x14ac:dyDescent="0.35">
      <c r="A44" s="10" t="s">
        <v>9</v>
      </c>
      <c r="B44" s="7"/>
    </row>
    <row r="45" spans="1:2" ht="15.6" x14ac:dyDescent="0.35">
      <c r="A45" s="11" t="s">
        <v>10</v>
      </c>
      <c r="B45" s="7" t="s">
        <v>38</v>
      </c>
    </row>
    <row r="46" spans="1:2" ht="15.6" x14ac:dyDescent="0.35">
      <c r="A46" s="11" t="s">
        <v>11</v>
      </c>
      <c r="B46" s="7" t="s">
        <v>38</v>
      </c>
    </row>
    <row r="47" spans="1:2" ht="15.6" x14ac:dyDescent="0.35">
      <c r="A47" s="11"/>
      <c r="B47" s="7"/>
    </row>
    <row r="48" spans="1:2" ht="15.6" x14ac:dyDescent="0.35">
      <c r="A48" s="10" t="s">
        <v>12</v>
      </c>
      <c r="B48" s="7"/>
    </row>
    <row r="49" spans="1:2" ht="15.6" x14ac:dyDescent="0.35">
      <c r="A49" s="11" t="s">
        <v>13</v>
      </c>
      <c r="B49" s="7">
        <f>B17/B16*100</f>
        <v>101.9736842105263</v>
      </c>
    </row>
    <row r="50" spans="1:2" ht="15.6" x14ac:dyDescent="0.35">
      <c r="A50" s="11" t="s">
        <v>14</v>
      </c>
      <c r="B50" s="7">
        <f>B23/B22*100</f>
        <v>100</v>
      </c>
    </row>
    <row r="51" spans="1:2" ht="15.6" x14ac:dyDescent="0.35">
      <c r="A51" s="11" t="s">
        <v>15</v>
      </c>
      <c r="B51" s="7">
        <f>AVERAGE(B49:B50)</f>
        <v>100.98684210526315</v>
      </c>
    </row>
    <row r="52" spans="1:2" ht="15.6" x14ac:dyDescent="0.35">
      <c r="A52" s="11"/>
      <c r="B52" s="7"/>
    </row>
    <row r="53" spans="1:2" ht="15.6" x14ac:dyDescent="0.35">
      <c r="A53" s="10" t="s">
        <v>16</v>
      </c>
      <c r="B53" s="7"/>
    </row>
    <row r="54" spans="1:2" ht="15.6" x14ac:dyDescent="0.35">
      <c r="A54" s="11" t="s">
        <v>17</v>
      </c>
      <c r="B54" s="7">
        <f>(B17/B18)*100</f>
        <v>101.9736842105263</v>
      </c>
    </row>
    <row r="55" spans="1:2" ht="15.6" x14ac:dyDescent="0.35">
      <c r="A55" s="11" t="s">
        <v>18</v>
      </c>
      <c r="B55" s="7">
        <f>B23/B24*100</f>
        <v>24.987943259994768</v>
      </c>
    </row>
    <row r="56" spans="1:2" ht="15.6" x14ac:dyDescent="0.35">
      <c r="A56" s="11" t="s">
        <v>19</v>
      </c>
      <c r="B56" s="7">
        <f>(B54+B55)/2</f>
        <v>63.480813735260533</v>
      </c>
    </row>
    <row r="57" spans="1:2" ht="15.6" x14ac:dyDescent="0.35">
      <c r="A57" s="11"/>
      <c r="B57" s="7"/>
    </row>
    <row r="58" spans="1:2" ht="15.6" x14ac:dyDescent="0.35">
      <c r="A58" s="10" t="s">
        <v>30</v>
      </c>
      <c r="B58" s="7"/>
    </row>
    <row r="59" spans="1:2" ht="15.6" x14ac:dyDescent="0.35">
      <c r="A59" s="11" t="s">
        <v>20</v>
      </c>
      <c r="B59" s="7">
        <f>B25/B23*100</f>
        <v>100</v>
      </c>
    </row>
    <row r="60" spans="1:2" ht="15.6" x14ac:dyDescent="0.35">
      <c r="A60" s="11"/>
      <c r="B60" s="7"/>
    </row>
    <row r="61" spans="1:2" ht="15.6" x14ac:dyDescent="0.35">
      <c r="A61" s="10" t="s">
        <v>21</v>
      </c>
      <c r="B61" s="7"/>
    </row>
    <row r="62" spans="1:2" ht="15.6" x14ac:dyDescent="0.35">
      <c r="A62" s="11" t="s">
        <v>22</v>
      </c>
      <c r="B62" s="7">
        <f>((B17/B15)-1)*100</f>
        <v>-18.848167539267013</v>
      </c>
    </row>
    <row r="63" spans="1:2" ht="15.6" x14ac:dyDescent="0.35">
      <c r="A63" s="11" t="s">
        <v>23</v>
      </c>
      <c r="B63" s="7">
        <f>((B38/B37)-1)*100</f>
        <v>126.38138800802668</v>
      </c>
    </row>
    <row r="64" spans="1:2" ht="15.6" x14ac:dyDescent="0.35">
      <c r="A64" s="11" t="s">
        <v>24</v>
      </c>
      <c r="B64" s="7">
        <f>((B40/B39)-1)*100</f>
        <v>21.710423660229395</v>
      </c>
    </row>
    <row r="65" spans="1:4" ht="15.6" x14ac:dyDescent="0.35">
      <c r="A65" s="11"/>
      <c r="B65" s="7"/>
    </row>
    <row r="66" spans="1:4" ht="15.6" x14ac:dyDescent="0.35">
      <c r="A66" s="10" t="s">
        <v>25</v>
      </c>
      <c r="B66" s="7"/>
    </row>
    <row r="67" spans="1:4" ht="15.6" x14ac:dyDescent="0.35">
      <c r="A67" s="11" t="s">
        <v>33</v>
      </c>
      <c r="B67" s="7">
        <f t="shared" ref="B67:B68" si="0">B22/B16</f>
        <v>1084102.5578289472</v>
      </c>
    </row>
    <row r="68" spans="1:4" ht="15.6" x14ac:dyDescent="0.35">
      <c r="A68" s="11" t="s">
        <v>34</v>
      </c>
      <c r="B68" s="7">
        <f t="shared" si="0"/>
        <v>1063119.9276774193</v>
      </c>
    </row>
    <row r="69" spans="1:4" ht="15.6" x14ac:dyDescent="0.35">
      <c r="A69" s="11" t="s">
        <v>26</v>
      </c>
      <c r="B69" s="7">
        <f>(B68/B67)*B51</f>
        <v>99.032258064516128</v>
      </c>
    </row>
    <row r="70" spans="1:4" ht="15.6" x14ac:dyDescent="0.35">
      <c r="A70" s="11" t="s">
        <v>31</v>
      </c>
      <c r="B70" s="7">
        <f t="shared" ref="B70:B71" si="1">B22/(B16*3)</f>
        <v>361367.51927631575</v>
      </c>
    </row>
    <row r="71" spans="1:4" ht="15.6" x14ac:dyDescent="0.35">
      <c r="A71" s="11" t="s">
        <v>32</v>
      </c>
      <c r="B71" s="7">
        <f t="shared" si="1"/>
        <v>354373.30922580644</v>
      </c>
    </row>
    <row r="72" spans="1:4" ht="15.6" x14ac:dyDescent="0.35">
      <c r="A72" s="11"/>
      <c r="B72" s="7"/>
    </row>
    <row r="73" spans="1:4" ht="15.6" x14ac:dyDescent="0.35">
      <c r="A73" s="10" t="s">
        <v>27</v>
      </c>
      <c r="B73" s="7"/>
    </row>
    <row r="74" spans="1:4" ht="15.6" x14ac:dyDescent="0.35">
      <c r="A74" s="11" t="s">
        <v>28</v>
      </c>
      <c r="B74" s="7">
        <f>(B29/B28)*100</f>
        <v>99.999999999999972</v>
      </c>
    </row>
    <row r="75" spans="1:4" ht="16.2" thickBot="1" x14ac:dyDescent="0.4">
      <c r="A75" s="12" t="s">
        <v>29</v>
      </c>
      <c r="B75" s="9">
        <f>(B23/B29)*100</f>
        <v>100.00000000000003</v>
      </c>
      <c r="C75" s="3"/>
    </row>
    <row r="76" spans="1:4" s="20" customFormat="1" ht="36" customHeight="1" thickTop="1" x14ac:dyDescent="0.3">
      <c r="A76" s="28" t="s">
        <v>76</v>
      </c>
      <c r="B76" s="28"/>
      <c r="C76" s="13"/>
      <c r="D76" s="13"/>
    </row>
    <row r="77" spans="1:4" s="20" customFormat="1" ht="15.6" x14ac:dyDescent="0.35">
      <c r="A77" s="11"/>
      <c r="B77" s="11"/>
    </row>
    <row r="78" spans="1:4" s="20" customFormat="1" ht="108.75" customHeight="1" x14ac:dyDescent="0.35">
      <c r="A78" s="29" t="s">
        <v>77</v>
      </c>
      <c r="B78" s="29"/>
    </row>
    <row r="79" spans="1:4" s="20" customFormat="1" ht="15.6" x14ac:dyDescent="0.35">
      <c r="A79" s="11"/>
      <c r="B79" s="11"/>
    </row>
    <row r="80" spans="1:4" s="20" customFormat="1" ht="15.6" x14ac:dyDescent="0.35">
      <c r="A80" s="11"/>
      <c r="B80" s="11"/>
    </row>
    <row r="81" spans="1:2" s="20" customFormat="1" ht="15.6" x14ac:dyDescent="0.35">
      <c r="A81" s="11"/>
      <c r="B81" s="11"/>
    </row>
    <row r="82" spans="1:2" s="20" customFormat="1" ht="15.6" x14ac:dyDescent="0.35">
      <c r="A82" s="11"/>
      <c r="B82" s="11"/>
    </row>
    <row r="83" spans="1:2" s="20" customFormat="1" ht="15.6" x14ac:dyDescent="0.35">
      <c r="A83" s="11"/>
      <c r="B83" s="11"/>
    </row>
    <row r="84" spans="1:2" s="20" customFormat="1" ht="15.6" x14ac:dyDescent="0.35">
      <c r="A84" s="11"/>
      <c r="B84" s="11"/>
    </row>
    <row r="85" spans="1:2" s="20" customFormat="1" ht="15.6" x14ac:dyDescent="0.35">
      <c r="A85" s="11"/>
      <c r="B85" s="11"/>
    </row>
    <row r="86" spans="1:2" s="20" customFormat="1" ht="15.6" x14ac:dyDescent="0.35">
      <c r="A86" s="11"/>
      <c r="B86" s="11"/>
    </row>
    <row r="87" spans="1:2" s="20" customFormat="1" ht="15.6" x14ac:dyDescent="0.35">
      <c r="A87" s="11"/>
      <c r="B87" s="11"/>
    </row>
    <row r="88" spans="1:2" s="20" customFormat="1" ht="15.6" x14ac:dyDescent="0.35">
      <c r="A88" s="11"/>
      <c r="B88" s="11"/>
    </row>
    <row r="89" spans="1:2" s="20" customFormat="1" ht="15.6" x14ac:dyDescent="0.35">
      <c r="A89" s="11"/>
      <c r="B89" s="11"/>
    </row>
    <row r="90" spans="1:2" s="20" customFormat="1" ht="15.6" x14ac:dyDescent="0.35">
      <c r="A90" s="11"/>
      <c r="B90" s="11"/>
    </row>
    <row r="91" spans="1:2" s="20" customFormat="1" ht="15.6" x14ac:dyDescent="0.35">
      <c r="A91" s="11"/>
      <c r="B91" s="11"/>
    </row>
    <row r="92" spans="1:2" s="20" customFormat="1" ht="15.6" x14ac:dyDescent="0.35">
      <c r="A92" s="11"/>
      <c r="B92" s="11"/>
    </row>
    <row r="93" spans="1:2" s="20" customFormat="1" ht="15.6" x14ac:dyDescent="0.35">
      <c r="A93" s="11"/>
      <c r="B93" s="11"/>
    </row>
    <row r="94" spans="1:2" ht="15.6" x14ac:dyDescent="0.35">
      <c r="A94" s="4"/>
      <c r="B94" s="4"/>
    </row>
    <row r="95" spans="1:2" ht="15.6" x14ac:dyDescent="0.35">
      <c r="A95" s="4"/>
      <c r="B95" s="4"/>
    </row>
    <row r="96" spans="1:2" ht="15.6" x14ac:dyDescent="0.35">
      <c r="A96" s="4"/>
      <c r="B96" s="4"/>
    </row>
    <row r="97" spans="1:2" ht="15.6" x14ac:dyDescent="0.35">
      <c r="A97" s="4"/>
      <c r="B97" s="4"/>
    </row>
    <row r="98" spans="1:2" ht="15.6" x14ac:dyDescent="0.35">
      <c r="A98" s="4"/>
      <c r="B98" s="4"/>
    </row>
    <row r="99" spans="1:2" ht="15.6" x14ac:dyDescent="0.35">
      <c r="A99" s="4"/>
      <c r="B99" s="4"/>
    </row>
    <row r="100" spans="1:2" ht="15.6" x14ac:dyDescent="0.35">
      <c r="A100" s="4"/>
      <c r="B100" s="4"/>
    </row>
    <row r="101" spans="1:2" ht="15.6" x14ac:dyDescent="0.35">
      <c r="A101" s="4"/>
      <c r="B101" s="4"/>
    </row>
    <row r="102" spans="1:2" ht="15.6" x14ac:dyDescent="0.35">
      <c r="A102" s="4"/>
      <c r="B102" s="4"/>
    </row>
    <row r="103" spans="1:2" ht="15.6" x14ac:dyDescent="0.35">
      <c r="A103" s="4"/>
      <c r="B103" s="4"/>
    </row>
    <row r="104" spans="1:2" ht="15.6" x14ac:dyDescent="0.35">
      <c r="A104" s="4"/>
      <c r="B104" s="4"/>
    </row>
    <row r="105" spans="1:2" ht="15.6" x14ac:dyDescent="0.35">
      <c r="A105" s="4"/>
      <c r="B105" s="4"/>
    </row>
    <row r="106" spans="1:2" ht="15.6" x14ac:dyDescent="0.35">
      <c r="A106" s="4"/>
      <c r="B106" s="4"/>
    </row>
    <row r="107" spans="1:2" ht="15.6" x14ac:dyDescent="0.35">
      <c r="A107" s="4"/>
      <c r="B107" s="4"/>
    </row>
    <row r="108" spans="1:2" ht="15.6" x14ac:dyDescent="0.35">
      <c r="A108" s="4"/>
      <c r="B108" s="4"/>
    </row>
    <row r="109" spans="1:2" ht="15.6" x14ac:dyDescent="0.35">
      <c r="A109" s="4"/>
      <c r="B109" s="4"/>
    </row>
    <row r="110" spans="1:2" ht="15.6" x14ac:dyDescent="0.35">
      <c r="A110" s="4"/>
      <c r="B110" s="4"/>
    </row>
    <row r="111" spans="1:2" ht="15.6" x14ac:dyDescent="0.35">
      <c r="A111" s="4"/>
      <c r="B111" s="4"/>
    </row>
    <row r="112" spans="1:2" ht="15.6" x14ac:dyDescent="0.35">
      <c r="A112" s="4"/>
      <c r="B112" s="4"/>
    </row>
    <row r="113" spans="1:2" ht="15.6" x14ac:dyDescent="0.35">
      <c r="A113" s="4"/>
      <c r="B113" s="4"/>
    </row>
    <row r="114" spans="1:2" ht="15.6" x14ac:dyDescent="0.35">
      <c r="A114" s="4"/>
      <c r="B114" s="4"/>
    </row>
    <row r="115" spans="1:2" ht="15.6" x14ac:dyDescent="0.35">
      <c r="A115" s="4"/>
      <c r="B115" s="4"/>
    </row>
    <row r="116" spans="1:2" ht="15.6" x14ac:dyDescent="0.35">
      <c r="A116" s="4"/>
      <c r="B116" s="4"/>
    </row>
    <row r="117" spans="1:2" ht="15.6" x14ac:dyDescent="0.35">
      <c r="A117" s="4"/>
      <c r="B117" s="4"/>
    </row>
    <row r="118" spans="1:2" ht="15.6" x14ac:dyDescent="0.35">
      <c r="A118" s="4"/>
      <c r="B118" s="4"/>
    </row>
    <row r="119" spans="1:2" ht="15.6" x14ac:dyDescent="0.35">
      <c r="A119" s="4"/>
      <c r="B119" s="4"/>
    </row>
    <row r="120" spans="1:2" ht="15.6" x14ac:dyDescent="0.35">
      <c r="A120" s="4"/>
      <c r="B120" s="4"/>
    </row>
    <row r="121" spans="1:2" ht="15.6" x14ac:dyDescent="0.35">
      <c r="A121" s="4"/>
      <c r="B121" s="4"/>
    </row>
    <row r="122" spans="1:2" ht="15.6" x14ac:dyDescent="0.35">
      <c r="A122" s="4"/>
      <c r="B122" s="4"/>
    </row>
    <row r="123" spans="1:2" ht="15.6" x14ac:dyDescent="0.35">
      <c r="A123" s="4"/>
      <c r="B123" s="4"/>
    </row>
    <row r="172" spans="7:11" x14ac:dyDescent="0.3">
      <c r="G172" s="1"/>
      <c r="H172" s="1"/>
      <c r="I172" s="1"/>
      <c r="J172" s="1"/>
      <c r="K172" s="1"/>
    </row>
    <row r="173" spans="7:11" x14ac:dyDescent="0.3">
      <c r="G173" s="1"/>
      <c r="H173" s="1"/>
      <c r="I173" s="1"/>
      <c r="J173" s="1"/>
      <c r="K173" s="1"/>
    </row>
    <row r="174" spans="7:11" x14ac:dyDescent="0.3">
      <c r="G174" s="1"/>
      <c r="H174" s="1"/>
      <c r="I174" s="1"/>
      <c r="J174" s="1"/>
      <c r="K174" s="1"/>
    </row>
  </sheetData>
  <mergeCells count="3">
    <mergeCell ref="A9:A10"/>
    <mergeCell ref="A76:B76"/>
    <mergeCell ref="A78:B7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K174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109375" style="2" bestFit="1" customWidth="1"/>
    <col min="2" max="2" width="36.33203125" style="2" bestFit="1" customWidth="1"/>
    <col min="3" max="4" width="11.44140625" style="2"/>
    <col min="5" max="5" width="12.6640625" style="2" bestFit="1" customWidth="1"/>
    <col min="6" max="16384" width="11.44140625" style="2"/>
  </cols>
  <sheetData>
    <row r="7" spans="1:2" ht="27.75" customHeight="1" x14ac:dyDescent="0.3"/>
    <row r="8" spans="1:2" ht="30" customHeight="1" x14ac:dyDescent="0.3"/>
    <row r="9" spans="1:2" ht="15.6" x14ac:dyDescent="0.3">
      <c r="A9" s="30" t="s">
        <v>0</v>
      </c>
      <c r="B9" s="21" t="s">
        <v>36</v>
      </c>
    </row>
    <row r="10" spans="1:2" ht="21.75" customHeight="1" thickBot="1" x14ac:dyDescent="0.35">
      <c r="A10" s="31"/>
      <c r="B10" s="22" t="s">
        <v>35</v>
      </c>
    </row>
    <row r="11" spans="1:2" ht="16.2" thickTop="1" x14ac:dyDescent="0.35">
      <c r="A11" s="4"/>
      <c r="B11" s="4"/>
    </row>
    <row r="12" spans="1:2" ht="15.6" x14ac:dyDescent="0.35">
      <c r="A12" s="5" t="s">
        <v>1</v>
      </c>
      <c r="B12" s="4"/>
    </row>
    <row r="13" spans="1:2" ht="15.6" x14ac:dyDescent="0.35">
      <c r="A13" s="4"/>
      <c r="B13" s="4"/>
    </row>
    <row r="14" spans="1:2" ht="15.6" x14ac:dyDescent="0.35">
      <c r="A14" s="5" t="s">
        <v>2</v>
      </c>
      <c r="B14" s="4"/>
    </row>
    <row r="15" spans="1:2" ht="15.6" x14ac:dyDescent="0.35">
      <c r="A15" s="4" t="s">
        <v>45</v>
      </c>
      <c r="B15" s="6">
        <v>236</v>
      </c>
    </row>
    <row r="16" spans="1:2" ht="15.6" x14ac:dyDescent="0.35">
      <c r="A16" s="4" t="s">
        <v>78</v>
      </c>
      <c r="B16" s="6">
        <v>152</v>
      </c>
    </row>
    <row r="17" spans="1:2" ht="15.6" x14ac:dyDescent="0.35">
      <c r="A17" s="4" t="s">
        <v>79</v>
      </c>
      <c r="B17" s="6">
        <v>155</v>
      </c>
    </row>
    <row r="18" spans="1:2" ht="15.6" x14ac:dyDescent="0.35">
      <c r="A18" s="4" t="s">
        <v>71</v>
      </c>
      <c r="B18" s="6">
        <v>152</v>
      </c>
    </row>
    <row r="19" spans="1:2" ht="15.6" x14ac:dyDescent="0.35">
      <c r="A19" s="4"/>
      <c r="B19" s="6"/>
    </row>
    <row r="20" spans="1:2" ht="15.6" x14ac:dyDescent="0.35">
      <c r="A20" s="5" t="s">
        <v>3</v>
      </c>
      <c r="B20" s="6"/>
    </row>
    <row r="21" spans="1:2" ht="15.6" x14ac:dyDescent="0.35">
      <c r="A21" s="4" t="s">
        <v>45</v>
      </c>
      <c r="B21" s="6">
        <v>244993400</v>
      </c>
    </row>
    <row r="22" spans="1:2" ht="15.6" x14ac:dyDescent="0.35">
      <c r="A22" s="4" t="s">
        <v>78</v>
      </c>
      <c r="B22" s="6">
        <v>164889600</v>
      </c>
    </row>
    <row r="23" spans="1:2" ht="15.6" x14ac:dyDescent="0.35">
      <c r="A23" s="4" t="s">
        <v>79</v>
      </c>
      <c r="B23" s="6">
        <v>164889600</v>
      </c>
    </row>
    <row r="24" spans="1:2" ht="15.6" x14ac:dyDescent="0.35">
      <c r="A24" s="4" t="s">
        <v>71</v>
      </c>
      <c r="B24" s="6">
        <v>659452389</v>
      </c>
    </row>
    <row r="25" spans="1:2" ht="15.6" x14ac:dyDescent="0.35">
      <c r="A25" s="4" t="s">
        <v>80</v>
      </c>
      <c r="B25" s="6">
        <f>B23</f>
        <v>164889600</v>
      </c>
    </row>
    <row r="26" spans="1:2" ht="15.6" x14ac:dyDescent="0.35">
      <c r="A26" s="4"/>
      <c r="B26" s="6"/>
    </row>
    <row r="27" spans="1:2" ht="15.6" x14ac:dyDescent="0.35">
      <c r="A27" s="5" t="s">
        <v>4</v>
      </c>
      <c r="B27" s="6"/>
    </row>
    <row r="28" spans="1:2" ht="15.6" x14ac:dyDescent="0.35">
      <c r="A28" s="4" t="s">
        <v>78</v>
      </c>
      <c r="B28" s="6">
        <f>B22</f>
        <v>164889600</v>
      </c>
    </row>
    <row r="29" spans="1:2" ht="15.6" x14ac:dyDescent="0.35">
      <c r="A29" s="4" t="s">
        <v>79</v>
      </c>
      <c r="B29" s="6">
        <v>164783588.78999996</v>
      </c>
    </row>
    <row r="30" spans="1:2" ht="15.6" x14ac:dyDescent="0.35">
      <c r="A30" s="4"/>
      <c r="B30" s="7"/>
    </row>
    <row r="31" spans="1:2" ht="15.6" x14ac:dyDescent="0.35">
      <c r="A31" s="5" t="s">
        <v>5</v>
      </c>
      <c r="B31" s="7"/>
    </row>
    <row r="32" spans="1:2" ht="15.6" x14ac:dyDescent="0.35">
      <c r="A32" s="4" t="s">
        <v>46</v>
      </c>
      <c r="B32" s="17">
        <v>1.0973999999999999</v>
      </c>
    </row>
    <row r="33" spans="1:2" ht="15.6" x14ac:dyDescent="0.35">
      <c r="A33" s="4" t="s">
        <v>81</v>
      </c>
      <c r="B33" s="17">
        <v>1.0971</v>
      </c>
    </row>
    <row r="34" spans="1:2" ht="15.6" x14ac:dyDescent="0.35">
      <c r="A34" s="4" t="s">
        <v>6</v>
      </c>
      <c r="B34" s="6" t="s">
        <v>37</v>
      </c>
    </row>
    <row r="35" spans="1:2" ht="15.6" x14ac:dyDescent="0.35">
      <c r="A35" s="4"/>
      <c r="B35" s="6"/>
    </row>
    <row r="36" spans="1:2" ht="15.6" x14ac:dyDescent="0.35">
      <c r="A36" s="5" t="s">
        <v>7</v>
      </c>
      <c r="B36" s="6"/>
    </row>
    <row r="37" spans="1:2" ht="15.6" x14ac:dyDescent="0.35">
      <c r="A37" s="4" t="s">
        <v>47</v>
      </c>
      <c r="B37" s="6">
        <f>B21/B32</f>
        <v>223248952.06852561</v>
      </c>
    </row>
    <row r="38" spans="1:2" ht="15.6" x14ac:dyDescent="0.35">
      <c r="A38" s="4" t="s">
        <v>82</v>
      </c>
      <c r="B38" s="6">
        <f>B23/B33</f>
        <v>150295870.93245831</v>
      </c>
    </row>
    <row r="39" spans="1:2" ht="15.6" x14ac:dyDescent="0.35">
      <c r="A39" s="4" t="s">
        <v>48</v>
      </c>
      <c r="B39" s="6">
        <f>B37/B15</f>
        <v>945970.13588358311</v>
      </c>
    </row>
    <row r="40" spans="1:2" ht="15.6" x14ac:dyDescent="0.35">
      <c r="A40" s="4" t="s">
        <v>83</v>
      </c>
      <c r="B40" s="6">
        <f>B38/B17</f>
        <v>969650.78020940849</v>
      </c>
    </row>
    <row r="41" spans="1:2" ht="15.6" x14ac:dyDescent="0.35">
      <c r="A41" s="4"/>
      <c r="B41" s="7"/>
    </row>
    <row r="42" spans="1:2" ht="15.6" x14ac:dyDescent="0.35">
      <c r="A42" s="5" t="s">
        <v>8</v>
      </c>
      <c r="B42" s="7"/>
    </row>
    <row r="43" spans="1:2" ht="15.6" x14ac:dyDescent="0.35">
      <c r="A43" s="5"/>
      <c r="B43" s="7"/>
    </row>
    <row r="44" spans="1:2" ht="15.6" x14ac:dyDescent="0.35">
      <c r="A44" s="5" t="s">
        <v>9</v>
      </c>
      <c r="B44" s="7"/>
    </row>
    <row r="45" spans="1:2" ht="15.6" x14ac:dyDescent="0.35">
      <c r="A45" s="4" t="s">
        <v>10</v>
      </c>
      <c r="B45" s="7" t="s">
        <v>38</v>
      </c>
    </row>
    <row r="46" spans="1:2" ht="15.6" x14ac:dyDescent="0.35">
      <c r="A46" s="4" t="s">
        <v>11</v>
      </c>
      <c r="B46" s="7" t="s">
        <v>38</v>
      </c>
    </row>
    <row r="47" spans="1:2" ht="15.6" x14ac:dyDescent="0.35">
      <c r="A47" s="4"/>
      <c r="B47" s="7"/>
    </row>
    <row r="48" spans="1:2" ht="15.6" x14ac:dyDescent="0.35">
      <c r="A48" s="5" t="s">
        <v>12</v>
      </c>
      <c r="B48" s="7"/>
    </row>
    <row r="49" spans="1:2" ht="15.6" x14ac:dyDescent="0.35">
      <c r="A49" s="4" t="s">
        <v>13</v>
      </c>
      <c r="B49" s="7">
        <f>B17/B16*100</f>
        <v>101.9736842105263</v>
      </c>
    </row>
    <row r="50" spans="1:2" ht="15.6" x14ac:dyDescent="0.35">
      <c r="A50" s="4" t="s">
        <v>14</v>
      </c>
      <c r="B50" s="7">
        <f>B23/B22*100</f>
        <v>100</v>
      </c>
    </row>
    <row r="51" spans="1:2" ht="15.6" x14ac:dyDescent="0.35">
      <c r="A51" s="4" t="s">
        <v>15</v>
      </c>
      <c r="B51" s="7">
        <f>AVERAGE(B49:B50)</f>
        <v>100.98684210526315</v>
      </c>
    </row>
    <row r="52" spans="1:2" ht="15.6" x14ac:dyDescent="0.35">
      <c r="A52" s="4"/>
      <c r="B52" s="7"/>
    </row>
    <row r="53" spans="1:2" ht="15.6" x14ac:dyDescent="0.35">
      <c r="A53" s="5" t="s">
        <v>16</v>
      </c>
      <c r="B53" s="7"/>
    </row>
    <row r="54" spans="1:2" ht="15.6" x14ac:dyDescent="0.35">
      <c r="A54" s="4" t="s">
        <v>17</v>
      </c>
      <c r="B54" s="7">
        <f>(B17/B18)*100</f>
        <v>101.9736842105263</v>
      </c>
    </row>
    <row r="55" spans="1:2" ht="15.6" x14ac:dyDescent="0.35">
      <c r="A55" s="4" t="s">
        <v>18</v>
      </c>
      <c r="B55" s="7">
        <f>B23/B24*100</f>
        <v>25.004018902720208</v>
      </c>
    </row>
    <row r="56" spans="1:2" ht="15.6" x14ac:dyDescent="0.35">
      <c r="A56" s="4" t="s">
        <v>19</v>
      </c>
      <c r="B56" s="7">
        <f>(B54+B55)/2</f>
        <v>63.488851556623253</v>
      </c>
    </row>
    <row r="57" spans="1:2" ht="15.6" x14ac:dyDescent="0.35">
      <c r="A57" s="4"/>
      <c r="B57" s="7"/>
    </row>
    <row r="58" spans="1:2" ht="15.6" x14ac:dyDescent="0.35">
      <c r="A58" s="5" t="s">
        <v>30</v>
      </c>
      <c r="B58" s="7"/>
    </row>
    <row r="59" spans="1:2" ht="15.6" x14ac:dyDescent="0.35">
      <c r="A59" s="4" t="s">
        <v>20</v>
      </c>
      <c r="B59" s="7">
        <f>B25/B23*100</f>
        <v>100</v>
      </c>
    </row>
    <row r="60" spans="1:2" ht="15.6" x14ac:dyDescent="0.35">
      <c r="A60" s="4"/>
      <c r="B60" s="7"/>
    </row>
    <row r="61" spans="1:2" ht="15.6" x14ac:dyDescent="0.35">
      <c r="A61" s="5" t="s">
        <v>21</v>
      </c>
      <c r="B61" s="7"/>
    </row>
    <row r="62" spans="1:2" ht="15.6" x14ac:dyDescent="0.35">
      <c r="A62" s="4" t="s">
        <v>22</v>
      </c>
      <c r="B62" s="7">
        <f>((B17/B15)-1)*100</f>
        <v>-34.322033898305079</v>
      </c>
    </row>
    <row r="63" spans="1:2" ht="15.6" x14ac:dyDescent="0.35">
      <c r="A63" s="4" t="s">
        <v>23</v>
      </c>
      <c r="B63" s="7">
        <f>((B38/B37)-1)*100</f>
        <v>-32.677905298150989</v>
      </c>
    </row>
    <row r="64" spans="1:2" ht="15.6" x14ac:dyDescent="0.35">
      <c r="A64" s="4" t="s">
        <v>24</v>
      </c>
      <c r="B64" s="7">
        <f>((B40/B39)-1)*100</f>
        <v>2.5033183847507523</v>
      </c>
    </row>
    <row r="65" spans="1:4" ht="15.6" x14ac:dyDescent="0.35">
      <c r="A65" s="4"/>
      <c r="B65" s="7"/>
    </row>
    <row r="66" spans="1:4" ht="15.6" x14ac:dyDescent="0.35">
      <c r="A66" s="5" t="s">
        <v>25</v>
      </c>
      <c r="B66" s="7"/>
    </row>
    <row r="67" spans="1:4" ht="15.6" x14ac:dyDescent="0.35">
      <c r="A67" s="4" t="s">
        <v>33</v>
      </c>
      <c r="B67" s="7">
        <f t="shared" ref="B67" si="0">B22/B16</f>
        <v>1084800</v>
      </c>
    </row>
    <row r="68" spans="1:4" ht="15.6" x14ac:dyDescent="0.35">
      <c r="A68" s="4" t="s">
        <v>34</v>
      </c>
      <c r="B68" s="7">
        <f>B23/B17</f>
        <v>1063803.8709677418</v>
      </c>
    </row>
    <row r="69" spans="1:4" ht="15.6" x14ac:dyDescent="0.35">
      <c r="A69" s="4" t="s">
        <v>26</v>
      </c>
      <c r="B69" s="7">
        <f>(B68/B67)*B51</f>
        <v>99.032258064516114</v>
      </c>
    </row>
    <row r="70" spans="1:4" ht="15.6" x14ac:dyDescent="0.35">
      <c r="A70" s="4" t="s">
        <v>31</v>
      </c>
      <c r="B70" s="7">
        <f t="shared" ref="B70:B71" si="1">B22/(B16*3)</f>
        <v>361600</v>
      </c>
    </row>
    <row r="71" spans="1:4" ht="15.6" x14ac:dyDescent="0.35">
      <c r="A71" s="4" t="s">
        <v>32</v>
      </c>
      <c r="B71" s="7">
        <f t="shared" si="1"/>
        <v>354601.29032258067</v>
      </c>
    </row>
    <row r="72" spans="1:4" ht="15.6" x14ac:dyDescent="0.35">
      <c r="A72" s="4"/>
      <c r="B72" s="7"/>
    </row>
    <row r="73" spans="1:4" ht="15.6" x14ac:dyDescent="0.35">
      <c r="A73" s="5" t="s">
        <v>27</v>
      </c>
      <c r="B73" s="7"/>
    </row>
    <row r="74" spans="1:4" ht="15.6" x14ac:dyDescent="0.35">
      <c r="A74" s="4" t="s">
        <v>28</v>
      </c>
      <c r="B74" s="7">
        <f>(B29/B28)*100</f>
        <v>99.935707764467836</v>
      </c>
    </row>
    <row r="75" spans="1:4" ht="16.2" thickBot="1" x14ac:dyDescent="0.4">
      <c r="A75" s="8" t="s">
        <v>29</v>
      </c>
      <c r="B75" s="9">
        <f>(B23/B29)*100</f>
        <v>100.06433359703991</v>
      </c>
      <c r="C75" s="3"/>
    </row>
    <row r="76" spans="1:4" ht="36" customHeight="1" thickTop="1" x14ac:dyDescent="0.3">
      <c r="A76" s="32" t="s">
        <v>76</v>
      </c>
      <c r="B76" s="32"/>
      <c r="C76" s="25"/>
      <c r="D76" s="25"/>
    </row>
    <row r="78" spans="1:4" ht="168" customHeight="1" x14ac:dyDescent="0.35">
      <c r="A78" s="33" t="s">
        <v>84</v>
      </c>
      <c r="B78" s="33"/>
    </row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72" spans="7:11" x14ac:dyDescent="0.3">
      <c r="G172" s="1"/>
      <c r="H172" s="1"/>
      <c r="I172" s="1"/>
      <c r="J172" s="1"/>
      <c r="K172" s="1"/>
    </row>
    <row r="173" spans="7:11" x14ac:dyDescent="0.3">
      <c r="G173" s="1"/>
      <c r="H173" s="1"/>
      <c r="I173" s="1"/>
      <c r="J173" s="1"/>
      <c r="K173" s="1"/>
    </row>
    <row r="174" spans="7:11" x14ac:dyDescent="0.3">
      <c r="G174" s="1"/>
      <c r="H174" s="1"/>
      <c r="I174" s="1"/>
      <c r="J174" s="1"/>
      <c r="K174" s="1"/>
    </row>
  </sheetData>
  <mergeCells count="3">
    <mergeCell ref="A9:A10"/>
    <mergeCell ref="A76:B76"/>
    <mergeCell ref="A78:B7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K174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109375" style="2" bestFit="1" customWidth="1"/>
    <col min="2" max="2" width="36.33203125" style="2" bestFit="1" customWidth="1"/>
    <col min="3" max="4" width="11.44140625" style="2"/>
    <col min="5" max="5" width="12.6640625" style="2" bestFit="1" customWidth="1"/>
    <col min="6" max="16384" width="11.44140625" style="2"/>
  </cols>
  <sheetData>
    <row r="7" spans="1:2" ht="27.75" customHeight="1" x14ac:dyDescent="0.3"/>
    <row r="8" spans="1:2" ht="30" customHeight="1" x14ac:dyDescent="0.3"/>
    <row r="9" spans="1:2" ht="15.6" x14ac:dyDescent="0.3">
      <c r="A9" s="30" t="s">
        <v>0</v>
      </c>
      <c r="B9" s="21" t="s">
        <v>36</v>
      </c>
    </row>
    <row r="10" spans="1:2" ht="21.75" customHeight="1" thickBot="1" x14ac:dyDescent="0.35">
      <c r="A10" s="31"/>
      <c r="B10" s="22" t="s">
        <v>35</v>
      </c>
    </row>
    <row r="11" spans="1:2" ht="16.2" thickTop="1" x14ac:dyDescent="0.35">
      <c r="A11" s="4"/>
      <c r="B11" s="4"/>
    </row>
    <row r="12" spans="1:2" ht="15.6" x14ac:dyDescent="0.35">
      <c r="A12" s="5" t="s">
        <v>1</v>
      </c>
      <c r="B12" s="4"/>
    </row>
    <row r="13" spans="1:2" ht="15.6" x14ac:dyDescent="0.35">
      <c r="A13" s="4"/>
      <c r="B13" s="4"/>
    </row>
    <row r="14" spans="1:2" ht="15.6" x14ac:dyDescent="0.35">
      <c r="A14" s="5" t="s">
        <v>2</v>
      </c>
      <c r="B14" s="4"/>
    </row>
    <row r="15" spans="1:2" ht="15.6" x14ac:dyDescent="0.35">
      <c r="A15" s="4" t="s">
        <v>49</v>
      </c>
      <c r="B15" s="6">
        <f>+'II Trimestre'!B15</f>
        <v>236</v>
      </c>
    </row>
    <row r="16" spans="1:2" ht="15.6" x14ac:dyDescent="0.35">
      <c r="A16" s="4" t="s">
        <v>85</v>
      </c>
      <c r="B16" s="6">
        <f>+'II Trimestre'!B16</f>
        <v>152</v>
      </c>
    </row>
    <row r="17" spans="1:2" ht="15.6" x14ac:dyDescent="0.35">
      <c r="A17" s="4" t="s">
        <v>86</v>
      </c>
      <c r="B17" s="6">
        <f>+'II Trimestre'!B17</f>
        <v>155</v>
      </c>
    </row>
    <row r="18" spans="1:2" ht="15.6" x14ac:dyDescent="0.35">
      <c r="A18" s="4" t="s">
        <v>71</v>
      </c>
      <c r="B18" s="6">
        <f>+'II Trimestre'!B18</f>
        <v>152</v>
      </c>
    </row>
    <row r="19" spans="1:2" ht="15.6" x14ac:dyDescent="0.35">
      <c r="A19" s="4"/>
      <c r="B19" s="6"/>
    </row>
    <row r="20" spans="1:2" ht="15.6" x14ac:dyDescent="0.35">
      <c r="A20" s="5" t="s">
        <v>3</v>
      </c>
      <c r="B20" s="6"/>
    </row>
    <row r="21" spans="1:2" ht="15.6" x14ac:dyDescent="0.35">
      <c r="A21" s="4" t="s">
        <v>49</v>
      </c>
      <c r="B21" s="6">
        <f>+'I Trimestre'!B21+'II Trimestre'!B21</f>
        <v>468691900</v>
      </c>
    </row>
    <row r="22" spans="1:2" ht="15.6" x14ac:dyDescent="0.35">
      <c r="A22" s="4" t="s">
        <v>85</v>
      </c>
      <c r="B22" s="6">
        <f>+'I Trimestre'!B22+'II Trimestre'!B22</f>
        <v>329673188.78999996</v>
      </c>
    </row>
    <row r="23" spans="1:2" ht="15.6" x14ac:dyDescent="0.35">
      <c r="A23" s="4" t="s">
        <v>86</v>
      </c>
      <c r="B23" s="6">
        <f>+'I Trimestre'!B23+'II Trimestre'!B23</f>
        <v>329673188.78999996</v>
      </c>
    </row>
    <row r="24" spans="1:2" ht="15.6" x14ac:dyDescent="0.35">
      <c r="A24" s="4" t="s">
        <v>71</v>
      </c>
      <c r="B24" s="6">
        <f>+'II Trimestre'!B24</f>
        <v>659452389</v>
      </c>
    </row>
    <row r="25" spans="1:2" ht="15.6" x14ac:dyDescent="0.35">
      <c r="A25" s="4" t="s">
        <v>87</v>
      </c>
      <c r="B25" s="6">
        <f>B23</f>
        <v>329673188.78999996</v>
      </c>
    </row>
    <row r="26" spans="1:2" ht="15.6" x14ac:dyDescent="0.35">
      <c r="A26" s="4"/>
      <c r="B26" s="6"/>
    </row>
    <row r="27" spans="1:2" ht="15.6" x14ac:dyDescent="0.35">
      <c r="A27" s="5" t="s">
        <v>4</v>
      </c>
      <c r="B27" s="6"/>
    </row>
    <row r="28" spans="1:2" ht="15.6" x14ac:dyDescent="0.35">
      <c r="A28" s="4" t="s">
        <v>85</v>
      </c>
      <c r="B28" s="6">
        <f>B22</f>
        <v>329673188.78999996</v>
      </c>
    </row>
    <row r="29" spans="1:2" ht="15.6" x14ac:dyDescent="0.35">
      <c r="A29" s="4" t="s">
        <v>86</v>
      </c>
      <c r="B29" s="6">
        <f>+'I Trimestre'!B29+'II Trimestre'!B29</f>
        <v>329567177.57999992</v>
      </c>
    </row>
    <row r="30" spans="1:2" ht="15.6" x14ac:dyDescent="0.35">
      <c r="A30" s="4"/>
      <c r="B30" s="7"/>
    </row>
    <row r="31" spans="1:2" ht="15.6" x14ac:dyDescent="0.35">
      <c r="A31" s="5" t="s">
        <v>5</v>
      </c>
      <c r="B31" s="7"/>
    </row>
    <row r="32" spans="1:2" ht="15.6" x14ac:dyDescent="0.35">
      <c r="A32" s="4" t="s">
        <v>50</v>
      </c>
      <c r="B32" s="17">
        <v>1.0973999999999999</v>
      </c>
    </row>
    <row r="33" spans="1:2" ht="15.6" x14ac:dyDescent="0.35">
      <c r="A33" s="4" t="s">
        <v>88</v>
      </c>
      <c r="B33" s="17">
        <v>1.0971</v>
      </c>
    </row>
    <row r="34" spans="1:2" ht="15.6" x14ac:dyDescent="0.35">
      <c r="A34" s="4" t="s">
        <v>6</v>
      </c>
      <c r="B34" s="6" t="s">
        <v>37</v>
      </c>
    </row>
    <row r="35" spans="1:2" ht="15.6" x14ac:dyDescent="0.35">
      <c r="A35" s="4"/>
      <c r="B35" s="6"/>
    </row>
    <row r="36" spans="1:2" ht="15.6" x14ac:dyDescent="0.35">
      <c r="A36" s="5" t="s">
        <v>7</v>
      </c>
      <c r="B36" s="6"/>
    </row>
    <row r="37" spans="1:2" ht="15.6" x14ac:dyDescent="0.35">
      <c r="A37" s="4" t="s">
        <v>51</v>
      </c>
      <c r="B37" s="6">
        <f>B21/B32</f>
        <v>427093038.09003103</v>
      </c>
    </row>
    <row r="38" spans="1:2" ht="15.6" x14ac:dyDescent="0.35">
      <c r="A38" s="4" t="s">
        <v>89</v>
      </c>
      <c r="B38" s="6">
        <f>B23/B33</f>
        <v>300495113.2895816</v>
      </c>
    </row>
    <row r="39" spans="1:2" ht="15.6" x14ac:dyDescent="0.35">
      <c r="A39" s="4" t="s">
        <v>52</v>
      </c>
      <c r="B39" s="6">
        <f>B37/B15</f>
        <v>1809716.2630933519</v>
      </c>
    </row>
    <row r="40" spans="1:2" ht="15.6" x14ac:dyDescent="0.35">
      <c r="A40" s="4" t="s">
        <v>90</v>
      </c>
      <c r="B40" s="6">
        <f>B38/B17</f>
        <v>1938678.1502553651</v>
      </c>
    </row>
    <row r="41" spans="1:2" ht="15.6" x14ac:dyDescent="0.35">
      <c r="A41" s="4"/>
      <c r="B41" s="7"/>
    </row>
    <row r="42" spans="1:2" ht="15.6" x14ac:dyDescent="0.35">
      <c r="A42" s="5" t="s">
        <v>8</v>
      </c>
      <c r="B42" s="7"/>
    </row>
    <row r="43" spans="1:2" ht="15.6" x14ac:dyDescent="0.35">
      <c r="A43" s="5"/>
      <c r="B43" s="7"/>
    </row>
    <row r="44" spans="1:2" ht="15.6" x14ac:dyDescent="0.35">
      <c r="A44" s="5" t="s">
        <v>9</v>
      </c>
      <c r="B44" s="7"/>
    </row>
    <row r="45" spans="1:2" ht="15.6" x14ac:dyDescent="0.35">
      <c r="A45" s="4" t="s">
        <v>10</v>
      </c>
      <c r="B45" s="7" t="s">
        <v>38</v>
      </c>
    </row>
    <row r="46" spans="1:2" ht="15.6" x14ac:dyDescent="0.35">
      <c r="A46" s="4" t="s">
        <v>11</v>
      </c>
      <c r="B46" s="7" t="s">
        <v>38</v>
      </c>
    </row>
    <row r="47" spans="1:2" ht="15.6" x14ac:dyDescent="0.35">
      <c r="A47" s="4"/>
      <c r="B47" s="7"/>
    </row>
    <row r="48" spans="1:2" ht="15.6" x14ac:dyDescent="0.35">
      <c r="A48" s="5" t="s">
        <v>12</v>
      </c>
      <c r="B48" s="7"/>
    </row>
    <row r="49" spans="1:2" ht="15.6" x14ac:dyDescent="0.35">
      <c r="A49" s="4" t="s">
        <v>13</v>
      </c>
      <c r="B49" s="7">
        <f>B17/B16*100</f>
        <v>101.9736842105263</v>
      </c>
    </row>
    <row r="50" spans="1:2" ht="15.6" x14ac:dyDescent="0.35">
      <c r="A50" s="4" t="s">
        <v>14</v>
      </c>
      <c r="B50" s="7">
        <f>B23/B22*100</f>
        <v>100</v>
      </c>
    </row>
    <row r="51" spans="1:2" ht="15.6" x14ac:dyDescent="0.35">
      <c r="A51" s="4" t="s">
        <v>15</v>
      </c>
      <c r="B51" s="7">
        <f>AVERAGE(B49:B50)</f>
        <v>100.98684210526315</v>
      </c>
    </row>
    <row r="52" spans="1:2" ht="15.6" x14ac:dyDescent="0.35">
      <c r="A52" s="4"/>
      <c r="B52" s="7"/>
    </row>
    <row r="53" spans="1:2" ht="15.6" x14ac:dyDescent="0.35">
      <c r="A53" s="5" t="s">
        <v>16</v>
      </c>
      <c r="B53" s="7"/>
    </row>
    <row r="54" spans="1:2" ht="15.6" x14ac:dyDescent="0.35">
      <c r="A54" s="4" t="s">
        <v>17</v>
      </c>
      <c r="B54" s="7">
        <f>(B17/B18)*100</f>
        <v>101.9736842105263</v>
      </c>
    </row>
    <row r="55" spans="1:2" ht="15.6" x14ac:dyDescent="0.35">
      <c r="A55" s="4" t="s">
        <v>18</v>
      </c>
      <c r="B55" s="7">
        <f>B23/B24*100</f>
        <v>49.991962162714977</v>
      </c>
    </row>
    <row r="56" spans="1:2" ht="15.6" x14ac:dyDescent="0.35">
      <c r="A56" s="4" t="s">
        <v>19</v>
      </c>
      <c r="B56" s="7">
        <f>(B54+B55)/2</f>
        <v>75.982823186620635</v>
      </c>
    </row>
    <row r="57" spans="1:2" ht="15.6" x14ac:dyDescent="0.35">
      <c r="A57" s="4"/>
      <c r="B57" s="7"/>
    </row>
    <row r="58" spans="1:2" ht="15.6" x14ac:dyDescent="0.35">
      <c r="A58" s="5" t="s">
        <v>30</v>
      </c>
      <c r="B58" s="7"/>
    </row>
    <row r="59" spans="1:2" ht="15.6" x14ac:dyDescent="0.35">
      <c r="A59" s="4" t="s">
        <v>20</v>
      </c>
      <c r="B59" s="7">
        <f>B25/B23*100</f>
        <v>100</v>
      </c>
    </row>
    <row r="60" spans="1:2" ht="15.6" x14ac:dyDescent="0.35">
      <c r="A60" s="4"/>
      <c r="B60" s="7"/>
    </row>
    <row r="61" spans="1:2" ht="15.6" x14ac:dyDescent="0.35">
      <c r="A61" s="5" t="s">
        <v>21</v>
      </c>
      <c r="B61" s="7"/>
    </row>
    <row r="62" spans="1:2" ht="15.6" x14ac:dyDescent="0.35">
      <c r="A62" s="4" t="s">
        <v>22</v>
      </c>
      <c r="B62" s="7">
        <f>((B17/B15)-1)*100</f>
        <v>-34.322033898305079</v>
      </c>
    </row>
    <row r="63" spans="1:2" ht="15.6" x14ac:dyDescent="0.35">
      <c r="A63" s="4" t="s">
        <v>23</v>
      </c>
      <c r="B63" s="7">
        <f>((B38/B37)-1)*100</f>
        <v>-29.641767369142325</v>
      </c>
    </row>
    <row r="64" spans="1:2" ht="15.6" x14ac:dyDescent="0.35">
      <c r="A64" s="4" t="s">
        <v>24</v>
      </c>
      <c r="B64" s="7">
        <f>((B40/B39)-1)*100</f>
        <v>7.1260832314994138</v>
      </c>
    </row>
    <row r="65" spans="1:4" ht="15.6" x14ac:dyDescent="0.35">
      <c r="A65" s="4"/>
      <c r="B65" s="7"/>
    </row>
    <row r="66" spans="1:4" ht="15.6" x14ac:dyDescent="0.35">
      <c r="A66" s="5" t="s">
        <v>25</v>
      </c>
      <c r="B66" s="7"/>
    </row>
    <row r="67" spans="1:4" ht="15.6" x14ac:dyDescent="0.35">
      <c r="A67" s="4" t="s">
        <v>33</v>
      </c>
      <c r="B67" s="7">
        <f t="shared" ref="B67:B68" si="0">B22/B16</f>
        <v>2168902.557828947</v>
      </c>
    </row>
    <row r="68" spans="1:4" ht="15.6" x14ac:dyDescent="0.35">
      <c r="A68" s="4" t="s">
        <v>34</v>
      </c>
      <c r="B68" s="7">
        <f t="shared" si="0"/>
        <v>2126923.7986451611</v>
      </c>
    </row>
    <row r="69" spans="1:4" ht="15.6" x14ac:dyDescent="0.35">
      <c r="A69" s="4" t="s">
        <v>26</v>
      </c>
      <c r="B69" s="7">
        <f>(B68/B67)*B51</f>
        <v>99.032258064516128</v>
      </c>
    </row>
    <row r="70" spans="1:4" ht="15.6" x14ac:dyDescent="0.35">
      <c r="A70" s="4" t="s">
        <v>31</v>
      </c>
      <c r="B70" s="7">
        <f t="shared" ref="B70:B71" si="1">B22/(B16*6)</f>
        <v>361483.75963815785</v>
      </c>
    </row>
    <row r="71" spans="1:4" ht="15.6" x14ac:dyDescent="0.35">
      <c r="A71" s="4" t="s">
        <v>32</v>
      </c>
      <c r="B71" s="7">
        <f t="shared" si="1"/>
        <v>354487.2997741935</v>
      </c>
    </row>
    <row r="72" spans="1:4" ht="15.6" x14ac:dyDescent="0.35">
      <c r="A72" s="4"/>
      <c r="B72" s="7"/>
    </row>
    <row r="73" spans="1:4" ht="15.6" x14ac:dyDescent="0.35">
      <c r="A73" s="5" t="s">
        <v>27</v>
      </c>
      <c r="B73" s="7"/>
    </row>
    <row r="74" spans="1:4" ht="15.6" x14ac:dyDescent="0.35">
      <c r="A74" s="4" t="s">
        <v>28</v>
      </c>
      <c r="B74" s="7">
        <f>(B29/B28)*100</f>
        <v>99.967843545182092</v>
      </c>
    </row>
    <row r="75" spans="1:4" ht="16.2" thickBot="1" x14ac:dyDescent="0.4">
      <c r="A75" s="8" t="s">
        <v>29</v>
      </c>
      <c r="B75" s="9">
        <f>(B23/B29)*100</f>
        <v>100.03216679851994</v>
      </c>
      <c r="C75" s="3"/>
    </row>
    <row r="76" spans="1:4" ht="36" customHeight="1" thickTop="1" x14ac:dyDescent="0.3">
      <c r="A76" s="32" t="s">
        <v>76</v>
      </c>
      <c r="B76" s="32"/>
      <c r="C76" s="25"/>
      <c r="D76" s="25"/>
    </row>
    <row r="77" spans="1:4" ht="15.6" x14ac:dyDescent="0.35">
      <c r="A77" s="4"/>
      <c r="B77" s="4"/>
    </row>
    <row r="78" spans="1:4" ht="15.6" x14ac:dyDescent="0.35">
      <c r="A78" s="4"/>
      <c r="B78" s="4"/>
    </row>
    <row r="79" spans="1:4" ht="15.6" x14ac:dyDescent="0.35">
      <c r="A79" s="4"/>
      <c r="B79" s="4"/>
    </row>
    <row r="80" spans="1:4" ht="15.6" x14ac:dyDescent="0.35">
      <c r="A80" s="4"/>
      <c r="B80" s="4"/>
    </row>
    <row r="81" spans="1:2" ht="15.6" x14ac:dyDescent="0.35">
      <c r="A81" s="4"/>
      <c r="B81" s="4"/>
    </row>
    <row r="82" spans="1:2" ht="15.6" x14ac:dyDescent="0.35">
      <c r="A82" s="4"/>
      <c r="B82" s="4"/>
    </row>
    <row r="83" spans="1:2" ht="15.6" x14ac:dyDescent="0.35">
      <c r="A83" s="4"/>
      <c r="B83" s="4"/>
    </row>
    <row r="84" spans="1:2" ht="15.6" x14ac:dyDescent="0.35">
      <c r="A84" s="4"/>
      <c r="B84" s="4"/>
    </row>
    <row r="85" spans="1:2" ht="15.6" x14ac:dyDescent="0.35">
      <c r="A85" s="4"/>
      <c r="B85" s="4"/>
    </row>
    <row r="86" spans="1:2" ht="15.6" x14ac:dyDescent="0.35">
      <c r="A86" s="4"/>
      <c r="B86" s="4"/>
    </row>
    <row r="87" spans="1:2" ht="15.6" x14ac:dyDescent="0.35">
      <c r="A87" s="4"/>
      <c r="B87" s="4"/>
    </row>
    <row r="88" spans="1:2" ht="15.6" x14ac:dyDescent="0.35">
      <c r="A88" s="4"/>
      <c r="B88" s="4"/>
    </row>
    <row r="89" spans="1:2" ht="15.6" x14ac:dyDescent="0.35">
      <c r="A89" s="4"/>
      <c r="B89" s="4"/>
    </row>
    <row r="90" spans="1:2" ht="15.6" x14ac:dyDescent="0.35">
      <c r="A90" s="4"/>
      <c r="B90" s="4"/>
    </row>
    <row r="91" spans="1:2" ht="15.6" x14ac:dyDescent="0.35">
      <c r="A91" s="4"/>
      <c r="B91" s="4"/>
    </row>
    <row r="92" spans="1:2" ht="15.6" x14ac:dyDescent="0.35">
      <c r="A92" s="4"/>
      <c r="B92" s="4"/>
    </row>
    <row r="93" spans="1:2" ht="15.6" x14ac:dyDescent="0.35">
      <c r="A93" s="4"/>
      <c r="B93" s="4"/>
    </row>
    <row r="94" spans="1:2" ht="15.6" x14ac:dyDescent="0.35">
      <c r="A94" s="4"/>
      <c r="B94" s="4"/>
    </row>
    <row r="95" spans="1:2" ht="15.6" x14ac:dyDescent="0.35">
      <c r="A95" s="4"/>
      <c r="B95" s="4"/>
    </row>
    <row r="96" spans="1:2" ht="15.6" x14ac:dyDescent="0.35">
      <c r="A96" s="4"/>
      <c r="B96" s="4"/>
    </row>
    <row r="97" spans="1:2" ht="15.6" x14ac:dyDescent="0.35">
      <c r="A97" s="4"/>
      <c r="B97" s="4"/>
    </row>
    <row r="98" spans="1:2" ht="15.6" x14ac:dyDescent="0.35">
      <c r="A98" s="4"/>
      <c r="B98" s="4"/>
    </row>
    <row r="99" spans="1:2" ht="15.6" x14ac:dyDescent="0.35">
      <c r="A99" s="4"/>
      <c r="B99" s="4"/>
    </row>
    <row r="172" spans="7:11" x14ac:dyDescent="0.3">
      <c r="G172" s="1"/>
      <c r="H172" s="1"/>
      <c r="I172" s="1"/>
      <c r="J172" s="1"/>
      <c r="K172" s="1"/>
    </row>
    <row r="173" spans="7:11" x14ac:dyDescent="0.3">
      <c r="G173" s="1"/>
      <c r="H173" s="1"/>
      <c r="I173" s="1"/>
      <c r="J173" s="1"/>
      <c r="K173" s="1"/>
    </row>
    <row r="174" spans="7:11" x14ac:dyDescent="0.3">
      <c r="G174" s="1"/>
      <c r="H174" s="1"/>
      <c r="I174" s="1"/>
      <c r="J174" s="1"/>
      <c r="K174" s="1"/>
    </row>
  </sheetData>
  <mergeCells count="2">
    <mergeCell ref="A9:A10"/>
    <mergeCell ref="A76:B7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K166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109375" style="2" bestFit="1" customWidth="1"/>
    <col min="2" max="2" width="36.33203125" style="2" bestFit="1" customWidth="1"/>
    <col min="3" max="4" width="11.44140625" style="2"/>
    <col min="5" max="5" width="12.6640625" style="2" bestFit="1" customWidth="1"/>
    <col min="6" max="16384" width="11.44140625" style="2"/>
  </cols>
  <sheetData>
    <row r="7" spans="1:2" ht="27.75" customHeight="1" x14ac:dyDescent="0.3"/>
    <row r="8" spans="1:2" ht="30" customHeight="1" x14ac:dyDescent="0.3"/>
    <row r="9" spans="1:2" ht="15.6" x14ac:dyDescent="0.3">
      <c r="A9" s="30" t="s">
        <v>0</v>
      </c>
      <c r="B9" s="21" t="s">
        <v>36</v>
      </c>
    </row>
    <row r="10" spans="1:2" ht="21.75" customHeight="1" thickBot="1" x14ac:dyDescent="0.35">
      <c r="A10" s="31"/>
      <c r="B10" s="22" t="s">
        <v>35</v>
      </c>
    </row>
    <row r="11" spans="1:2" ht="16.2" thickTop="1" x14ac:dyDescent="0.35">
      <c r="A11" s="4"/>
      <c r="B11" s="4"/>
    </row>
    <row r="12" spans="1:2" ht="15.6" x14ac:dyDescent="0.35">
      <c r="A12" s="5" t="s">
        <v>1</v>
      </c>
      <c r="B12" s="4"/>
    </row>
    <row r="13" spans="1:2" ht="15.6" x14ac:dyDescent="0.35">
      <c r="A13" s="4"/>
      <c r="B13" s="4"/>
    </row>
    <row r="14" spans="1:2" ht="15.6" x14ac:dyDescent="0.35">
      <c r="A14" s="5" t="s">
        <v>2</v>
      </c>
      <c r="B14" s="4"/>
    </row>
    <row r="15" spans="1:2" ht="15.6" x14ac:dyDescent="0.35">
      <c r="A15" s="4" t="s">
        <v>53</v>
      </c>
      <c r="B15" s="6">
        <v>267</v>
      </c>
    </row>
    <row r="16" spans="1:2" ht="15.6" x14ac:dyDescent="0.35">
      <c r="A16" s="4" t="s">
        <v>91</v>
      </c>
      <c r="B16" s="6">
        <v>175</v>
      </c>
    </row>
    <row r="17" spans="1:2" ht="15.6" x14ac:dyDescent="0.35">
      <c r="A17" s="4" t="s">
        <v>92</v>
      </c>
      <c r="B17" s="6">
        <v>167</v>
      </c>
    </row>
    <row r="18" spans="1:2" ht="15.6" x14ac:dyDescent="0.35">
      <c r="A18" s="4" t="s">
        <v>71</v>
      </c>
      <c r="B18" s="6">
        <v>164</v>
      </c>
    </row>
    <row r="19" spans="1:2" ht="15.6" x14ac:dyDescent="0.35">
      <c r="A19" s="4"/>
      <c r="B19" s="6"/>
    </row>
    <row r="20" spans="1:2" ht="15.6" x14ac:dyDescent="0.35">
      <c r="A20" s="5" t="s">
        <v>3</v>
      </c>
      <c r="B20" s="6"/>
    </row>
    <row r="21" spans="1:2" ht="15.6" x14ac:dyDescent="0.35">
      <c r="A21" s="4" t="s">
        <v>53</v>
      </c>
      <c r="B21" s="6">
        <v>181035826.71000001</v>
      </c>
    </row>
    <row r="22" spans="1:2" ht="15.6" x14ac:dyDescent="0.35">
      <c r="A22" s="4" t="s">
        <v>91</v>
      </c>
      <c r="B22" s="6">
        <v>173206400</v>
      </c>
    </row>
    <row r="23" spans="1:2" ht="15.6" x14ac:dyDescent="0.35">
      <c r="A23" s="4" t="s">
        <v>92</v>
      </c>
      <c r="B23" s="6">
        <v>199173317.79000002</v>
      </c>
    </row>
    <row r="24" spans="1:2" ht="15.6" x14ac:dyDescent="0.35">
      <c r="A24" s="4" t="s">
        <v>71</v>
      </c>
      <c r="B24" s="6">
        <v>693842117.78999996</v>
      </c>
    </row>
    <row r="25" spans="1:2" ht="15.6" x14ac:dyDescent="0.35">
      <c r="A25" s="4" t="s">
        <v>93</v>
      </c>
      <c r="B25" s="6">
        <f>B23</f>
        <v>199173317.79000002</v>
      </c>
    </row>
    <row r="26" spans="1:2" ht="15.6" x14ac:dyDescent="0.35">
      <c r="A26" s="4"/>
      <c r="B26" s="6"/>
    </row>
    <row r="27" spans="1:2" ht="15.6" x14ac:dyDescent="0.35">
      <c r="A27" s="5" t="s">
        <v>4</v>
      </c>
      <c r="B27" s="6"/>
    </row>
    <row r="28" spans="1:2" ht="15.6" x14ac:dyDescent="0.35">
      <c r="A28" s="4" t="s">
        <v>91</v>
      </c>
      <c r="B28" s="6">
        <f>B22</f>
        <v>173206400</v>
      </c>
    </row>
    <row r="29" spans="1:2" ht="15.6" x14ac:dyDescent="0.35">
      <c r="A29" s="4" t="s">
        <v>92</v>
      </c>
      <c r="B29" s="6">
        <v>199279329</v>
      </c>
    </row>
    <row r="30" spans="1:2" ht="15.6" x14ac:dyDescent="0.35">
      <c r="A30" s="4"/>
      <c r="B30" s="7"/>
    </row>
    <row r="31" spans="1:2" ht="15.6" x14ac:dyDescent="0.35">
      <c r="A31" s="5" t="s">
        <v>5</v>
      </c>
      <c r="B31" s="7"/>
    </row>
    <row r="32" spans="1:2" ht="15.6" x14ac:dyDescent="0.35">
      <c r="A32" s="4" t="s">
        <v>54</v>
      </c>
      <c r="B32" s="7">
        <v>1.0948</v>
      </c>
    </row>
    <row r="33" spans="1:2" ht="15.6" x14ac:dyDescent="0.35">
      <c r="A33" s="4" t="s">
        <v>94</v>
      </c>
      <c r="B33" s="7">
        <v>1.0932999999999999</v>
      </c>
    </row>
    <row r="34" spans="1:2" ht="15.6" x14ac:dyDescent="0.35">
      <c r="A34" s="4" t="s">
        <v>6</v>
      </c>
      <c r="B34" s="24" t="s">
        <v>37</v>
      </c>
    </row>
    <row r="35" spans="1:2" ht="15.6" x14ac:dyDescent="0.35">
      <c r="A35" s="4"/>
      <c r="B35" s="6"/>
    </row>
    <row r="36" spans="1:2" ht="15.6" x14ac:dyDescent="0.35">
      <c r="A36" s="5" t="s">
        <v>7</v>
      </c>
      <c r="B36" s="6"/>
    </row>
    <row r="37" spans="1:2" ht="15.6" x14ac:dyDescent="0.35">
      <c r="A37" s="4" t="s">
        <v>55</v>
      </c>
      <c r="B37" s="6">
        <f>B21/B32</f>
        <v>165359724.79905006</v>
      </c>
    </row>
    <row r="38" spans="1:2" ht="15.6" x14ac:dyDescent="0.35">
      <c r="A38" s="4" t="s">
        <v>95</v>
      </c>
      <c r="B38" s="6">
        <f>B23/B33</f>
        <v>182176271.64547703</v>
      </c>
    </row>
    <row r="39" spans="1:2" ht="15.6" x14ac:dyDescent="0.35">
      <c r="A39" s="4" t="s">
        <v>56</v>
      </c>
      <c r="B39" s="6">
        <f>B37/B15</f>
        <v>619324.81198146089</v>
      </c>
    </row>
    <row r="40" spans="1:2" ht="15.6" x14ac:dyDescent="0.35">
      <c r="A40" s="4" t="s">
        <v>96</v>
      </c>
      <c r="B40" s="6">
        <f>B38/B17</f>
        <v>1090875.8781166289</v>
      </c>
    </row>
    <row r="41" spans="1:2" ht="15.6" x14ac:dyDescent="0.35">
      <c r="A41" s="4"/>
      <c r="B41" s="7"/>
    </row>
    <row r="42" spans="1:2" ht="15.6" x14ac:dyDescent="0.35">
      <c r="A42" s="5" t="s">
        <v>8</v>
      </c>
      <c r="B42" s="7"/>
    </row>
    <row r="43" spans="1:2" ht="15.6" x14ac:dyDescent="0.35">
      <c r="A43" s="5"/>
      <c r="B43" s="7"/>
    </row>
    <row r="44" spans="1:2" ht="15.6" x14ac:dyDescent="0.35">
      <c r="A44" s="5" t="s">
        <v>9</v>
      </c>
      <c r="B44" s="7"/>
    </row>
    <row r="45" spans="1:2" ht="15.6" x14ac:dyDescent="0.35">
      <c r="A45" s="4" t="s">
        <v>10</v>
      </c>
      <c r="B45" s="7" t="s">
        <v>38</v>
      </c>
    </row>
    <row r="46" spans="1:2" ht="15.6" x14ac:dyDescent="0.35">
      <c r="A46" s="4" t="s">
        <v>11</v>
      </c>
      <c r="B46" s="7" t="s">
        <v>38</v>
      </c>
    </row>
    <row r="47" spans="1:2" ht="15.6" x14ac:dyDescent="0.35">
      <c r="A47" s="4"/>
      <c r="B47" s="7"/>
    </row>
    <row r="48" spans="1:2" ht="15.6" x14ac:dyDescent="0.35">
      <c r="A48" s="5" t="s">
        <v>12</v>
      </c>
      <c r="B48" s="7"/>
    </row>
    <row r="49" spans="1:2" ht="15.6" x14ac:dyDescent="0.35">
      <c r="A49" s="4" t="s">
        <v>13</v>
      </c>
      <c r="B49" s="7">
        <f>B17/B16*100</f>
        <v>95.428571428571431</v>
      </c>
    </row>
    <row r="50" spans="1:2" ht="15.6" x14ac:dyDescent="0.35">
      <c r="A50" s="4" t="s">
        <v>14</v>
      </c>
      <c r="B50" s="7">
        <f>B23/B22*100</f>
        <v>114.99189278802633</v>
      </c>
    </row>
    <row r="51" spans="1:2" ht="15.6" x14ac:dyDescent="0.35">
      <c r="A51" s="4" t="s">
        <v>15</v>
      </c>
      <c r="B51" s="7">
        <f>AVERAGE(B49:B50)</f>
        <v>105.21023210829888</v>
      </c>
    </row>
    <row r="52" spans="1:2" ht="15.6" x14ac:dyDescent="0.35">
      <c r="A52" s="4"/>
      <c r="B52" s="7"/>
    </row>
    <row r="53" spans="1:2" ht="15.6" x14ac:dyDescent="0.35">
      <c r="A53" s="5" t="s">
        <v>16</v>
      </c>
      <c r="B53" s="7"/>
    </row>
    <row r="54" spans="1:2" ht="15.6" x14ac:dyDescent="0.35">
      <c r="A54" s="4" t="s">
        <v>17</v>
      </c>
      <c r="B54" s="7">
        <f>(B17/B18)*100</f>
        <v>101.82926829268293</v>
      </c>
    </row>
    <row r="55" spans="1:2" ht="15.6" x14ac:dyDescent="0.35">
      <c r="A55" s="4" t="s">
        <v>18</v>
      </c>
      <c r="B55" s="7">
        <f>B23/B24*100</f>
        <v>28.705855796762446</v>
      </c>
    </row>
    <row r="56" spans="1:2" ht="15.6" x14ac:dyDescent="0.35">
      <c r="A56" s="4" t="s">
        <v>19</v>
      </c>
      <c r="B56" s="7">
        <f>(B54+B55)/2</f>
        <v>65.267562044722681</v>
      </c>
    </row>
    <row r="57" spans="1:2" ht="15.6" x14ac:dyDescent="0.35">
      <c r="A57" s="4"/>
      <c r="B57" s="7"/>
    </row>
    <row r="58" spans="1:2" ht="15.6" x14ac:dyDescent="0.35">
      <c r="A58" s="5" t="s">
        <v>30</v>
      </c>
      <c r="B58" s="7"/>
    </row>
    <row r="59" spans="1:2" ht="15.6" x14ac:dyDescent="0.35">
      <c r="A59" s="4" t="s">
        <v>20</v>
      </c>
      <c r="B59" s="7">
        <f>B25/B23*100</f>
        <v>100</v>
      </c>
    </row>
    <row r="60" spans="1:2" ht="15.6" x14ac:dyDescent="0.35">
      <c r="A60" s="4"/>
      <c r="B60" s="7"/>
    </row>
    <row r="61" spans="1:2" ht="15.6" x14ac:dyDescent="0.35">
      <c r="A61" s="5" t="s">
        <v>21</v>
      </c>
      <c r="B61" s="7"/>
    </row>
    <row r="62" spans="1:2" ht="15.6" x14ac:dyDescent="0.35">
      <c r="A62" s="4" t="s">
        <v>22</v>
      </c>
      <c r="B62" s="7">
        <f>((B17/B15)-1)*100</f>
        <v>-37.453183520599254</v>
      </c>
    </row>
    <row r="63" spans="1:2" ht="15.6" x14ac:dyDescent="0.35">
      <c r="A63" s="4" t="s">
        <v>23</v>
      </c>
      <c r="B63" s="7">
        <f>((B38/B37)-1)*100</f>
        <v>10.169675153283508</v>
      </c>
    </row>
    <row r="64" spans="1:2" ht="15.6" x14ac:dyDescent="0.35">
      <c r="A64" s="4" t="s">
        <v>24</v>
      </c>
      <c r="B64" s="7">
        <f>((B40/B39)-1)*100</f>
        <v>76.139540514531092</v>
      </c>
    </row>
    <row r="65" spans="1:4" ht="15.6" x14ac:dyDescent="0.35">
      <c r="A65" s="4"/>
      <c r="B65" s="7"/>
    </row>
    <row r="66" spans="1:4" ht="15.6" x14ac:dyDescent="0.35">
      <c r="A66" s="5" t="s">
        <v>25</v>
      </c>
      <c r="B66" s="7"/>
    </row>
    <row r="67" spans="1:4" ht="15.6" x14ac:dyDescent="0.35">
      <c r="A67" s="4" t="s">
        <v>33</v>
      </c>
      <c r="B67" s="7">
        <f t="shared" ref="B67:B68" si="0">B22/B16</f>
        <v>989750.85714285716</v>
      </c>
    </row>
    <row r="68" spans="1:4" ht="15.6" x14ac:dyDescent="0.35">
      <c r="A68" s="4" t="s">
        <v>34</v>
      </c>
      <c r="B68" s="7">
        <f t="shared" si="0"/>
        <v>1192654.5975449104</v>
      </c>
    </row>
    <row r="69" spans="1:4" ht="15.6" x14ac:dyDescent="0.35">
      <c r="A69" s="4" t="s">
        <v>26</v>
      </c>
      <c r="B69" s="7">
        <f>(B68/B67)*B51</f>
        <v>126.77884149042828</v>
      </c>
    </row>
    <row r="70" spans="1:4" ht="15.6" x14ac:dyDescent="0.35">
      <c r="A70" s="4" t="s">
        <v>31</v>
      </c>
      <c r="B70" s="7">
        <f>B22/(B16*3)</f>
        <v>329916.95238095237</v>
      </c>
    </row>
    <row r="71" spans="1:4" ht="15.6" x14ac:dyDescent="0.35">
      <c r="A71" s="4" t="s">
        <v>32</v>
      </c>
      <c r="B71" s="7">
        <f>B23/(B17*3)</f>
        <v>397551.53251497011</v>
      </c>
    </row>
    <row r="72" spans="1:4" ht="15.6" x14ac:dyDescent="0.35">
      <c r="A72" s="4"/>
      <c r="B72" s="7"/>
    </row>
    <row r="73" spans="1:4" ht="15.6" x14ac:dyDescent="0.35">
      <c r="A73" s="5" t="s">
        <v>27</v>
      </c>
      <c r="B73" s="7"/>
    </row>
    <row r="74" spans="1:4" ht="15.6" x14ac:dyDescent="0.35">
      <c r="A74" s="4" t="s">
        <v>28</v>
      </c>
      <c r="B74" s="7">
        <f>(B29/B28)*100</f>
        <v>115.05309792247861</v>
      </c>
    </row>
    <row r="75" spans="1:4" ht="16.2" thickBot="1" x14ac:dyDescent="0.4">
      <c r="A75" s="8" t="s">
        <v>29</v>
      </c>
      <c r="B75" s="9">
        <f>(B23/B29)*100</f>
        <v>99.946802706265643</v>
      </c>
      <c r="C75" s="3"/>
    </row>
    <row r="76" spans="1:4" ht="42" customHeight="1" thickTop="1" x14ac:dyDescent="0.3">
      <c r="A76" s="32" t="s">
        <v>76</v>
      </c>
      <c r="B76" s="32"/>
      <c r="C76" s="25"/>
      <c r="D76" s="25"/>
    </row>
    <row r="164" spans="7:11" x14ac:dyDescent="0.3">
      <c r="G164" s="1"/>
      <c r="H164" s="1"/>
      <c r="I164" s="1"/>
      <c r="J164" s="1"/>
      <c r="K164" s="1"/>
    </row>
    <row r="165" spans="7:11" x14ac:dyDescent="0.3">
      <c r="G165" s="1"/>
      <c r="H165" s="1"/>
      <c r="I165" s="1"/>
      <c r="J165" s="1"/>
      <c r="K165" s="1"/>
    </row>
    <row r="166" spans="7:11" x14ac:dyDescent="0.3">
      <c r="G166" s="1"/>
      <c r="H166" s="1"/>
      <c r="I166" s="1"/>
      <c r="J166" s="1"/>
      <c r="K166" s="1"/>
    </row>
  </sheetData>
  <mergeCells count="2">
    <mergeCell ref="A9:A10"/>
    <mergeCell ref="A76:B7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K174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109375" style="2" bestFit="1" customWidth="1"/>
    <col min="2" max="2" width="36.33203125" style="2" bestFit="1" customWidth="1"/>
    <col min="3" max="4" width="11.44140625" style="2"/>
    <col min="5" max="5" width="12.6640625" style="2" bestFit="1" customWidth="1"/>
    <col min="6" max="16384" width="11.44140625" style="2"/>
  </cols>
  <sheetData>
    <row r="7" spans="1:2" ht="27.75" customHeight="1" x14ac:dyDescent="0.3"/>
    <row r="8" spans="1:2" ht="30" customHeight="1" x14ac:dyDescent="0.3"/>
    <row r="9" spans="1:2" ht="15.6" x14ac:dyDescent="0.3">
      <c r="A9" s="30" t="s">
        <v>0</v>
      </c>
      <c r="B9" s="21" t="s">
        <v>36</v>
      </c>
    </row>
    <row r="10" spans="1:2" ht="21.75" customHeight="1" thickBot="1" x14ac:dyDescent="0.35">
      <c r="A10" s="31"/>
      <c r="B10" s="22" t="s">
        <v>35</v>
      </c>
    </row>
    <row r="11" spans="1:2" ht="16.2" thickTop="1" x14ac:dyDescent="0.35">
      <c r="A11" s="4"/>
      <c r="B11" s="4"/>
    </row>
    <row r="12" spans="1:2" ht="15.6" x14ac:dyDescent="0.35">
      <c r="A12" s="5" t="s">
        <v>1</v>
      </c>
      <c r="B12" s="4"/>
    </row>
    <row r="13" spans="1:2" ht="15.6" x14ac:dyDescent="0.35">
      <c r="A13" s="4"/>
      <c r="B13" s="4"/>
    </row>
    <row r="14" spans="1:2" ht="15.6" x14ac:dyDescent="0.35">
      <c r="A14" s="5" t="s">
        <v>2</v>
      </c>
      <c r="B14" s="4"/>
    </row>
    <row r="15" spans="1:2" ht="15.6" x14ac:dyDescent="0.35">
      <c r="A15" s="4" t="s">
        <v>57</v>
      </c>
      <c r="B15" s="6">
        <f>+'III Trimestre'!B15</f>
        <v>267</v>
      </c>
    </row>
    <row r="16" spans="1:2" ht="15.6" x14ac:dyDescent="0.35">
      <c r="A16" s="4" t="s">
        <v>97</v>
      </c>
      <c r="B16" s="6">
        <f>+'III Trimestre'!B16</f>
        <v>175</v>
      </c>
    </row>
    <row r="17" spans="1:2" ht="15.6" x14ac:dyDescent="0.35">
      <c r="A17" s="4" t="s">
        <v>98</v>
      </c>
      <c r="B17" s="6">
        <f>+'III Trimestre'!B17</f>
        <v>167</v>
      </c>
    </row>
    <row r="18" spans="1:2" ht="15.6" x14ac:dyDescent="0.35">
      <c r="A18" s="4" t="s">
        <v>71</v>
      </c>
      <c r="B18" s="6">
        <f>+'III Trimestre'!B18</f>
        <v>164</v>
      </c>
    </row>
    <row r="19" spans="1:2" ht="15.6" x14ac:dyDescent="0.35">
      <c r="A19" s="4"/>
      <c r="B19" s="6"/>
    </row>
    <row r="20" spans="1:2" ht="15.6" x14ac:dyDescent="0.35">
      <c r="A20" s="5" t="s">
        <v>3</v>
      </c>
      <c r="B20" s="6"/>
    </row>
    <row r="21" spans="1:2" ht="15.6" x14ac:dyDescent="0.35">
      <c r="A21" s="4" t="s">
        <v>57</v>
      </c>
      <c r="B21" s="6">
        <f>+'I Trimestre'!B21+'II Trimestre'!B21+'III Trimestre'!B21</f>
        <v>649727726.71000004</v>
      </c>
    </row>
    <row r="22" spans="1:2" ht="15.6" x14ac:dyDescent="0.35">
      <c r="A22" s="4" t="s">
        <v>97</v>
      </c>
      <c r="B22" s="6">
        <f>+'I Trimestre'!B22+'II Trimestre'!B22+'III Trimestre'!B22</f>
        <v>502879588.78999996</v>
      </c>
    </row>
    <row r="23" spans="1:2" ht="15.6" x14ac:dyDescent="0.35">
      <c r="A23" s="4" t="s">
        <v>98</v>
      </c>
      <c r="B23" s="6">
        <f>+'I Trimestre'!B23+'II Trimestre'!B23+'III Trimestre'!B23</f>
        <v>528846506.57999998</v>
      </c>
    </row>
    <row r="24" spans="1:2" ht="15.6" x14ac:dyDescent="0.35">
      <c r="A24" s="4" t="s">
        <v>71</v>
      </c>
      <c r="B24" s="6">
        <f>+'III Trimestre'!B24</f>
        <v>693842117.78999996</v>
      </c>
    </row>
    <row r="25" spans="1:2" ht="15.6" x14ac:dyDescent="0.35">
      <c r="A25" s="4" t="s">
        <v>99</v>
      </c>
      <c r="B25" s="6">
        <f>B23</f>
        <v>528846506.57999998</v>
      </c>
    </row>
    <row r="26" spans="1:2" ht="15.6" x14ac:dyDescent="0.35">
      <c r="A26" s="4"/>
      <c r="B26" s="6"/>
    </row>
    <row r="27" spans="1:2" ht="15.6" x14ac:dyDescent="0.35">
      <c r="A27" s="5" t="s">
        <v>4</v>
      </c>
      <c r="B27" s="6"/>
    </row>
    <row r="28" spans="1:2" ht="15.6" x14ac:dyDescent="0.35">
      <c r="A28" s="4" t="s">
        <v>97</v>
      </c>
      <c r="B28" s="6">
        <f>B22</f>
        <v>502879588.78999996</v>
      </c>
    </row>
    <row r="29" spans="1:2" ht="15.6" x14ac:dyDescent="0.35">
      <c r="A29" s="4" t="s">
        <v>98</v>
      </c>
      <c r="B29" s="6">
        <f>+'I Trimestre'!B29+'II Trimestre'!B29+'III Trimestre'!B29</f>
        <v>528846506.57999992</v>
      </c>
    </row>
    <row r="30" spans="1:2" ht="15.6" x14ac:dyDescent="0.35">
      <c r="A30" s="4"/>
      <c r="B30" s="7"/>
    </row>
    <row r="31" spans="1:2" ht="15.6" x14ac:dyDescent="0.35">
      <c r="A31" s="5" t="s">
        <v>5</v>
      </c>
      <c r="B31" s="7"/>
    </row>
    <row r="32" spans="1:2" ht="15.6" x14ac:dyDescent="0.35">
      <c r="A32" s="4" t="s">
        <v>58</v>
      </c>
      <c r="B32" s="7">
        <v>1.0948</v>
      </c>
    </row>
    <row r="33" spans="1:2" ht="15.6" x14ac:dyDescent="0.35">
      <c r="A33" s="4" t="s">
        <v>100</v>
      </c>
      <c r="B33" s="7">
        <v>1.0932999999999999</v>
      </c>
    </row>
    <row r="34" spans="1:2" ht="15.6" x14ac:dyDescent="0.35">
      <c r="A34" s="4" t="s">
        <v>6</v>
      </c>
      <c r="B34" s="24" t="s">
        <v>37</v>
      </c>
    </row>
    <row r="35" spans="1:2" ht="15.6" x14ac:dyDescent="0.35">
      <c r="A35" s="4"/>
      <c r="B35" s="6"/>
    </row>
    <row r="36" spans="1:2" ht="15.6" x14ac:dyDescent="0.35">
      <c r="A36" s="5" t="s">
        <v>7</v>
      </c>
      <c r="B36" s="6"/>
    </row>
    <row r="37" spans="1:2" ht="15.6" x14ac:dyDescent="0.35">
      <c r="A37" s="4" t="s">
        <v>59</v>
      </c>
      <c r="B37" s="6">
        <f>B21/B32</f>
        <v>593467050.33796132</v>
      </c>
    </row>
    <row r="38" spans="1:2" ht="15.6" x14ac:dyDescent="0.35">
      <c r="A38" s="4" t="s">
        <v>101</v>
      </c>
      <c r="B38" s="6">
        <f>B23/B33</f>
        <v>483715820.52501601</v>
      </c>
    </row>
    <row r="39" spans="1:2" ht="15.6" x14ac:dyDescent="0.35">
      <c r="A39" s="4" t="s">
        <v>60</v>
      </c>
      <c r="B39" s="6">
        <f>B37/B15</f>
        <v>2222723.0349736377</v>
      </c>
    </row>
    <row r="40" spans="1:2" ht="15.6" x14ac:dyDescent="0.35">
      <c r="A40" s="4" t="s">
        <v>102</v>
      </c>
      <c r="B40" s="6">
        <f>B38/B17</f>
        <v>2896501.9193114731</v>
      </c>
    </row>
    <row r="41" spans="1:2" ht="15.6" x14ac:dyDescent="0.35">
      <c r="A41" s="4"/>
      <c r="B41" s="7"/>
    </row>
    <row r="42" spans="1:2" ht="15.6" x14ac:dyDescent="0.35">
      <c r="A42" s="5" t="s">
        <v>8</v>
      </c>
      <c r="B42" s="7"/>
    </row>
    <row r="43" spans="1:2" ht="15.6" x14ac:dyDescent="0.35">
      <c r="A43" s="5"/>
      <c r="B43" s="7"/>
    </row>
    <row r="44" spans="1:2" ht="15.6" x14ac:dyDescent="0.35">
      <c r="A44" s="5" t="s">
        <v>9</v>
      </c>
      <c r="B44" s="7"/>
    </row>
    <row r="45" spans="1:2" ht="15.6" x14ac:dyDescent="0.35">
      <c r="A45" s="4" t="s">
        <v>10</v>
      </c>
      <c r="B45" s="7" t="s">
        <v>38</v>
      </c>
    </row>
    <row r="46" spans="1:2" ht="15.6" x14ac:dyDescent="0.35">
      <c r="A46" s="4" t="s">
        <v>11</v>
      </c>
      <c r="B46" s="7" t="s">
        <v>38</v>
      </c>
    </row>
    <row r="47" spans="1:2" ht="15.6" x14ac:dyDescent="0.35">
      <c r="A47" s="4"/>
      <c r="B47" s="7"/>
    </row>
    <row r="48" spans="1:2" ht="15.6" x14ac:dyDescent="0.35">
      <c r="A48" s="5" t="s">
        <v>12</v>
      </c>
      <c r="B48" s="7"/>
    </row>
    <row r="49" spans="1:2" ht="15.6" x14ac:dyDescent="0.35">
      <c r="A49" s="4" t="s">
        <v>13</v>
      </c>
      <c r="B49" s="7">
        <f>B17/B16*100</f>
        <v>95.428571428571431</v>
      </c>
    </row>
    <row r="50" spans="1:2" ht="15.6" x14ac:dyDescent="0.35">
      <c r="A50" s="4" t="s">
        <v>14</v>
      </c>
      <c r="B50" s="7">
        <f>B23/B22*100</f>
        <v>105.16364520828539</v>
      </c>
    </row>
    <row r="51" spans="1:2" ht="15.6" x14ac:dyDescent="0.35">
      <c r="A51" s="4" t="s">
        <v>15</v>
      </c>
      <c r="B51" s="7">
        <f>AVERAGE(B49:B50)</f>
        <v>100.29610831842841</v>
      </c>
    </row>
    <row r="52" spans="1:2" ht="15.6" x14ac:dyDescent="0.35">
      <c r="A52" s="4"/>
      <c r="B52" s="7"/>
    </row>
    <row r="53" spans="1:2" ht="15.6" x14ac:dyDescent="0.35">
      <c r="A53" s="5" t="s">
        <v>16</v>
      </c>
      <c r="B53" s="7"/>
    </row>
    <row r="54" spans="1:2" ht="15.6" x14ac:dyDescent="0.35">
      <c r="A54" s="4" t="s">
        <v>17</v>
      </c>
      <c r="B54" s="7">
        <f>(B17/B18)*100</f>
        <v>101.82926829268293</v>
      </c>
    </row>
    <row r="55" spans="1:2" ht="15.6" x14ac:dyDescent="0.35">
      <c r="A55" s="4" t="s">
        <v>18</v>
      </c>
      <c r="B55" s="7">
        <f>B23/B24*100</f>
        <v>76.220006399216885</v>
      </c>
    </row>
    <row r="56" spans="1:2" ht="15.6" x14ac:dyDescent="0.35">
      <c r="A56" s="4" t="s">
        <v>19</v>
      </c>
      <c r="B56" s="7">
        <f>(B54+B55)/2</f>
        <v>89.024637345949913</v>
      </c>
    </row>
    <row r="57" spans="1:2" ht="15.6" x14ac:dyDescent="0.35">
      <c r="A57" s="4"/>
      <c r="B57" s="7"/>
    </row>
    <row r="58" spans="1:2" ht="15.6" x14ac:dyDescent="0.35">
      <c r="A58" s="5" t="s">
        <v>30</v>
      </c>
      <c r="B58" s="7"/>
    </row>
    <row r="59" spans="1:2" ht="15.6" x14ac:dyDescent="0.35">
      <c r="A59" s="4" t="s">
        <v>20</v>
      </c>
      <c r="B59" s="7">
        <f>B25/B23*100</f>
        <v>100</v>
      </c>
    </row>
    <row r="60" spans="1:2" ht="15.6" x14ac:dyDescent="0.35">
      <c r="A60" s="4"/>
      <c r="B60" s="7"/>
    </row>
    <row r="61" spans="1:2" ht="15.6" x14ac:dyDescent="0.35">
      <c r="A61" s="5" t="s">
        <v>21</v>
      </c>
      <c r="B61" s="7"/>
    </row>
    <row r="62" spans="1:2" ht="15.6" x14ac:dyDescent="0.35">
      <c r="A62" s="4" t="s">
        <v>22</v>
      </c>
      <c r="B62" s="7">
        <f>((B17/B15)-1)*100</f>
        <v>-37.453183520599254</v>
      </c>
    </row>
    <row r="63" spans="1:2" ht="15.6" x14ac:dyDescent="0.35">
      <c r="A63" s="4" t="s">
        <v>23</v>
      </c>
      <c r="B63" s="7">
        <f>((B38/B37)-1)*100</f>
        <v>-18.493230542528917</v>
      </c>
    </row>
    <row r="64" spans="1:2" ht="15.6" x14ac:dyDescent="0.35">
      <c r="A64" s="4" t="s">
        <v>24</v>
      </c>
      <c r="B64" s="7">
        <f>((B40/B39)-1)*100</f>
        <v>30.313218234399898</v>
      </c>
    </row>
    <row r="65" spans="1:4" ht="15.6" x14ac:dyDescent="0.35">
      <c r="A65" s="4"/>
      <c r="B65" s="7"/>
    </row>
    <row r="66" spans="1:4" ht="15.6" x14ac:dyDescent="0.35">
      <c r="A66" s="5" t="s">
        <v>25</v>
      </c>
      <c r="B66" s="7"/>
    </row>
    <row r="67" spans="1:4" ht="15.6" x14ac:dyDescent="0.35">
      <c r="A67" s="4" t="s">
        <v>33</v>
      </c>
      <c r="B67" s="7">
        <f t="shared" ref="B67:B68" si="0">B22/B16</f>
        <v>2873597.6502285711</v>
      </c>
    </row>
    <row r="68" spans="1:4" ht="15.6" x14ac:dyDescent="0.35">
      <c r="A68" s="4" t="s">
        <v>34</v>
      </c>
      <c r="B68" s="7">
        <f t="shared" si="0"/>
        <v>3166745.5483832336</v>
      </c>
    </row>
    <row r="69" spans="1:4" ht="15.6" x14ac:dyDescent="0.35">
      <c r="A69" s="4" t="s">
        <v>26</v>
      </c>
      <c r="B69" s="7">
        <f>(B68/B67)*B51</f>
        <v>110.52774020478556</v>
      </c>
    </row>
    <row r="70" spans="1:4" ht="15.6" x14ac:dyDescent="0.35">
      <c r="A70" s="4" t="s">
        <v>31</v>
      </c>
      <c r="B70" s="7">
        <f>B22/(B16*9)</f>
        <v>319288.6278031746</v>
      </c>
    </row>
    <row r="71" spans="1:4" ht="15.6" x14ac:dyDescent="0.35">
      <c r="A71" s="4" t="s">
        <v>32</v>
      </c>
      <c r="B71" s="7">
        <f>B23/(B17*9)</f>
        <v>351860.61648702592</v>
      </c>
    </row>
    <row r="72" spans="1:4" ht="15.6" x14ac:dyDescent="0.35">
      <c r="A72" s="4"/>
      <c r="B72" s="7"/>
    </row>
    <row r="73" spans="1:4" ht="15.6" x14ac:dyDescent="0.35">
      <c r="A73" s="5" t="s">
        <v>27</v>
      </c>
      <c r="B73" s="7"/>
    </row>
    <row r="74" spans="1:4" ht="15.6" x14ac:dyDescent="0.35">
      <c r="A74" s="4" t="s">
        <v>28</v>
      </c>
      <c r="B74" s="7">
        <f>(B29/B28)*100</f>
        <v>105.16364520828536</v>
      </c>
    </row>
    <row r="75" spans="1:4" ht="16.2" thickBot="1" x14ac:dyDescent="0.4">
      <c r="A75" s="8" t="s">
        <v>29</v>
      </c>
      <c r="B75" s="9">
        <f>(B23/B29)*100</f>
        <v>100.00000000000003</v>
      </c>
      <c r="C75" s="3"/>
    </row>
    <row r="76" spans="1:4" ht="36" customHeight="1" thickTop="1" x14ac:dyDescent="0.3">
      <c r="A76" s="32" t="s">
        <v>76</v>
      </c>
      <c r="B76" s="32"/>
      <c r="C76" s="25"/>
      <c r="D76" s="25"/>
    </row>
    <row r="77" spans="1:4" ht="15.6" x14ac:dyDescent="0.35">
      <c r="A77" s="4"/>
      <c r="B77" s="4"/>
    </row>
    <row r="78" spans="1:4" ht="15.6" x14ac:dyDescent="0.35">
      <c r="A78" s="4"/>
      <c r="B78" s="4"/>
    </row>
    <row r="79" spans="1:4" ht="15.6" x14ac:dyDescent="0.35">
      <c r="A79" s="4"/>
      <c r="B79" s="4"/>
    </row>
    <row r="80" spans="1:4" ht="15.6" x14ac:dyDescent="0.35">
      <c r="A80" s="4"/>
      <c r="B80" s="4"/>
    </row>
    <row r="81" spans="1:2" ht="15.6" x14ac:dyDescent="0.35">
      <c r="A81" s="4"/>
      <c r="B81" s="4"/>
    </row>
    <row r="82" spans="1:2" ht="15.6" x14ac:dyDescent="0.35">
      <c r="A82" s="4"/>
      <c r="B82" s="4"/>
    </row>
    <row r="83" spans="1:2" ht="15.6" x14ac:dyDescent="0.35">
      <c r="A83" s="4"/>
      <c r="B83" s="4"/>
    </row>
    <row r="84" spans="1:2" ht="15.6" x14ac:dyDescent="0.35">
      <c r="A84" s="4"/>
      <c r="B84" s="4"/>
    </row>
    <row r="85" spans="1:2" ht="15.6" x14ac:dyDescent="0.35">
      <c r="A85" s="4"/>
      <c r="B85" s="4"/>
    </row>
    <row r="86" spans="1:2" ht="15.6" x14ac:dyDescent="0.35">
      <c r="A86" s="4"/>
      <c r="B86" s="4"/>
    </row>
    <row r="87" spans="1:2" ht="15.6" x14ac:dyDescent="0.35">
      <c r="A87" s="4"/>
      <c r="B87" s="4"/>
    </row>
    <row r="88" spans="1:2" ht="15.6" x14ac:dyDescent="0.35">
      <c r="A88" s="4"/>
      <c r="B88" s="4"/>
    </row>
    <row r="89" spans="1:2" ht="15.6" x14ac:dyDescent="0.35">
      <c r="A89" s="4"/>
      <c r="B89" s="4"/>
    </row>
    <row r="90" spans="1:2" ht="15.6" x14ac:dyDescent="0.35">
      <c r="A90" s="4"/>
      <c r="B90" s="4"/>
    </row>
    <row r="91" spans="1:2" ht="15.6" x14ac:dyDescent="0.35">
      <c r="A91" s="4"/>
      <c r="B91" s="4"/>
    </row>
    <row r="92" spans="1:2" ht="15.6" x14ac:dyDescent="0.35">
      <c r="A92" s="4"/>
      <c r="B92" s="4"/>
    </row>
    <row r="93" spans="1:2" ht="15.6" x14ac:dyDescent="0.35">
      <c r="A93" s="4"/>
      <c r="B93" s="4"/>
    </row>
    <row r="94" spans="1:2" ht="15.6" x14ac:dyDescent="0.35">
      <c r="A94" s="4"/>
      <c r="B94" s="4"/>
    </row>
    <row r="95" spans="1:2" ht="15.6" x14ac:dyDescent="0.35">
      <c r="A95" s="4"/>
      <c r="B95" s="4"/>
    </row>
    <row r="96" spans="1:2" ht="15.6" x14ac:dyDescent="0.35">
      <c r="A96" s="4"/>
      <c r="B96" s="4"/>
    </row>
    <row r="97" spans="1:2" ht="15.6" x14ac:dyDescent="0.35">
      <c r="A97" s="4"/>
      <c r="B97" s="4"/>
    </row>
    <row r="98" spans="1:2" ht="15.6" x14ac:dyDescent="0.35">
      <c r="A98" s="4"/>
      <c r="B98" s="4"/>
    </row>
    <row r="99" spans="1:2" ht="15.6" x14ac:dyDescent="0.35">
      <c r="A99" s="4"/>
      <c r="B99" s="4"/>
    </row>
    <row r="100" spans="1:2" ht="15.6" x14ac:dyDescent="0.35">
      <c r="A100" s="4"/>
      <c r="B100" s="4"/>
    </row>
    <row r="101" spans="1:2" ht="15.6" x14ac:dyDescent="0.35">
      <c r="A101" s="4"/>
      <c r="B101" s="4"/>
    </row>
    <row r="102" spans="1:2" ht="15.6" x14ac:dyDescent="0.35">
      <c r="A102" s="4"/>
      <c r="B102" s="4"/>
    </row>
    <row r="103" spans="1:2" ht="15.6" x14ac:dyDescent="0.35">
      <c r="A103" s="4"/>
      <c r="B103" s="4"/>
    </row>
    <row r="104" spans="1:2" ht="15.6" x14ac:dyDescent="0.35">
      <c r="A104" s="4"/>
      <c r="B104" s="4"/>
    </row>
    <row r="172" spans="7:11" x14ac:dyDescent="0.3">
      <c r="G172" s="1"/>
      <c r="H172" s="1"/>
      <c r="I172" s="1"/>
      <c r="J172" s="1"/>
      <c r="K172" s="1"/>
    </row>
    <row r="173" spans="7:11" x14ac:dyDescent="0.3">
      <c r="G173" s="1"/>
      <c r="H173" s="1"/>
      <c r="I173" s="1"/>
      <c r="J173" s="1"/>
      <c r="K173" s="1"/>
    </row>
    <row r="174" spans="7:11" x14ac:dyDescent="0.3">
      <c r="G174" s="1"/>
      <c r="H174" s="1"/>
      <c r="I174" s="1"/>
      <c r="J174" s="1"/>
      <c r="K174" s="1"/>
    </row>
  </sheetData>
  <mergeCells count="2">
    <mergeCell ref="A9:A10"/>
    <mergeCell ref="A76:B7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K162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109375" style="2" bestFit="1" customWidth="1"/>
    <col min="2" max="2" width="36.33203125" style="2" bestFit="1" customWidth="1"/>
    <col min="3" max="4" width="11.44140625" style="2"/>
    <col min="5" max="5" width="12.6640625" style="2" bestFit="1" customWidth="1"/>
    <col min="6" max="16384" width="11.44140625" style="2"/>
  </cols>
  <sheetData>
    <row r="7" spans="1:2" ht="27.75" customHeight="1" x14ac:dyDescent="0.3"/>
    <row r="8" spans="1:2" ht="30" customHeight="1" x14ac:dyDescent="0.3"/>
    <row r="9" spans="1:2" ht="15.6" x14ac:dyDescent="0.3">
      <c r="A9" s="30" t="s">
        <v>0</v>
      </c>
      <c r="B9" s="21" t="s">
        <v>36</v>
      </c>
    </row>
    <row r="10" spans="1:2" ht="21.75" customHeight="1" thickBot="1" x14ac:dyDescent="0.35">
      <c r="A10" s="31"/>
      <c r="B10" s="22" t="s">
        <v>35</v>
      </c>
    </row>
    <row r="11" spans="1:2" ht="16.2" thickTop="1" x14ac:dyDescent="0.35">
      <c r="A11" s="4"/>
      <c r="B11" s="4"/>
    </row>
    <row r="12" spans="1:2" ht="15.6" x14ac:dyDescent="0.35">
      <c r="A12" s="5" t="s">
        <v>1</v>
      </c>
      <c r="B12" s="4"/>
    </row>
    <row r="13" spans="1:2" ht="15.6" x14ac:dyDescent="0.35">
      <c r="A13" s="4"/>
      <c r="B13" s="4"/>
    </row>
    <row r="14" spans="1:2" ht="15.6" x14ac:dyDescent="0.35">
      <c r="A14" s="5" t="s">
        <v>2</v>
      </c>
      <c r="B14" s="4"/>
    </row>
    <row r="15" spans="1:2" ht="15.6" x14ac:dyDescent="0.35">
      <c r="A15" s="4" t="s">
        <v>61</v>
      </c>
      <c r="B15" s="6">
        <v>267</v>
      </c>
    </row>
    <row r="16" spans="1:2" ht="15.6" x14ac:dyDescent="0.35">
      <c r="A16" s="4" t="s">
        <v>103</v>
      </c>
      <c r="B16" s="6">
        <v>267</v>
      </c>
    </row>
    <row r="17" spans="1:2" ht="15.6" x14ac:dyDescent="0.35">
      <c r="A17" s="4" t="s">
        <v>104</v>
      </c>
      <c r="B17" s="6">
        <v>185</v>
      </c>
    </row>
    <row r="18" spans="1:2" ht="15.6" x14ac:dyDescent="0.35">
      <c r="A18" s="4" t="s">
        <v>71</v>
      </c>
      <c r="B18" s="6">
        <v>267</v>
      </c>
    </row>
    <row r="19" spans="1:2" ht="15.6" x14ac:dyDescent="0.35">
      <c r="A19" s="4"/>
      <c r="B19" s="6"/>
    </row>
    <row r="20" spans="1:2" ht="15.6" x14ac:dyDescent="0.35">
      <c r="A20" s="5" t="s">
        <v>3</v>
      </c>
      <c r="B20" s="6"/>
    </row>
    <row r="21" spans="1:2" ht="15.6" x14ac:dyDescent="0.35">
      <c r="A21" s="4" t="s">
        <v>61</v>
      </c>
      <c r="B21" s="6">
        <v>33311264</v>
      </c>
    </row>
    <row r="22" spans="1:2" ht="15.6" x14ac:dyDescent="0.35">
      <c r="A22" s="4" t="s">
        <v>103</v>
      </c>
      <c r="B22" s="6">
        <v>223939586.97999999</v>
      </c>
    </row>
    <row r="23" spans="1:2" ht="15.6" x14ac:dyDescent="0.35">
      <c r="A23" s="4" t="s">
        <v>104</v>
      </c>
      <c r="B23" s="6">
        <v>197866659</v>
      </c>
    </row>
    <row r="24" spans="1:2" ht="15.6" x14ac:dyDescent="0.35">
      <c r="A24" s="4" t="s">
        <v>71</v>
      </c>
      <c r="B24" s="6">
        <v>726819175.76999998</v>
      </c>
    </row>
    <row r="25" spans="1:2" ht="15.6" x14ac:dyDescent="0.35">
      <c r="A25" s="4" t="s">
        <v>105</v>
      </c>
      <c r="B25" s="6">
        <f>B23</f>
        <v>197866659</v>
      </c>
    </row>
    <row r="26" spans="1:2" ht="15.6" x14ac:dyDescent="0.35">
      <c r="A26" s="4"/>
      <c r="B26" s="6"/>
    </row>
    <row r="27" spans="1:2" ht="15.6" x14ac:dyDescent="0.35">
      <c r="A27" s="5" t="s">
        <v>4</v>
      </c>
      <c r="B27" s="6"/>
    </row>
    <row r="28" spans="1:2" ht="15.6" x14ac:dyDescent="0.35">
      <c r="A28" s="4" t="s">
        <v>103</v>
      </c>
      <c r="B28" s="6">
        <f>B22</f>
        <v>223939586.97999999</v>
      </c>
    </row>
    <row r="29" spans="1:2" ht="15.6" x14ac:dyDescent="0.35">
      <c r="A29" s="4" t="s">
        <v>104</v>
      </c>
      <c r="B29" s="6">
        <v>197866659</v>
      </c>
    </row>
    <row r="30" spans="1:2" ht="15.6" x14ac:dyDescent="0.35">
      <c r="A30" s="4"/>
      <c r="B30" s="7"/>
    </row>
    <row r="31" spans="1:2" ht="15.6" x14ac:dyDescent="0.35">
      <c r="A31" s="5" t="s">
        <v>5</v>
      </c>
      <c r="B31" s="7"/>
    </row>
    <row r="32" spans="1:2" ht="15.6" x14ac:dyDescent="0.35">
      <c r="A32" s="4" t="s">
        <v>62</v>
      </c>
      <c r="B32" s="23">
        <v>1.0947</v>
      </c>
    </row>
    <row r="33" spans="1:2" ht="15.6" x14ac:dyDescent="0.35">
      <c r="A33" s="4" t="s">
        <v>106</v>
      </c>
      <c r="B33" s="23">
        <v>1.1039000000000001</v>
      </c>
    </row>
    <row r="34" spans="1:2" ht="15.6" x14ac:dyDescent="0.35">
      <c r="A34" s="4" t="s">
        <v>6</v>
      </c>
      <c r="B34" s="24" t="s">
        <v>37</v>
      </c>
    </row>
    <row r="35" spans="1:2" ht="15.6" x14ac:dyDescent="0.35">
      <c r="A35" s="4"/>
      <c r="B35" s="6"/>
    </row>
    <row r="36" spans="1:2" ht="15.6" x14ac:dyDescent="0.35">
      <c r="A36" s="5" t="s">
        <v>7</v>
      </c>
      <c r="B36" s="6"/>
    </row>
    <row r="37" spans="1:2" ht="15.6" x14ac:dyDescent="0.35">
      <c r="A37" s="4" t="s">
        <v>63</v>
      </c>
      <c r="B37" s="6">
        <f>B21/B32</f>
        <v>30429582.534027588</v>
      </c>
    </row>
    <row r="38" spans="1:2" ht="15.6" x14ac:dyDescent="0.35">
      <c r="A38" s="4" t="s">
        <v>107</v>
      </c>
      <c r="B38" s="6">
        <f>B23/B33</f>
        <v>179243282.00018117</v>
      </c>
    </row>
    <row r="39" spans="1:2" ht="15.6" x14ac:dyDescent="0.35">
      <c r="A39" s="4" t="s">
        <v>64</v>
      </c>
      <c r="B39" s="6">
        <f>B37/B15</f>
        <v>113968.47391021569</v>
      </c>
    </row>
    <row r="40" spans="1:2" ht="15.6" x14ac:dyDescent="0.35">
      <c r="A40" s="4" t="s">
        <v>108</v>
      </c>
      <c r="B40" s="6">
        <f>B38/B17</f>
        <v>968882.60540638468</v>
      </c>
    </row>
    <row r="41" spans="1:2" ht="15.6" x14ac:dyDescent="0.35">
      <c r="A41" s="4"/>
      <c r="B41" s="7"/>
    </row>
    <row r="42" spans="1:2" ht="15.6" x14ac:dyDescent="0.35">
      <c r="A42" s="5" t="s">
        <v>8</v>
      </c>
      <c r="B42" s="7"/>
    </row>
    <row r="43" spans="1:2" ht="15.6" x14ac:dyDescent="0.35">
      <c r="A43" s="5"/>
      <c r="B43" s="7"/>
    </row>
    <row r="44" spans="1:2" ht="15.6" x14ac:dyDescent="0.35">
      <c r="A44" s="5" t="s">
        <v>9</v>
      </c>
      <c r="B44" s="7"/>
    </row>
    <row r="45" spans="1:2" ht="15.6" x14ac:dyDescent="0.35">
      <c r="A45" s="4" t="s">
        <v>10</v>
      </c>
      <c r="B45" s="7" t="s">
        <v>38</v>
      </c>
    </row>
    <row r="46" spans="1:2" ht="15.6" x14ac:dyDescent="0.35">
      <c r="A46" s="4" t="s">
        <v>11</v>
      </c>
      <c r="B46" s="7" t="s">
        <v>38</v>
      </c>
    </row>
    <row r="47" spans="1:2" ht="15.6" x14ac:dyDescent="0.35">
      <c r="A47" s="4"/>
      <c r="B47" s="7"/>
    </row>
    <row r="48" spans="1:2" ht="15.6" x14ac:dyDescent="0.35">
      <c r="A48" s="5" t="s">
        <v>12</v>
      </c>
      <c r="B48" s="7"/>
    </row>
    <row r="49" spans="1:2" ht="15.6" x14ac:dyDescent="0.35">
      <c r="A49" s="4" t="s">
        <v>13</v>
      </c>
      <c r="B49" s="7">
        <f>B17/B16*100</f>
        <v>69.288389513108612</v>
      </c>
    </row>
    <row r="50" spans="1:2" ht="15.6" x14ac:dyDescent="0.35">
      <c r="A50" s="4" t="s">
        <v>14</v>
      </c>
      <c r="B50" s="7">
        <f>B23/B22*100</f>
        <v>88.357159923525018</v>
      </c>
    </row>
    <row r="51" spans="1:2" ht="15.6" x14ac:dyDescent="0.35">
      <c r="A51" s="4" t="s">
        <v>15</v>
      </c>
      <c r="B51" s="7">
        <f>AVERAGE(B49:B50)</f>
        <v>78.822774718316822</v>
      </c>
    </row>
    <row r="52" spans="1:2" ht="15.6" x14ac:dyDescent="0.35">
      <c r="A52" s="4"/>
      <c r="B52" s="7"/>
    </row>
    <row r="53" spans="1:2" ht="15.6" x14ac:dyDescent="0.35">
      <c r="A53" s="5" t="s">
        <v>16</v>
      </c>
      <c r="B53" s="7"/>
    </row>
    <row r="54" spans="1:2" ht="15.6" x14ac:dyDescent="0.35">
      <c r="A54" s="4" t="s">
        <v>17</v>
      </c>
      <c r="B54" s="7">
        <f>(B17/B18)*100</f>
        <v>69.288389513108612</v>
      </c>
    </row>
    <row r="55" spans="1:2" ht="15.6" x14ac:dyDescent="0.35">
      <c r="A55" s="4" t="s">
        <v>18</v>
      </c>
      <c r="B55" s="7">
        <f>B23/B24*100</f>
        <v>27.223643183378858</v>
      </c>
    </row>
    <row r="56" spans="1:2" ht="15.6" x14ac:dyDescent="0.35">
      <c r="A56" s="4" t="s">
        <v>19</v>
      </c>
      <c r="B56" s="7">
        <f>(B54+B55)/2</f>
        <v>48.256016348243733</v>
      </c>
    </row>
    <row r="57" spans="1:2" ht="15.6" x14ac:dyDescent="0.35">
      <c r="A57" s="4"/>
      <c r="B57" s="7"/>
    </row>
    <row r="58" spans="1:2" ht="15.6" x14ac:dyDescent="0.35">
      <c r="A58" s="5" t="s">
        <v>30</v>
      </c>
      <c r="B58" s="7"/>
    </row>
    <row r="59" spans="1:2" ht="15.6" x14ac:dyDescent="0.35">
      <c r="A59" s="4" t="s">
        <v>20</v>
      </c>
      <c r="B59" s="7">
        <f>B25/B23*100</f>
        <v>100</v>
      </c>
    </row>
    <row r="60" spans="1:2" ht="15.6" x14ac:dyDescent="0.35">
      <c r="A60" s="4"/>
      <c r="B60" s="7"/>
    </row>
    <row r="61" spans="1:2" ht="15.6" x14ac:dyDescent="0.35">
      <c r="A61" s="5" t="s">
        <v>21</v>
      </c>
      <c r="B61" s="7"/>
    </row>
    <row r="62" spans="1:2" ht="15.6" x14ac:dyDescent="0.35">
      <c r="A62" s="4" t="s">
        <v>22</v>
      </c>
      <c r="B62" s="7">
        <f>((B17/B15)-1)*100</f>
        <v>-30.711610486891384</v>
      </c>
    </row>
    <row r="63" spans="1:2" ht="15.6" x14ac:dyDescent="0.35">
      <c r="A63" s="4" t="s">
        <v>23</v>
      </c>
      <c r="B63" s="7">
        <f>((B38/B37)-1)*100</f>
        <v>489.04285591083641</v>
      </c>
    </row>
    <row r="64" spans="1:2" ht="15.6" x14ac:dyDescent="0.35">
      <c r="A64" s="4" t="s">
        <v>24</v>
      </c>
      <c r="B64" s="7">
        <f>((B40/B39)-1)*100</f>
        <v>750.13212177401783</v>
      </c>
    </row>
    <row r="65" spans="1:4" ht="15.6" x14ac:dyDescent="0.35">
      <c r="A65" s="4"/>
      <c r="B65" s="7"/>
    </row>
    <row r="66" spans="1:4" ht="15.6" x14ac:dyDescent="0.35">
      <c r="A66" s="5" t="s">
        <v>25</v>
      </c>
      <c r="B66" s="7"/>
    </row>
    <row r="67" spans="1:4" ht="15.6" x14ac:dyDescent="0.35">
      <c r="A67" s="4" t="s">
        <v>33</v>
      </c>
      <c r="B67" s="7">
        <f>B22/B16</f>
        <v>838725.04486891383</v>
      </c>
    </row>
    <row r="68" spans="1:4" ht="15.6" x14ac:dyDescent="0.35">
      <c r="A68" s="4" t="s">
        <v>34</v>
      </c>
      <c r="B68" s="7">
        <f>B23/B17</f>
        <v>1069549.5081081081</v>
      </c>
    </row>
    <row r="69" spans="1:4" ht="15.6" x14ac:dyDescent="0.35">
      <c r="A69" s="4" t="s">
        <v>26</v>
      </c>
      <c r="B69" s="7">
        <f>(B68/B67)*B51</f>
        <v>100.51549127267108</v>
      </c>
    </row>
    <row r="70" spans="1:4" ht="15.6" x14ac:dyDescent="0.35">
      <c r="A70" s="4" t="s">
        <v>31</v>
      </c>
      <c r="B70" s="7">
        <f>B22/(B16*3)</f>
        <v>279575.01495630463</v>
      </c>
    </row>
    <row r="71" spans="1:4" ht="15.6" x14ac:dyDescent="0.35">
      <c r="A71" s="4" t="s">
        <v>32</v>
      </c>
      <c r="B71" s="7">
        <f>B23/(B17*3)</f>
        <v>356516.50270270271</v>
      </c>
    </row>
    <row r="72" spans="1:4" ht="15.6" x14ac:dyDescent="0.35">
      <c r="A72" s="4"/>
      <c r="B72" s="7"/>
    </row>
    <row r="73" spans="1:4" ht="15.6" x14ac:dyDescent="0.35">
      <c r="A73" s="5" t="s">
        <v>27</v>
      </c>
      <c r="B73" s="7"/>
    </row>
    <row r="74" spans="1:4" ht="15.6" x14ac:dyDescent="0.35">
      <c r="A74" s="4" t="s">
        <v>28</v>
      </c>
      <c r="B74" s="7">
        <f>(B29/B28)*100</f>
        <v>88.357159923525018</v>
      </c>
    </row>
    <row r="75" spans="1:4" ht="16.2" thickBot="1" x14ac:dyDescent="0.4">
      <c r="A75" s="8" t="s">
        <v>29</v>
      </c>
      <c r="B75" s="9">
        <f>(B23/B29)*100</f>
        <v>100</v>
      </c>
      <c r="C75" s="3"/>
    </row>
    <row r="76" spans="1:4" ht="36" customHeight="1" thickTop="1" x14ac:dyDescent="0.3">
      <c r="A76" s="32" t="s">
        <v>76</v>
      </c>
      <c r="B76" s="32"/>
      <c r="C76" s="25"/>
      <c r="D76" s="25"/>
    </row>
    <row r="77" spans="1:4" ht="15.6" x14ac:dyDescent="0.35">
      <c r="A77" s="4"/>
      <c r="B77" s="4"/>
    </row>
    <row r="78" spans="1:4" ht="15.6" x14ac:dyDescent="0.35">
      <c r="A78" s="4"/>
      <c r="B78" s="4"/>
    </row>
    <row r="79" spans="1:4" ht="15.6" x14ac:dyDescent="0.35">
      <c r="A79" s="4"/>
      <c r="B79" s="4"/>
    </row>
    <row r="80" spans="1:4" ht="15.6" x14ac:dyDescent="0.35">
      <c r="A80" s="4"/>
      <c r="B80" s="4"/>
    </row>
    <row r="81" spans="1:2" ht="15.6" x14ac:dyDescent="0.35">
      <c r="A81" s="4"/>
      <c r="B81" s="4"/>
    </row>
    <row r="82" spans="1:2" ht="15.6" x14ac:dyDescent="0.35">
      <c r="A82" s="4"/>
      <c r="B82" s="4"/>
    </row>
    <row r="83" spans="1:2" ht="15.6" x14ac:dyDescent="0.35">
      <c r="A83" s="4"/>
      <c r="B83" s="4"/>
    </row>
    <row r="84" spans="1:2" ht="15.6" x14ac:dyDescent="0.35">
      <c r="A84" s="4"/>
      <c r="B84" s="4"/>
    </row>
    <row r="85" spans="1:2" ht="15.6" x14ac:dyDescent="0.35">
      <c r="A85" s="4"/>
      <c r="B85" s="4"/>
    </row>
    <row r="86" spans="1:2" ht="15.6" x14ac:dyDescent="0.35">
      <c r="A86" s="4"/>
      <c r="B86" s="4"/>
    </row>
    <row r="87" spans="1:2" ht="15.6" x14ac:dyDescent="0.35">
      <c r="A87" s="4"/>
      <c r="B87" s="4"/>
    </row>
    <row r="88" spans="1:2" ht="15.6" x14ac:dyDescent="0.35">
      <c r="A88" s="4"/>
      <c r="B88" s="4"/>
    </row>
    <row r="89" spans="1:2" ht="15.6" x14ac:dyDescent="0.35">
      <c r="A89" s="4"/>
      <c r="B89" s="4"/>
    </row>
    <row r="90" spans="1:2" ht="15.6" x14ac:dyDescent="0.35">
      <c r="A90" s="4"/>
      <c r="B90" s="4"/>
    </row>
    <row r="91" spans="1:2" ht="15.6" x14ac:dyDescent="0.35">
      <c r="A91" s="4"/>
      <c r="B91" s="4"/>
    </row>
    <row r="92" spans="1:2" ht="15.6" x14ac:dyDescent="0.35">
      <c r="A92" s="4"/>
      <c r="B92" s="4"/>
    </row>
    <row r="93" spans="1:2" ht="15.6" x14ac:dyDescent="0.35">
      <c r="A93" s="4"/>
      <c r="B93" s="4"/>
    </row>
    <row r="94" spans="1:2" ht="15.6" x14ac:dyDescent="0.35">
      <c r="A94" s="4"/>
      <c r="B94" s="4"/>
    </row>
    <row r="95" spans="1:2" ht="15.6" x14ac:dyDescent="0.35">
      <c r="A95" s="4"/>
      <c r="B95" s="4"/>
    </row>
    <row r="96" spans="1:2" ht="15.6" x14ac:dyDescent="0.35">
      <c r="A96" s="4"/>
      <c r="B96" s="4"/>
    </row>
    <row r="97" spans="1:2" ht="15.6" x14ac:dyDescent="0.35">
      <c r="A97" s="4"/>
      <c r="B97" s="4"/>
    </row>
    <row r="98" spans="1:2" ht="15.6" x14ac:dyDescent="0.35">
      <c r="A98" s="4"/>
      <c r="B98" s="4"/>
    </row>
    <row r="99" spans="1:2" ht="15.6" x14ac:dyDescent="0.35">
      <c r="A99" s="4"/>
      <c r="B99" s="4"/>
    </row>
    <row r="160" spans="7:11" x14ac:dyDescent="0.3">
      <c r="G160" s="1"/>
      <c r="H160" s="1"/>
      <c r="I160" s="1"/>
      <c r="J160" s="1"/>
      <c r="K160" s="1"/>
    </row>
    <row r="161" spans="7:11" x14ac:dyDescent="0.3">
      <c r="G161" s="1"/>
      <c r="H161" s="1"/>
      <c r="I161" s="1"/>
      <c r="J161" s="1"/>
      <c r="K161" s="1"/>
    </row>
    <row r="162" spans="7:11" x14ac:dyDescent="0.3">
      <c r="G162" s="1"/>
      <c r="H162" s="1"/>
      <c r="I162" s="1"/>
      <c r="J162" s="1"/>
      <c r="K162" s="1"/>
    </row>
  </sheetData>
  <mergeCells count="2">
    <mergeCell ref="A9:A10"/>
    <mergeCell ref="A76:B76"/>
  </mergeCell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7:K164"/>
  <sheetViews>
    <sheetView showGridLines="0" zoomScale="80" zoomScaleNormal="80" workbookViewId="0">
      <selection activeCell="A9" sqref="A9:A10"/>
    </sheetView>
  </sheetViews>
  <sheetFormatPr baseColWidth="10" defaultColWidth="11.44140625" defaultRowHeight="14.4" x14ac:dyDescent="0.3"/>
  <cols>
    <col min="1" max="1" width="64.109375" style="2" bestFit="1" customWidth="1"/>
    <col min="2" max="2" width="36.33203125" style="2" bestFit="1" customWidth="1"/>
    <col min="3" max="3" width="12.44140625" style="2" customWidth="1"/>
    <col min="4" max="4" width="11.44140625" style="2"/>
    <col min="5" max="5" width="12.6640625" style="2" bestFit="1" customWidth="1"/>
    <col min="6" max="16384" width="11.44140625" style="2"/>
  </cols>
  <sheetData>
    <row r="7" spans="1:2" ht="27.75" customHeight="1" x14ac:dyDescent="0.3"/>
    <row r="8" spans="1:2" ht="30" customHeight="1" x14ac:dyDescent="0.3"/>
    <row r="9" spans="1:2" ht="15.6" x14ac:dyDescent="0.3">
      <c r="A9" s="30" t="s">
        <v>0</v>
      </c>
      <c r="B9" s="21" t="s">
        <v>36</v>
      </c>
    </row>
    <row r="10" spans="1:2" ht="21.75" customHeight="1" thickBot="1" x14ac:dyDescent="0.35">
      <c r="A10" s="31"/>
      <c r="B10" s="22" t="s">
        <v>35</v>
      </c>
    </row>
    <row r="11" spans="1:2" ht="16.2" thickTop="1" x14ac:dyDescent="0.35">
      <c r="A11" s="4"/>
      <c r="B11" s="4"/>
    </row>
    <row r="12" spans="1:2" ht="15.6" x14ac:dyDescent="0.35">
      <c r="A12" s="5" t="s">
        <v>1</v>
      </c>
      <c r="B12" s="4"/>
    </row>
    <row r="13" spans="1:2" ht="15.6" x14ac:dyDescent="0.35">
      <c r="A13" s="4"/>
      <c r="B13" s="4"/>
    </row>
    <row r="14" spans="1:2" ht="15.6" x14ac:dyDescent="0.35">
      <c r="A14" s="5" t="s">
        <v>2</v>
      </c>
      <c r="B14" s="4"/>
    </row>
    <row r="15" spans="1:2" ht="15.6" x14ac:dyDescent="0.35">
      <c r="A15" s="4" t="s">
        <v>65</v>
      </c>
      <c r="B15" s="6">
        <f>+'IV Trimestre'!B15</f>
        <v>267</v>
      </c>
    </row>
    <row r="16" spans="1:2" ht="15.6" x14ac:dyDescent="0.35">
      <c r="A16" s="4" t="s">
        <v>109</v>
      </c>
      <c r="B16" s="6">
        <f>+'IV Trimestre'!B16</f>
        <v>267</v>
      </c>
    </row>
    <row r="17" spans="1:2" ht="15.6" x14ac:dyDescent="0.35">
      <c r="A17" s="4" t="s">
        <v>110</v>
      </c>
      <c r="B17" s="6">
        <f>+'IV Trimestre'!B17</f>
        <v>185</v>
      </c>
    </row>
    <row r="18" spans="1:2" ht="15.6" x14ac:dyDescent="0.35">
      <c r="A18" s="4" t="s">
        <v>71</v>
      </c>
      <c r="B18" s="6">
        <f>+'IV Trimestre'!B18</f>
        <v>267</v>
      </c>
    </row>
    <row r="19" spans="1:2" ht="15.6" x14ac:dyDescent="0.35">
      <c r="A19" s="4"/>
      <c r="B19" s="6"/>
    </row>
    <row r="20" spans="1:2" ht="15.6" x14ac:dyDescent="0.35">
      <c r="A20" s="5" t="s">
        <v>3</v>
      </c>
      <c r="B20" s="6"/>
    </row>
    <row r="21" spans="1:2" ht="15.6" x14ac:dyDescent="0.35">
      <c r="A21" s="4" t="s">
        <v>65</v>
      </c>
      <c r="B21" s="6">
        <f>+'I Trimestre'!B21+'II Trimestre'!B21+'III Trimestre'!B21+'IV Trimestre'!B21</f>
        <v>683038990.71000004</v>
      </c>
    </row>
    <row r="22" spans="1:2" ht="15.6" x14ac:dyDescent="0.35">
      <c r="A22" s="4" t="s">
        <v>109</v>
      </c>
      <c r="B22" s="6">
        <f>+'I Trimestre'!B22+'II Trimestre'!B22+'III Trimestre'!B22+'IV Trimestre'!B22</f>
        <v>726819175.76999998</v>
      </c>
    </row>
    <row r="23" spans="1:2" ht="15.6" x14ac:dyDescent="0.35">
      <c r="A23" s="4" t="s">
        <v>110</v>
      </c>
      <c r="B23" s="6">
        <f>+'I Trimestre'!B23+'II Trimestre'!B23+'III Trimestre'!B23+'IV Trimestre'!B23</f>
        <v>726713165.57999992</v>
      </c>
    </row>
    <row r="24" spans="1:2" ht="15.6" x14ac:dyDescent="0.35">
      <c r="A24" s="4" t="s">
        <v>71</v>
      </c>
      <c r="B24" s="6">
        <f>+'IV Trimestre'!B24</f>
        <v>726819175.76999998</v>
      </c>
    </row>
    <row r="25" spans="1:2" ht="15.6" x14ac:dyDescent="0.35">
      <c r="A25" s="4" t="s">
        <v>111</v>
      </c>
      <c r="B25" s="6">
        <f>B23</f>
        <v>726713165.57999992</v>
      </c>
    </row>
    <row r="26" spans="1:2" ht="15.6" x14ac:dyDescent="0.35">
      <c r="A26" s="4"/>
      <c r="B26" s="6"/>
    </row>
    <row r="27" spans="1:2" ht="15.6" x14ac:dyDescent="0.35">
      <c r="A27" s="5" t="s">
        <v>4</v>
      </c>
      <c r="B27" s="6"/>
    </row>
    <row r="28" spans="1:2" ht="15.6" x14ac:dyDescent="0.35">
      <c r="A28" s="4" t="s">
        <v>109</v>
      </c>
      <c r="B28" s="6">
        <f>B22</f>
        <v>726819175.76999998</v>
      </c>
    </row>
    <row r="29" spans="1:2" ht="15.6" x14ac:dyDescent="0.35">
      <c r="A29" s="4" t="s">
        <v>110</v>
      </c>
      <c r="B29" s="6">
        <f>+'I Trimestre'!B29+'II Trimestre'!B29+'III Trimestre'!B29+'IV Trimestre'!B29</f>
        <v>726713165.57999992</v>
      </c>
    </row>
    <row r="30" spans="1:2" ht="15.6" x14ac:dyDescent="0.35">
      <c r="A30" s="4"/>
      <c r="B30" s="7"/>
    </row>
    <row r="31" spans="1:2" ht="15.6" x14ac:dyDescent="0.35">
      <c r="A31" s="5" t="s">
        <v>5</v>
      </c>
      <c r="B31" s="7"/>
    </row>
    <row r="32" spans="1:2" ht="15.6" x14ac:dyDescent="0.35">
      <c r="A32" s="4" t="s">
        <v>66</v>
      </c>
      <c r="B32" s="23">
        <v>1.0947</v>
      </c>
    </row>
    <row r="33" spans="1:2" ht="15.6" x14ac:dyDescent="0.35">
      <c r="A33" s="4" t="s">
        <v>112</v>
      </c>
      <c r="B33" s="23">
        <v>1.1039000000000001</v>
      </c>
    </row>
    <row r="34" spans="1:2" ht="15.6" x14ac:dyDescent="0.35">
      <c r="A34" s="4" t="s">
        <v>6</v>
      </c>
      <c r="B34" s="24" t="s">
        <v>37</v>
      </c>
    </row>
    <row r="35" spans="1:2" ht="15.6" x14ac:dyDescent="0.35">
      <c r="A35" s="4"/>
      <c r="B35" s="6"/>
    </row>
    <row r="36" spans="1:2" ht="15.6" x14ac:dyDescent="0.35">
      <c r="A36" s="5" t="s">
        <v>7</v>
      </c>
      <c r="B36" s="6"/>
    </row>
    <row r="37" spans="1:2" ht="15.6" x14ac:dyDescent="0.35">
      <c r="A37" s="4" t="s">
        <v>67</v>
      </c>
      <c r="B37" s="6">
        <f>B21/B32</f>
        <v>623950845.62893951</v>
      </c>
    </row>
    <row r="38" spans="1:2" ht="15.6" x14ac:dyDescent="0.35">
      <c r="A38" s="4" t="s">
        <v>113</v>
      </c>
      <c r="B38" s="6">
        <f>B23/B33</f>
        <v>658314308.8866744</v>
      </c>
    </row>
    <row r="39" spans="1:2" ht="15.6" x14ac:dyDescent="0.35">
      <c r="A39" s="4" t="s">
        <v>68</v>
      </c>
      <c r="B39" s="6">
        <f>B37/B15</f>
        <v>2336894.5529173766</v>
      </c>
    </row>
    <row r="40" spans="1:2" ht="15.6" x14ac:dyDescent="0.35">
      <c r="A40" s="4" t="s">
        <v>114</v>
      </c>
      <c r="B40" s="6">
        <f>B38/B17</f>
        <v>3558455.7237117537</v>
      </c>
    </row>
    <row r="41" spans="1:2" ht="15.6" x14ac:dyDescent="0.35">
      <c r="A41" s="4"/>
      <c r="B41" s="7"/>
    </row>
    <row r="42" spans="1:2" ht="15.6" x14ac:dyDescent="0.35">
      <c r="A42" s="5" t="s">
        <v>8</v>
      </c>
      <c r="B42" s="7"/>
    </row>
    <row r="43" spans="1:2" ht="15.6" x14ac:dyDescent="0.35">
      <c r="A43" s="5"/>
      <c r="B43" s="7"/>
    </row>
    <row r="44" spans="1:2" ht="15.6" x14ac:dyDescent="0.35">
      <c r="A44" s="5" t="s">
        <v>9</v>
      </c>
      <c r="B44" s="7"/>
    </row>
    <row r="45" spans="1:2" ht="15.6" x14ac:dyDescent="0.35">
      <c r="A45" s="4" t="s">
        <v>10</v>
      </c>
      <c r="B45" s="7" t="s">
        <v>38</v>
      </c>
    </row>
    <row r="46" spans="1:2" ht="15.6" x14ac:dyDescent="0.35">
      <c r="A46" s="4" t="s">
        <v>11</v>
      </c>
      <c r="B46" s="7" t="s">
        <v>38</v>
      </c>
    </row>
    <row r="47" spans="1:2" ht="15.6" x14ac:dyDescent="0.35">
      <c r="A47" s="4"/>
      <c r="B47" s="7"/>
    </row>
    <row r="48" spans="1:2" ht="15.6" x14ac:dyDescent="0.35">
      <c r="A48" s="5" t="s">
        <v>12</v>
      </c>
      <c r="B48" s="7"/>
    </row>
    <row r="49" spans="1:2" ht="15.6" x14ac:dyDescent="0.35">
      <c r="A49" s="4" t="s">
        <v>13</v>
      </c>
      <c r="B49" s="7">
        <f>B17/B16*100</f>
        <v>69.288389513108612</v>
      </c>
    </row>
    <row r="50" spans="1:2" ht="15.6" x14ac:dyDescent="0.35">
      <c r="A50" s="4" t="s">
        <v>14</v>
      </c>
      <c r="B50" s="7">
        <f>B23/B22*100</f>
        <v>99.985414502873056</v>
      </c>
    </row>
    <row r="51" spans="1:2" ht="15.6" x14ac:dyDescent="0.35">
      <c r="A51" s="4" t="s">
        <v>15</v>
      </c>
      <c r="B51" s="7">
        <f>AVERAGE(B49:B50)</f>
        <v>84.636902007990841</v>
      </c>
    </row>
    <row r="52" spans="1:2" ht="15.6" x14ac:dyDescent="0.35">
      <c r="A52" s="4"/>
      <c r="B52" s="7"/>
    </row>
    <row r="53" spans="1:2" ht="15.6" x14ac:dyDescent="0.35">
      <c r="A53" s="5" t="s">
        <v>16</v>
      </c>
      <c r="B53" s="7"/>
    </row>
    <row r="54" spans="1:2" ht="15.6" x14ac:dyDescent="0.35">
      <c r="A54" s="4" t="s">
        <v>17</v>
      </c>
      <c r="B54" s="7">
        <f>(B17/B18)*100</f>
        <v>69.288389513108612</v>
      </c>
    </row>
    <row r="55" spans="1:2" ht="15.6" x14ac:dyDescent="0.35">
      <c r="A55" s="4" t="s">
        <v>18</v>
      </c>
      <c r="B55" s="7">
        <f>B23/B24*100</f>
        <v>99.985414502873056</v>
      </c>
    </row>
    <row r="56" spans="1:2" ht="15.6" x14ac:dyDescent="0.35">
      <c r="A56" s="4" t="s">
        <v>19</v>
      </c>
      <c r="B56" s="7">
        <f>(B54+B55)/2</f>
        <v>84.636902007990841</v>
      </c>
    </row>
    <row r="57" spans="1:2" ht="15.6" x14ac:dyDescent="0.35">
      <c r="A57" s="4"/>
      <c r="B57" s="7"/>
    </row>
    <row r="58" spans="1:2" ht="15.6" x14ac:dyDescent="0.35">
      <c r="A58" s="5" t="s">
        <v>30</v>
      </c>
      <c r="B58" s="7"/>
    </row>
    <row r="59" spans="1:2" ht="15.6" x14ac:dyDescent="0.35">
      <c r="A59" s="4" t="s">
        <v>20</v>
      </c>
      <c r="B59" s="7">
        <f>B25/B23*100</f>
        <v>100</v>
      </c>
    </row>
    <row r="60" spans="1:2" ht="15.6" x14ac:dyDescent="0.35">
      <c r="A60" s="4"/>
      <c r="B60" s="7"/>
    </row>
    <row r="61" spans="1:2" ht="15.6" x14ac:dyDescent="0.35">
      <c r="A61" s="5" t="s">
        <v>21</v>
      </c>
      <c r="B61" s="7"/>
    </row>
    <row r="62" spans="1:2" ht="15.6" x14ac:dyDescent="0.35">
      <c r="A62" s="4" t="s">
        <v>22</v>
      </c>
      <c r="B62" s="7">
        <f>((B17/B15)-1)*100</f>
        <v>-30.711610486891384</v>
      </c>
    </row>
    <row r="63" spans="1:2" ht="15.6" x14ac:dyDescent="0.35">
      <c r="A63" s="4" t="s">
        <v>23</v>
      </c>
      <c r="B63" s="7">
        <f>((B38/B37)-1)*100</f>
        <v>5.5073991001801881</v>
      </c>
    </row>
    <row r="64" spans="1:2" ht="15.6" x14ac:dyDescent="0.35">
      <c r="A64" s="4" t="s">
        <v>24</v>
      </c>
      <c r="B64" s="7">
        <f>((B40/B39)-1)*100</f>
        <v>52.272840863503298</v>
      </c>
    </row>
    <row r="65" spans="1:4" ht="15.6" x14ac:dyDescent="0.35">
      <c r="A65" s="4"/>
      <c r="B65" s="7"/>
    </row>
    <row r="66" spans="1:4" ht="15.6" x14ac:dyDescent="0.35">
      <c r="A66" s="5" t="s">
        <v>25</v>
      </c>
      <c r="B66" s="7"/>
    </row>
    <row r="67" spans="1:4" ht="15.6" x14ac:dyDescent="0.35">
      <c r="A67" s="4" t="s">
        <v>39</v>
      </c>
      <c r="B67" s="7">
        <f>B22/B16</f>
        <v>2722169.1976404493</v>
      </c>
    </row>
    <row r="68" spans="1:4" ht="15.6" x14ac:dyDescent="0.35">
      <c r="A68" s="4" t="s">
        <v>40</v>
      </c>
      <c r="B68" s="7">
        <f t="shared" ref="B68" si="0">B23/B17</f>
        <v>3928179.2734054048</v>
      </c>
    </row>
    <row r="69" spans="1:4" ht="15.6" x14ac:dyDescent="0.35">
      <c r="A69" s="4" t="s">
        <v>26</v>
      </c>
      <c r="B69" s="7">
        <f>(B68/B67)*B51</f>
        <v>122.13382052857509</v>
      </c>
    </row>
    <row r="70" spans="1:4" ht="15.6" x14ac:dyDescent="0.35">
      <c r="A70" s="4" t="s">
        <v>31</v>
      </c>
      <c r="B70" s="7">
        <f>B22/(B16*12)</f>
        <v>226847.43313670412</v>
      </c>
    </row>
    <row r="71" spans="1:4" ht="15.6" x14ac:dyDescent="0.35">
      <c r="A71" s="4" t="s">
        <v>32</v>
      </c>
      <c r="B71" s="7">
        <f>B23/(B17*12)</f>
        <v>327348.27278378373</v>
      </c>
    </row>
    <row r="72" spans="1:4" ht="15.6" x14ac:dyDescent="0.35">
      <c r="A72" s="4"/>
      <c r="B72" s="7"/>
    </row>
    <row r="73" spans="1:4" ht="15.6" x14ac:dyDescent="0.35">
      <c r="A73" s="5" t="s">
        <v>27</v>
      </c>
      <c r="B73" s="7"/>
    </row>
    <row r="74" spans="1:4" ht="15.6" x14ac:dyDescent="0.35">
      <c r="A74" s="4" t="s">
        <v>28</v>
      </c>
      <c r="B74" s="7">
        <f>(B29/B28)*100</f>
        <v>99.985414502873056</v>
      </c>
    </row>
    <row r="75" spans="1:4" ht="16.2" thickBot="1" x14ac:dyDescent="0.4">
      <c r="A75" s="8" t="s">
        <v>29</v>
      </c>
      <c r="B75" s="9">
        <f>(B23/B29)*100</f>
        <v>100</v>
      </c>
      <c r="C75" s="3"/>
    </row>
    <row r="76" spans="1:4" ht="36" customHeight="1" thickTop="1" x14ac:dyDescent="0.3">
      <c r="A76" s="32" t="s">
        <v>76</v>
      </c>
      <c r="B76" s="32"/>
      <c r="C76" s="25"/>
      <c r="D76" s="25"/>
    </row>
    <row r="77" spans="1:4" ht="15.6" x14ac:dyDescent="0.35">
      <c r="A77" s="4"/>
      <c r="B77" s="4"/>
    </row>
    <row r="78" spans="1:4" ht="15.6" x14ac:dyDescent="0.35">
      <c r="A78" s="4"/>
      <c r="B78" s="4"/>
    </row>
    <row r="79" spans="1:4" ht="15.6" x14ac:dyDescent="0.35">
      <c r="A79" s="4"/>
      <c r="B79" s="4"/>
    </row>
    <row r="80" spans="1:4" ht="15.6" x14ac:dyDescent="0.35">
      <c r="A80" s="4"/>
      <c r="B80" s="4"/>
    </row>
    <row r="81" spans="1:2" ht="15.6" x14ac:dyDescent="0.35">
      <c r="A81" s="4"/>
      <c r="B81" s="4"/>
    </row>
    <row r="82" spans="1:2" ht="15.6" x14ac:dyDescent="0.35">
      <c r="A82" s="4"/>
      <c r="B82" s="4"/>
    </row>
    <row r="83" spans="1:2" ht="15.6" x14ac:dyDescent="0.35">
      <c r="A83" s="4"/>
      <c r="B83" s="4"/>
    </row>
    <row r="84" spans="1:2" ht="15.6" x14ac:dyDescent="0.35">
      <c r="A84" s="4"/>
      <c r="B84" s="4"/>
    </row>
    <row r="85" spans="1:2" ht="15.6" x14ac:dyDescent="0.35">
      <c r="A85" s="4"/>
      <c r="B85" s="4"/>
    </row>
    <row r="86" spans="1:2" ht="15.6" x14ac:dyDescent="0.35">
      <c r="A86" s="4"/>
      <c r="B86" s="4"/>
    </row>
    <row r="87" spans="1:2" ht="15.6" x14ac:dyDescent="0.35">
      <c r="A87" s="4"/>
      <c r="B87" s="4"/>
    </row>
    <row r="88" spans="1:2" ht="15.6" x14ac:dyDescent="0.35">
      <c r="A88" s="4"/>
      <c r="B88" s="4"/>
    </row>
    <row r="162" spans="7:11" x14ac:dyDescent="0.3">
      <c r="G162" s="1"/>
      <c r="H162" s="1"/>
      <c r="I162" s="1"/>
      <c r="J162" s="1"/>
      <c r="K162" s="1"/>
    </row>
    <row r="163" spans="7:11" x14ac:dyDescent="0.3">
      <c r="G163" s="1"/>
      <c r="H163" s="1"/>
      <c r="I163" s="1"/>
      <c r="J163" s="1"/>
      <c r="K163" s="1"/>
    </row>
    <row r="164" spans="7:11" x14ac:dyDescent="0.3">
      <c r="G164" s="1"/>
      <c r="H164" s="1"/>
      <c r="I164" s="1"/>
      <c r="J164" s="1"/>
      <c r="K164" s="1"/>
    </row>
  </sheetData>
  <mergeCells count="2">
    <mergeCell ref="A9:A10"/>
    <mergeCell ref="A76:B7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cp:lastPrinted>2012-07-30T17:01:50Z</cp:lastPrinted>
  <dcterms:created xsi:type="dcterms:W3CDTF">2012-02-17T20:51:13Z</dcterms:created>
  <dcterms:modified xsi:type="dcterms:W3CDTF">2026-01-03T12:44:07Z</dcterms:modified>
</cp:coreProperties>
</file>