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C365BF21-2A88-469D-86FD-E5241D7E3656}" xr6:coauthVersionLast="47" xr6:coauthVersionMax="47" xr10:uidLastSave="{00000000-0000-0000-0000-000000000000}"/>
  <bookViews>
    <workbookView xWindow="-108" yWindow="-108" windowWidth="23256" windowHeight="13896" tabRatio="712" xr2:uid="{00000000-000D-0000-FFFF-FFFF00000000}"/>
  </bookViews>
  <sheets>
    <sheet name="1 Trimestre" sheetId="10" r:id="rId1"/>
    <sheet name="2 Trimestre" sheetId="11" r:id="rId2"/>
    <sheet name="1 Semestre" sheetId="14" r:id="rId3"/>
    <sheet name="3 Trimestre" sheetId="12" r:id="rId4"/>
    <sheet name="3T Acumulado" sheetId="15" r:id="rId5"/>
    <sheet name="4 Trimestre" sheetId="13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8" i="7" l="1"/>
  <c r="F58" i="7"/>
  <c r="D65" i="7"/>
  <c r="F65" i="7"/>
  <c r="G65" i="7"/>
  <c r="I65" i="7"/>
  <c r="B65" i="7"/>
  <c r="D52" i="7"/>
  <c r="E52" i="7"/>
  <c r="F52" i="7"/>
  <c r="G52" i="7"/>
  <c r="H52" i="7"/>
  <c r="I52" i="7"/>
  <c r="B52" i="7"/>
  <c r="D41" i="7"/>
  <c r="E41" i="7"/>
  <c r="F41" i="7"/>
  <c r="G41" i="7"/>
  <c r="H41" i="7"/>
  <c r="I41" i="7"/>
  <c r="D42" i="7"/>
  <c r="E42" i="7"/>
  <c r="F42" i="7"/>
  <c r="F44" i="7" s="1"/>
  <c r="G42" i="7"/>
  <c r="H42" i="7"/>
  <c r="I42" i="7"/>
  <c r="I44" i="7" s="1"/>
  <c r="F43" i="7"/>
  <c r="D49" i="7"/>
  <c r="E49" i="7"/>
  <c r="F49" i="7"/>
  <c r="G49" i="7"/>
  <c r="H49" i="7"/>
  <c r="D50" i="7"/>
  <c r="E50" i="7"/>
  <c r="F50" i="7"/>
  <c r="G50" i="7"/>
  <c r="H50" i="7"/>
  <c r="D53" i="7"/>
  <c r="E53" i="7"/>
  <c r="F53" i="7"/>
  <c r="G53" i="7"/>
  <c r="G55" i="7" s="1"/>
  <c r="H53" i="7"/>
  <c r="H55" i="7" s="1"/>
  <c r="D54" i="7"/>
  <c r="E54" i="7"/>
  <c r="G54" i="7"/>
  <c r="H54" i="7"/>
  <c r="D55" i="7"/>
  <c r="E55" i="7"/>
  <c r="D58" i="7"/>
  <c r="E58" i="7"/>
  <c r="G58" i="7"/>
  <c r="H58" i="7"/>
  <c r="D59" i="7"/>
  <c r="D60" i="7" s="1"/>
  <c r="E59" i="7"/>
  <c r="G59" i="7"/>
  <c r="H59" i="7"/>
  <c r="H60" i="7" s="1"/>
  <c r="E60" i="7"/>
  <c r="G60" i="7"/>
  <c r="D63" i="7"/>
  <c r="H63" i="7"/>
  <c r="F66" i="7"/>
  <c r="D67" i="7"/>
  <c r="D71" i="7"/>
  <c r="E71" i="7"/>
  <c r="F71" i="7"/>
  <c r="G71" i="7"/>
  <c r="H71" i="7"/>
  <c r="F72" i="7"/>
  <c r="I72" i="7"/>
  <c r="D74" i="7"/>
  <c r="E74" i="7"/>
  <c r="F74" i="7"/>
  <c r="G74" i="7"/>
  <c r="H74" i="7"/>
  <c r="I74" i="7"/>
  <c r="D75" i="7"/>
  <c r="E75" i="7"/>
  <c r="F75" i="7"/>
  <c r="G75" i="7"/>
  <c r="H75" i="7"/>
  <c r="I75" i="7"/>
  <c r="B79" i="7"/>
  <c r="B78" i="7"/>
  <c r="B75" i="7"/>
  <c r="B74" i="7"/>
  <c r="B72" i="7"/>
  <c r="B73" i="7" s="1"/>
  <c r="B71" i="7"/>
  <c r="B66" i="7"/>
  <c r="B63" i="7"/>
  <c r="B59" i="7"/>
  <c r="B58" i="7"/>
  <c r="B60" i="7" s="1"/>
  <c r="B54" i="7"/>
  <c r="B55" i="7" s="1"/>
  <c r="B53" i="7"/>
  <c r="B50" i="7"/>
  <c r="B49" i="7"/>
  <c r="B42" i="7"/>
  <c r="B67" i="7" s="1"/>
  <c r="B41" i="7"/>
  <c r="B43" i="7" s="1"/>
  <c r="D41" i="13"/>
  <c r="E41" i="13"/>
  <c r="F41" i="13"/>
  <c r="G41" i="13"/>
  <c r="H41" i="13"/>
  <c r="I41" i="13"/>
  <c r="D42" i="13"/>
  <c r="E42" i="13"/>
  <c r="F42" i="13"/>
  <c r="F44" i="13" s="1"/>
  <c r="G42" i="13"/>
  <c r="H42" i="13"/>
  <c r="I42" i="13"/>
  <c r="D49" i="13"/>
  <c r="E49" i="13"/>
  <c r="F49" i="13"/>
  <c r="G49" i="13"/>
  <c r="H49" i="13"/>
  <c r="D50" i="13"/>
  <c r="E50" i="13"/>
  <c r="F50" i="13"/>
  <c r="G50" i="13"/>
  <c r="H50" i="13"/>
  <c r="D53" i="13"/>
  <c r="D55" i="13" s="1"/>
  <c r="E53" i="13"/>
  <c r="E55" i="13" s="1"/>
  <c r="F53" i="13"/>
  <c r="G53" i="13"/>
  <c r="G55" i="13" s="1"/>
  <c r="H53" i="13"/>
  <c r="H55" i="13" s="1"/>
  <c r="D54" i="13"/>
  <c r="E54" i="13"/>
  <c r="G54" i="13"/>
  <c r="H54" i="13"/>
  <c r="D58" i="13"/>
  <c r="E58" i="13"/>
  <c r="F58" i="13"/>
  <c r="G58" i="13"/>
  <c r="G60" i="13" s="1"/>
  <c r="H58" i="13"/>
  <c r="H60" i="13" s="1"/>
  <c r="D59" i="13"/>
  <c r="D60" i="13" s="1"/>
  <c r="E59" i="13"/>
  <c r="G59" i="13"/>
  <c r="H59" i="13"/>
  <c r="E60" i="13"/>
  <c r="D63" i="13"/>
  <c r="H63" i="13"/>
  <c r="D67" i="13"/>
  <c r="D71" i="13"/>
  <c r="E71" i="13"/>
  <c r="F71" i="13"/>
  <c r="G71" i="13"/>
  <c r="H71" i="13"/>
  <c r="F72" i="13"/>
  <c r="D74" i="13"/>
  <c r="E74" i="13"/>
  <c r="F74" i="13"/>
  <c r="G74" i="13"/>
  <c r="H74" i="13"/>
  <c r="I74" i="13"/>
  <c r="E75" i="13"/>
  <c r="F75" i="13"/>
  <c r="B79" i="13"/>
  <c r="B78" i="13"/>
  <c r="B75" i="13"/>
  <c r="B74" i="13"/>
  <c r="B72" i="13"/>
  <c r="B71" i="13"/>
  <c r="B63" i="13"/>
  <c r="B60" i="13"/>
  <c r="B59" i="13"/>
  <c r="B58" i="13"/>
  <c r="B54" i="13"/>
  <c r="B55" i="13" s="1"/>
  <c r="B53" i="13"/>
  <c r="B50" i="13"/>
  <c r="B49" i="13"/>
  <c r="B44" i="13"/>
  <c r="B42" i="13"/>
  <c r="B67" i="13" s="1"/>
  <c r="B41" i="13"/>
  <c r="D41" i="15"/>
  <c r="E41" i="15"/>
  <c r="F41" i="15"/>
  <c r="F43" i="15" s="1"/>
  <c r="G41" i="15"/>
  <c r="H41" i="15"/>
  <c r="I41" i="15"/>
  <c r="D42" i="15"/>
  <c r="E42" i="15"/>
  <c r="F42" i="15"/>
  <c r="G42" i="15"/>
  <c r="H42" i="15"/>
  <c r="I42" i="15"/>
  <c r="F44" i="15"/>
  <c r="I44" i="15"/>
  <c r="D49" i="15"/>
  <c r="E49" i="15"/>
  <c r="F49" i="15"/>
  <c r="G49" i="15"/>
  <c r="H49" i="15"/>
  <c r="D50" i="15"/>
  <c r="E50" i="15"/>
  <c r="F50" i="15"/>
  <c r="G50" i="15"/>
  <c r="H50" i="15"/>
  <c r="D53" i="15"/>
  <c r="D55" i="15" s="1"/>
  <c r="E53" i="15"/>
  <c r="E55" i="15" s="1"/>
  <c r="F53" i="15"/>
  <c r="G53" i="15"/>
  <c r="G55" i="15" s="1"/>
  <c r="H53" i="15"/>
  <c r="H55" i="15" s="1"/>
  <c r="D54" i="15"/>
  <c r="E54" i="15"/>
  <c r="G54" i="15"/>
  <c r="H54" i="15"/>
  <c r="D58" i="15"/>
  <c r="E58" i="15"/>
  <c r="F58" i="15"/>
  <c r="G58" i="15"/>
  <c r="G60" i="15" s="1"/>
  <c r="H58" i="15"/>
  <c r="H60" i="15" s="1"/>
  <c r="D59" i="15"/>
  <c r="D60" i="15" s="1"/>
  <c r="E59" i="15"/>
  <c r="G59" i="15"/>
  <c r="H59" i="15"/>
  <c r="E60" i="15"/>
  <c r="D63" i="15"/>
  <c r="F66" i="15"/>
  <c r="I66" i="15"/>
  <c r="D67" i="15"/>
  <c r="D71" i="15"/>
  <c r="E71" i="15"/>
  <c r="F71" i="15"/>
  <c r="F73" i="15" s="1"/>
  <c r="G71" i="15"/>
  <c r="H71" i="15"/>
  <c r="F72" i="15"/>
  <c r="I72" i="15"/>
  <c r="D74" i="15"/>
  <c r="E74" i="15"/>
  <c r="F74" i="15"/>
  <c r="G74" i="15"/>
  <c r="H74" i="15"/>
  <c r="I74" i="15"/>
  <c r="D75" i="15"/>
  <c r="F75" i="15"/>
  <c r="G75" i="15"/>
  <c r="H75" i="15"/>
  <c r="I75" i="15"/>
  <c r="B79" i="15"/>
  <c r="B78" i="15"/>
  <c r="B75" i="15"/>
  <c r="B74" i="15"/>
  <c r="B72" i="15"/>
  <c r="B73" i="15" s="1"/>
  <c r="B71" i="15"/>
  <c r="B66" i="15"/>
  <c r="B63" i="15"/>
  <c r="B59" i="15"/>
  <c r="B58" i="15"/>
  <c r="B60" i="15" s="1"/>
  <c r="B55" i="15"/>
  <c r="B54" i="15"/>
  <c r="B53" i="15"/>
  <c r="B50" i="15"/>
  <c r="B49" i="15"/>
  <c r="B42" i="15"/>
  <c r="B67" i="15" s="1"/>
  <c r="B41" i="15"/>
  <c r="B43" i="15" s="1"/>
  <c r="D41" i="12"/>
  <c r="E41" i="12"/>
  <c r="F41" i="12"/>
  <c r="G41" i="12"/>
  <c r="H41" i="12"/>
  <c r="I41" i="12"/>
  <c r="D42" i="12"/>
  <c r="E42" i="12"/>
  <c r="F42" i="12"/>
  <c r="F44" i="12" s="1"/>
  <c r="G42" i="12"/>
  <c r="H42" i="12"/>
  <c r="I42" i="12"/>
  <c r="I43" i="12"/>
  <c r="D49" i="12"/>
  <c r="E49" i="12"/>
  <c r="F49" i="12"/>
  <c r="G49" i="12"/>
  <c r="H49" i="12"/>
  <c r="D50" i="12"/>
  <c r="E50" i="12"/>
  <c r="F50" i="12"/>
  <c r="G50" i="12"/>
  <c r="H50" i="12"/>
  <c r="D53" i="12"/>
  <c r="D55" i="12" s="1"/>
  <c r="E53" i="12"/>
  <c r="E55" i="12" s="1"/>
  <c r="F53" i="12"/>
  <c r="G53" i="12"/>
  <c r="H53" i="12"/>
  <c r="D54" i="12"/>
  <c r="E54" i="12"/>
  <c r="G54" i="12"/>
  <c r="G55" i="12" s="1"/>
  <c r="H54" i="12"/>
  <c r="H55" i="12"/>
  <c r="D58" i="12"/>
  <c r="E58" i="12"/>
  <c r="F58" i="12"/>
  <c r="G58" i="12"/>
  <c r="G60" i="12" s="1"/>
  <c r="H58" i="12"/>
  <c r="H60" i="12" s="1"/>
  <c r="D59" i="12"/>
  <c r="D60" i="12" s="1"/>
  <c r="E59" i="12"/>
  <c r="G59" i="12"/>
  <c r="H59" i="12"/>
  <c r="E60" i="12"/>
  <c r="D63" i="12"/>
  <c r="D67" i="12"/>
  <c r="D71" i="12"/>
  <c r="E71" i="12"/>
  <c r="F71" i="12"/>
  <c r="G71" i="12"/>
  <c r="H71" i="12"/>
  <c r="F72" i="12"/>
  <c r="I72" i="12"/>
  <c r="D74" i="12"/>
  <c r="E74" i="12"/>
  <c r="F74" i="12"/>
  <c r="G74" i="12"/>
  <c r="H74" i="12"/>
  <c r="I74" i="12"/>
  <c r="F75" i="12"/>
  <c r="I75" i="12"/>
  <c r="B79" i="12"/>
  <c r="B78" i="12"/>
  <c r="B75" i="12"/>
  <c r="B74" i="12"/>
  <c r="B72" i="12"/>
  <c r="B71" i="12"/>
  <c r="B67" i="12"/>
  <c r="B63" i="12"/>
  <c r="B59" i="12"/>
  <c r="B58" i="12"/>
  <c r="B60" i="12" s="1"/>
  <c r="B54" i="12"/>
  <c r="B53" i="12"/>
  <c r="B55" i="12" s="1"/>
  <c r="B50" i="12"/>
  <c r="B49" i="12"/>
  <c r="B42" i="12"/>
  <c r="B44" i="12" s="1"/>
  <c r="B41" i="12"/>
  <c r="D41" i="14"/>
  <c r="E41" i="14"/>
  <c r="E43" i="14" s="1"/>
  <c r="F41" i="14"/>
  <c r="G41" i="14"/>
  <c r="H41" i="14"/>
  <c r="D42" i="14"/>
  <c r="D67" i="14" s="1"/>
  <c r="E42" i="14"/>
  <c r="F42" i="14"/>
  <c r="G42" i="14"/>
  <c r="H42" i="14"/>
  <c r="H43" i="14"/>
  <c r="D49" i="14"/>
  <c r="E49" i="14"/>
  <c r="F49" i="14"/>
  <c r="G49" i="14"/>
  <c r="D50" i="14"/>
  <c r="E50" i="14"/>
  <c r="F50" i="14"/>
  <c r="G50" i="14"/>
  <c r="D53" i="14"/>
  <c r="E53" i="14"/>
  <c r="F53" i="14"/>
  <c r="G53" i="14"/>
  <c r="D54" i="14"/>
  <c r="D55" i="14" s="1"/>
  <c r="G54" i="14"/>
  <c r="G55" i="14" s="1"/>
  <c r="D58" i="14"/>
  <c r="E58" i="14"/>
  <c r="F58" i="14"/>
  <c r="G58" i="14"/>
  <c r="G60" i="14" s="1"/>
  <c r="D59" i="14"/>
  <c r="G59" i="14"/>
  <c r="D60" i="14"/>
  <c r="D63" i="14"/>
  <c r="E66" i="14"/>
  <c r="D71" i="14"/>
  <c r="E71" i="14"/>
  <c r="F71" i="14"/>
  <c r="G71" i="14"/>
  <c r="D74" i="14"/>
  <c r="E74" i="14"/>
  <c r="F74" i="14"/>
  <c r="G74" i="14"/>
  <c r="H74" i="14"/>
  <c r="D75" i="14"/>
  <c r="F75" i="14"/>
  <c r="G75" i="14"/>
  <c r="B79" i="14"/>
  <c r="B78" i="14"/>
  <c r="B75" i="14"/>
  <c r="B74" i="14"/>
  <c r="B71" i="14"/>
  <c r="B66" i="14"/>
  <c r="B63" i="14"/>
  <c r="B59" i="14"/>
  <c r="B58" i="14"/>
  <c r="B60" i="14" s="1"/>
  <c r="B54" i="14"/>
  <c r="B53" i="14"/>
  <c r="B55" i="14" s="1"/>
  <c r="B50" i="14"/>
  <c r="B49" i="14"/>
  <c r="B42" i="14"/>
  <c r="B67" i="14" s="1"/>
  <c r="B41" i="14"/>
  <c r="B43" i="14" s="1"/>
  <c r="D41" i="10"/>
  <c r="E41" i="10"/>
  <c r="F41" i="10"/>
  <c r="G41" i="10"/>
  <c r="H41" i="10"/>
  <c r="H43" i="10" s="1"/>
  <c r="D42" i="10"/>
  <c r="E42" i="10"/>
  <c r="F42" i="10"/>
  <c r="G42" i="10"/>
  <c r="H42" i="10"/>
  <c r="E43" i="10"/>
  <c r="D49" i="10"/>
  <c r="E49" i="10"/>
  <c r="F49" i="10"/>
  <c r="G49" i="10"/>
  <c r="D50" i="10"/>
  <c r="E50" i="10"/>
  <c r="F50" i="10"/>
  <c r="G50" i="10"/>
  <c r="D53" i="10"/>
  <c r="D55" i="10" s="1"/>
  <c r="E53" i="10"/>
  <c r="F53" i="10"/>
  <c r="G53" i="10"/>
  <c r="G55" i="10" s="1"/>
  <c r="D54" i="10"/>
  <c r="G54" i="10"/>
  <c r="D58" i="10"/>
  <c r="D60" i="10" s="1"/>
  <c r="E58" i="10"/>
  <c r="F58" i="10"/>
  <c r="G58" i="10"/>
  <c r="D59" i="10"/>
  <c r="G59" i="10"/>
  <c r="G60" i="10"/>
  <c r="D63" i="10"/>
  <c r="E66" i="10"/>
  <c r="H66" i="10"/>
  <c r="D71" i="10"/>
  <c r="E71" i="10"/>
  <c r="F71" i="10"/>
  <c r="G71" i="10"/>
  <c r="D74" i="10"/>
  <c r="E74" i="10"/>
  <c r="F74" i="10"/>
  <c r="G74" i="10"/>
  <c r="H74" i="10"/>
  <c r="D75" i="10"/>
  <c r="F75" i="10"/>
  <c r="G75" i="10"/>
  <c r="B79" i="10"/>
  <c r="B78" i="10"/>
  <c r="B75" i="10"/>
  <c r="B74" i="10"/>
  <c r="B71" i="10"/>
  <c r="B66" i="10"/>
  <c r="B63" i="10"/>
  <c r="B59" i="10"/>
  <c r="B58" i="10"/>
  <c r="B60" i="10" s="1"/>
  <c r="B55" i="10"/>
  <c r="B54" i="10"/>
  <c r="B53" i="10"/>
  <c r="B50" i="10"/>
  <c r="B49" i="10"/>
  <c r="B42" i="10"/>
  <c r="B41" i="10"/>
  <c r="B43" i="10" s="1"/>
  <c r="D41" i="11"/>
  <c r="E41" i="11"/>
  <c r="E43" i="11" s="1"/>
  <c r="F41" i="11"/>
  <c r="G41" i="11"/>
  <c r="H41" i="11"/>
  <c r="H43" i="11" s="1"/>
  <c r="D42" i="11"/>
  <c r="E42" i="11"/>
  <c r="F42" i="11"/>
  <c r="G42" i="11"/>
  <c r="H42" i="11"/>
  <c r="D49" i="11"/>
  <c r="E49" i="11"/>
  <c r="F49" i="11"/>
  <c r="G49" i="11"/>
  <c r="D50" i="11"/>
  <c r="E50" i="11"/>
  <c r="F50" i="11"/>
  <c r="G50" i="11"/>
  <c r="D53" i="11"/>
  <c r="D55" i="11" s="1"/>
  <c r="E53" i="11"/>
  <c r="F53" i="11"/>
  <c r="G53" i="11"/>
  <c r="D54" i="11"/>
  <c r="G54" i="11"/>
  <c r="G55" i="11"/>
  <c r="D58" i="11"/>
  <c r="E58" i="11"/>
  <c r="F58" i="11"/>
  <c r="G58" i="11"/>
  <c r="G60" i="11" s="1"/>
  <c r="D59" i="11"/>
  <c r="D60" i="11" s="1"/>
  <c r="G59" i="11"/>
  <c r="D63" i="11"/>
  <c r="E66" i="11"/>
  <c r="H66" i="11"/>
  <c r="D67" i="11"/>
  <c r="D71" i="11"/>
  <c r="E71" i="11"/>
  <c r="F71" i="11"/>
  <c r="G71" i="11"/>
  <c r="D74" i="11"/>
  <c r="E74" i="11"/>
  <c r="F74" i="11"/>
  <c r="G74" i="11"/>
  <c r="H74" i="11"/>
  <c r="B38" i="7"/>
  <c r="B38" i="13"/>
  <c r="B38" i="15"/>
  <c r="B38" i="12"/>
  <c r="B38" i="14"/>
  <c r="B38" i="11"/>
  <c r="B38" i="10"/>
  <c r="I43" i="7" l="1"/>
  <c r="B44" i="7"/>
  <c r="B73" i="13"/>
  <c r="I43" i="15"/>
  <c r="B44" i="15"/>
  <c r="B68" i="15" s="1"/>
  <c r="I44" i="12"/>
  <c r="B73" i="12"/>
  <c r="H16" i="7"/>
  <c r="B16" i="7" s="1"/>
  <c r="H15" i="7"/>
  <c r="B15" i="7"/>
  <c r="G15" i="7"/>
  <c r="I15" i="7"/>
  <c r="G16" i="7"/>
  <c r="I16" i="7"/>
  <c r="F16" i="7"/>
  <c r="F15" i="7"/>
  <c r="E16" i="7"/>
  <c r="E15" i="7"/>
  <c r="B25" i="13"/>
  <c r="B16" i="13"/>
  <c r="B15" i="13"/>
  <c r="B33" i="7" l="1"/>
  <c r="B27" i="7"/>
  <c r="H27" i="7"/>
  <c r="G27" i="7"/>
  <c r="F27" i="7"/>
  <c r="E27" i="7"/>
  <c r="D27" i="7"/>
  <c r="C27" i="7"/>
  <c r="B20" i="7"/>
  <c r="B19" i="7"/>
  <c r="I20" i="7"/>
  <c r="I19" i="7"/>
  <c r="H19" i="7"/>
  <c r="H20" i="7"/>
  <c r="G20" i="7"/>
  <c r="F20" i="7"/>
  <c r="F19" i="7"/>
  <c r="C20" i="7"/>
  <c r="C19" i="7"/>
  <c r="B27" i="13"/>
  <c r="B20" i="13"/>
  <c r="B19" i="13"/>
  <c r="B27" i="15"/>
  <c r="F19" i="15"/>
  <c r="F20" i="15"/>
  <c r="D19" i="15"/>
  <c r="E19" i="15"/>
  <c r="D20" i="15"/>
  <c r="E20" i="15"/>
  <c r="C20" i="15"/>
  <c r="C19" i="15"/>
  <c r="B29" i="14"/>
  <c r="B27" i="14"/>
  <c r="B19" i="14"/>
  <c r="B27" i="11"/>
  <c r="B20" i="11"/>
  <c r="B19" i="11"/>
  <c r="B20" i="10"/>
  <c r="B19" i="10"/>
  <c r="C26" i="7" l="1"/>
  <c r="B28" i="7"/>
  <c r="E28" i="7"/>
  <c r="F28" i="7"/>
  <c r="G28" i="7"/>
  <c r="H28" i="7"/>
  <c r="I28" i="7"/>
  <c r="C28" i="7"/>
  <c r="E26" i="7"/>
  <c r="F26" i="7"/>
  <c r="G26" i="7"/>
  <c r="H26" i="7"/>
  <c r="I26" i="7"/>
  <c r="B22" i="7"/>
  <c r="B21" i="7"/>
  <c r="C21" i="7"/>
  <c r="C22" i="7"/>
  <c r="E21" i="7"/>
  <c r="F21" i="7"/>
  <c r="G21" i="7"/>
  <c r="H21" i="7"/>
  <c r="I21" i="7"/>
  <c r="E22" i="7"/>
  <c r="F22" i="7"/>
  <c r="G22" i="7"/>
  <c r="H22" i="7"/>
  <c r="I22" i="7"/>
  <c r="C17" i="7"/>
  <c r="C18" i="7"/>
  <c r="E17" i="7"/>
  <c r="F17" i="7"/>
  <c r="G17" i="7"/>
  <c r="H17" i="7"/>
  <c r="I17" i="7"/>
  <c r="E18" i="7"/>
  <c r="F18" i="7"/>
  <c r="G18" i="7"/>
  <c r="H18" i="7"/>
  <c r="I18" i="7"/>
  <c r="B28" i="13"/>
  <c r="B26" i="13"/>
  <c r="B22" i="13"/>
  <c r="B21" i="13"/>
  <c r="B18" i="13"/>
  <c r="B17" i="13"/>
  <c r="E28" i="15"/>
  <c r="F28" i="15"/>
  <c r="G28" i="15"/>
  <c r="H28" i="15"/>
  <c r="I28" i="15"/>
  <c r="C28" i="15"/>
  <c r="E26" i="15"/>
  <c r="F26" i="15"/>
  <c r="G26" i="15"/>
  <c r="H26" i="15"/>
  <c r="I26" i="15"/>
  <c r="C26" i="15"/>
  <c r="C21" i="15"/>
  <c r="D21" i="15"/>
  <c r="C22" i="15"/>
  <c r="D22" i="15"/>
  <c r="F21" i="15"/>
  <c r="G21" i="15"/>
  <c r="H21" i="15"/>
  <c r="I21" i="15"/>
  <c r="F22" i="15"/>
  <c r="G22" i="15"/>
  <c r="H22" i="15"/>
  <c r="I22" i="15"/>
  <c r="F18" i="15"/>
  <c r="G18" i="15"/>
  <c r="H18" i="15"/>
  <c r="I18" i="15"/>
  <c r="C18" i="15"/>
  <c r="D18" i="15"/>
  <c r="F17" i="15"/>
  <c r="G17" i="15"/>
  <c r="H17" i="15"/>
  <c r="I17" i="15"/>
  <c r="C17" i="15"/>
  <c r="D17" i="15"/>
  <c r="E17" i="15"/>
  <c r="B17" i="15" s="1"/>
  <c r="B22" i="12"/>
  <c r="B18" i="12"/>
  <c r="D28" i="14"/>
  <c r="E28" i="14"/>
  <c r="F28" i="14"/>
  <c r="G28" i="14"/>
  <c r="H28" i="14"/>
  <c r="C28" i="14"/>
  <c r="D26" i="14"/>
  <c r="E26" i="14"/>
  <c r="F26" i="14"/>
  <c r="G26" i="14"/>
  <c r="H26" i="14"/>
  <c r="E21" i="14"/>
  <c r="F21" i="14"/>
  <c r="G21" i="14"/>
  <c r="H21" i="14"/>
  <c r="E22" i="14"/>
  <c r="F22" i="14"/>
  <c r="G22" i="14"/>
  <c r="H22" i="14"/>
  <c r="C21" i="14"/>
  <c r="C22" i="14"/>
  <c r="E17" i="14"/>
  <c r="F17" i="14"/>
  <c r="G17" i="14"/>
  <c r="H17" i="14"/>
  <c r="E18" i="14"/>
  <c r="F18" i="14"/>
  <c r="G18" i="14"/>
  <c r="H18" i="14"/>
  <c r="C17" i="14"/>
  <c r="C18" i="14"/>
  <c r="B22" i="10"/>
  <c r="B21" i="10"/>
  <c r="B18" i="10"/>
  <c r="B17" i="10"/>
  <c r="I25" i="15"/>
  <c r="I27" i="15"/>
  <c r="H25" i="15"/>
  <c r="H27" i="15"/>
  <c r="G25" i="15"/>
  <c r="G27" i="15"/>
  <c r="I15" i="15"/>
  <c r="I16" i="15"/>
  <c r="I19" i="15"/>
  <c r="I20" i="15"/>
  <c r="H15" i="15"/>
  <c r="H16" i="15"/>
  <c r="H19" i="15"/>
  <c r="H20" i="15"/>
  <c r="G20" i="15"/>
  <c r="G16" i="15"/>
  <c r="G15" i="15"/>
  <c r="F16" i="15"/>
  <c r="F15" i="15"/>
  <c r="D15" i="15"/>
  <c r="D16" i="15"/>
  <c r="E16" i="15"/>
  <c r="E18" i="15"/>
  <c r="E21" i="15"/>
  <c r="B21" i="15" s="1"/>
  <c r="E22" i="15"/>
  <c r="E23" i="15"/>
  <c r="E15" i="15"/>
  <c r="B28" i="12"/>
  <c r="B27" i="12"/>
  <c r="B26" i="12"/>
  <c r="B16" i="12"/>
  <c r="B17" i="12"/>
  <c r="B19" i="12"/>
  <c r="B20" i="12"/>
  <c r="B21" i="12"/>
  <c r="B15" i="12"/>
  <c r="H27" i="14"/>
  <c r="E27" i="14"/>
  <c r="F27" i="14"/>
  <c r="G27" i="14"/>
  <c r="C27" i="14"/>
  <c r="C26" i="14"/>
  <c r="D25" i="14"/>
  <c r="E25" i="14"/>
  <c r="F25" i="14"/>
  <c r="G25" i="14"/>
  <c r="C25" i="14"/>
  <c r="D15" i="14"/>
  <c r="E15" i="14"/>
  <c r="F15" i="14"/>
  <c r="G15" i="14"/>
  <c r="D16" i="14"/>
  <c r="E16" i="14"/>
  <c r="F16" i="14"/>
  <c r="G16" i="14"/>
  <c r="D17" i="14"/>
  <c r="D18" i="14"/>
  <c r="D19" i="14"/>
  <c r="E19" i="14"/>
  <c r="F19" i="14"/>
  <c r="G19" i="14"/>
  <c r="D20" i="14"/>
  <c r="E20" i="14"/>
  <c r="F20" i="14"/>
  <c r="G20" i="14"/>
  <c r="D21" i="14"/>
  <c r="D22" i="14"/>
  <c r="B16" i="11"/>
  <c r="B17" i="11"/>
  <c r="B18" i="11"/>
  <c r="B21" i="11"/>
  <c r="B22" i="11"/>
  <c r="B15" i="11"/>
  <c r="B15" i="10"/>
  <c r="B18" i="15" l="1"/>
  <c r="B22" i="15"/>
  <c r="B26" i="14"/>
  <c r="G25" i="7" l="1"/>
  <c r="C25" i="7"/>
  <c r="C16" i="7"/>
  <c r="C15" i="7"/>
  <c r="C27" i="15"/>
  <c r="C25" i="15"/>
  <c r="C16" i="15"/>
  <c r="C15" i="15"/>
  <c r="B25" i="12"/>
  <c r="B17" i="14"/>
  <c r="B18" i="14"/>
  <c r="C19" i="14"/>
  <c r="C20" i="14"/>
  <c r="B20" i="14" s="1"/>
  <c r="B21" i="14"/>
  <c r="B22" i="14"/>
  <c r="B25" i="11"/>
  <c r="B25" i="10"/>
  <c r="B16" i="10"/>
  <c r="C16" i="14"/>
  <c r="B16" i="14" s="1"/>
  <c r="C15" i="14"/>
  <c r="D25" i="15" l="1"/>
  <c r="E25" i="15"/>
  <c r="F25" i="15"/>
  <c r="D26" i="15"/>
  <c r="D27" i="15"/>
  <c r="E27" i="15"/>
  <c r="F27" i="15"/>
  <c r="D28" i="15"/>
  <c r="B28" i="15" s="1"/>
  <c r="B26" i="15" l="1"/>
  <c r="B15" i="15"/>
  <c r="B16" i="15"/>
  <c r="B25" i="15"/>
  <c r="B66" i="11" l="1"/>
  <c r="E19" i="7"/>
  <c r="E20" i="7"/>
  <c r="B33" i="15" l="1"/>
  <c r="H16" i="14"/>
  <c r="H15" i="14"/>
  <c r="B26" i="11"/>
  <c r="B28" i="11"/>
  <c r="B41" i="11"/>
  <c r="B26" i="10"/>
  <c r="B27" i="10"/>
  <c r="B28" i="10"/>
  <c r="B15" i="14" l="1"/>
  <c r="B74" i="11"/>
  <c r="B71" i="11"/>
  <c r="B42" i="11"/>
  <c r="B43" i="11"/>
  <c r="B67" i="11"/>
  <c r="I27" i="7"/>
  <c r="D26" i="7" l="1"/>
  <c r="B26" i="7" l="1"/>
  <c r="B32" i="7" s="1"/>
  <c r="B20" i="15" l="1"/>
  <c r="B19" i="15"/>
  <c r="B29" i="13" l="1"/>
  <c r="B29" i="12"/>
  <c r="B29" i="10" l="1"/>
  <c r="B29" i="11"/>
  <c r="B63" i="11" s="1"/>
  <c r="B79" i="11"/>
  <c r="B59" i="11"/>
  <c r="B54" i="11"/>
  <c r="B53" i="11"/>
  <c r="B58" i="11"/>
  <c r="B60" i="11" l="1"/>
  <c r="B55" i="11"/>
  <c r="D21" i="7" l="1"/>
  <c r="D17" i="7"/>
  <c r="B17" i="7" s="1"/>
  <c r="D22" i="7"/>
  <c r="D18" i="7"/>
  <c r="B18" i="7" s="1"/>
  <c r="I25" i="7"/>
  <c r="H25" i="14"/>
  <c r="H19" i="14"/>
  <c r="B33" i="14"/>
  <c r="D28" i="7"/>
  <c r="B32" i="13"/>
  <c r="E25" i="7"/>
  <c r="F25" i="7"/>
  <c r="D16" i="7"/>
  <c r="D20" i="7"/>
  <c r="D25" i="7"/>
  <c r="D15" i="7"/>
  <c r="H20" i="14"/>
  <c r="D27" i="14"/>
  <c r="B32" i="12"/>
  <c r="B32" i="10"/>
  <c r="B32" i="11"/>
  <c r="B78" i="11" s="1"/>
  <c r="B25" i="14" l="1"/>
  <c r="B25" i="7"/>
  <c r="B28" i="14"/>
  <c r="B50" i="11"/>
  <c r="B49" i="11"/>
  <c r="B29" i="7" l="1"/>
  <c r="B29" i="15"/>
  <c r="B32" i="15"/>
  <c r="B3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G19" authorId="0" shapeId="0" xr:uid="{4DF40272-75E1-42DC-834F-79FFD367B77C}">
      <text>
        <r>
          <rPr>
            <sz val="9"/>
            <color indexed="81"/>
            <rFont val="Tahoma"/>
            <family val="2"/>
          </rPr>
          <t>Este dato se incorporó a mano debido a que si se toma el acumulado se indicaría que están en proceso 2 programas y no es así. Se conversó con la UE porque el proyecto COOPEVEGA Y SAN JOAQUIN DE CUTRIS que se encontraba en proceso, realmente se culminó.</t>
        </r>
      </text>
    </comment>
  </commentList>
</comments>
</file>

<file path=xl/sharedStrings.xml><?xml version="1.0" encoding="utf-8"?>
<sst xmlns="http://schemas.openxmlformats.org/spreadsheetml/2006/main" count="899" uniqueCount="146">
  <si>
    <t>Indicador</t>
  </si>
  <si>
    <t>Total Programa</t>
  </si>
  <si>
    <t>Productos</t>
  </si>
  <si>
    <t>Ampliación o mejoras</t>
  </si>
  <si>
    <t>Insumos</t>
  </si>
  <si>
    <t>Gasto FODESAF</t>
  </si>
  <si>
    <t>Ingresos FODESAF</t>
  </si>
  <si>
    <t>Otros insumos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</si>
  <si>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</si>
  <si>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</si>
  <si>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</si>
  <si>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</si>
  <si>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</si>
  <si>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</si>
  <si>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</si>
  <si>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</si>
  <si>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</si>
  <si>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</si>
  <si>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</si>
  <si>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</si>
  <si>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</si>
  <si>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</si>
  <si>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</si>
  <si>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</si>
  <si>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</si>
  <si>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</si>
  <si>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</si>
  <si>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</si>
  <si>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</si>
  <si>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</si>
  <si>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</si>
  <si>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Población objetivo (personas)</t>
  </si>
  <si>
    <t>Beneficiarios (obras y personas)</t>
  </si>
  <si>
    <t>personas</t>
  </si>
  <si>
    <t>Índice de crecimiento beneficiarios (ICB)</t>
  </si>
  <si>
    <t>Gasto programado por beneficiario (GPB)</t>
  </si>
  <si>
    <t>Gasto efectivo por beneficiario (GEB)</t>
  </si>
  <si>
    <t>Gasto programado por obra</t>
  </si>
  <si>
    <t>Gasto efectivo por obra</t>
  </si>
  <si>
    <t>Proyectos terminados</t>
  </si>
  <si>
    <t>Proyectos en proceso</t>
  </si>
  <si>
    <t>Equipos desinfección</t>
  </si>
  <si>
    <t>n.d.</t>
  </si>
  <si>
    <t>Proyectos terminados -Nuevos</t>
  </si>
  <si>
    <t xml:space="preserve">Proyectos terminados - Ampliación o mejoras </t>
  </si>
  <si>
    <t>Construcción de acueductos rurales</t>
  </si>
  <si>
    <t>IPC 1T (2021)</t>
  </si>
  <si>
    <t>Efectivos 2T 2021 (obras)</t>
  </si>
  <si>
    <t>Efectivos 2T 2021</t>
  </si>
  <si>
    <t>IPC 2T (2021)</t>
  </si>
  <si>
    <t>Gasto efectivo real por beneficiario 2T 2021</t>
  </si>
  <si>
    <t>Efectivos 1S 2021 (obras)</t>
  </si>
  <si>
    <t>Efectivos 1S 2021</t>
  </si>
  <si>
    <t>IPC 1S (2021)</t>
  </si>
  <si>
    <t>Gasto efectivo real 1S 2021</t>
  </si>
  <si>
    <t>Gasto efectivo real por beneficiario 1S 2021</t>
  </si>
  <si>
    <t>Efectivos 3T 2021 (obras)</t>
  </si>
  <si>
    <t>Efectivos 3T 2021</t>
  </si>
  <si>
    <t>IPC 3T (2021)</t>
  </si>
  <si>
    <t>Efectivos 3TA 2021 (obras)</t>
  </si>
  <si>
    <t>Efectivos 3TA 2021</t>
  </si>
  <si>
    <t>IPC 3TA (2021)</t>
  </si>
  <si>
    <t>Gasto efectivo real 3TA 2021</t>
  </si>
  <si>
    <t>Gasto efectivo real por beneficiario 3TA 2021</t>
  </si>
  <si>
    <t>Efectivos 4T 2021 (obras)</t>
  </si>
  <si>
    <t>Efectivos 4T 2021</t>
  </si>
  <si>
    <t>IPC 4T (2021)</t>
  </si>
  <si>
    <t>Gasto efectivo real 4T 2021</t>
  </si>
  <si>
    <t>Gasto efectivo real por beneficiario 4T 2021</t>
  </si>
  <si>
    <t>Efectivos 2021 (obras)</t>
  </si>
  <si>
    <t>Efectivos 2021</t>
  </si>
  <si>
    <t>IPC (2021)</t>
  </si>
  <si>
    <t>Gasto efectivo real 2021</t>
  </si>
  <si>
    <t>Gasto efectivo real por beneficiario 2021</t>
  </si>
  <si>
    <t>Proyectos por iniciar</t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</si>
  <si>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Los datos del producto "equipos desinfección - proyectos terminados" no se toman en cuenta para el total del programa (únicamente se registran para brindar seguimiento). </t>
    </r>
  </si>
  <si>
    <t>Efectivos 1T  2021 (obras)</t>
  </si>
  <si>
    <t>Programados  1T 2022 (obras)</t>
  </si>
  <si>
    <t>Efectivos 1T 2022 (obras)</t>
  </si>
  <si>
    <t>Programados año 2022 (obras)</t>
  </si>
  <si>
    <t>Efectivos 1T 2021</t>
  </si>
  <si>
    <t>Programados  1T 2022</t>
  </si>
  <si>
    <t>Efectivos 1T  2022</t>
  </si>
  <si>
    <t>Programados año 2022</t>
  </si>
  <si>
    <t>En transferencias 1T  2022</t>
  </si>
  <si>
    <t>Efectivos  1T 2022</t>
  </si>
  <si>
    <t>IPC 1T (2022)</t>
  </si>
  <si>
    <t>Gasto efectivo real  1T 2021</t>
  </si>
  <si>
    <t>Gasto efectivo real 1T  2022</t>
  </si>
  <si>
    <t>Gasto efectivo real por beneficiario  1T 2021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</si>
  <si>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</si>
  <si>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A y A 2021 y 2022 - Cronogramas de Metas e Inversión - Modificaciones 2022 - IPC, INEC 2021 y 2022</t>
    </r>
  </si>
  <si>
    <t>Programados 2T  2022 (obras)</t>
  </si>
  <si>
    <t>Efectivos 2T 2022 (obras)</t>
  </si>
  <si>
    <t>Programados 2T 2022</t>
  </si>
  <si>
    <t>En transferencias 2T 2022</t>
  </si>
  <si>
    <t>Efectivos 2T 2022</t>
  </si>
  <si>
    <t>IPC 2T (2022)</t>
  </si>
  <si>
    <t>Gasto efectivo real 2T 2021</t>
  </si>
  <si>
    <t>Gasto efectivo real 2T  2022</t>
  </si>
  <si>
    <t>Gasto efectivo real por beneficiario 2T 2022</t>
  </si>
  <si>
    <t>Programados 1S 2022 (obras)</t>
  </si>
  <si>
    <t>Efectivos 1S 2022 (obras)</t>
  </si>
  <si>
    <t>Programados 1S 2022</t>
  </si>
  <si>
    <t>Efectivos 1S 2022</t>
  </si>
  <si>
    <t>En transferencias 1S 2022</t>
  </si>
  <si>
    <t>IPC 1S (2022)</t>
  </si>
  <si>
    <t>Gasto efectivo real 1S 2022</t>
  </si>
  <si>
    <t>Gasto efectivo real por beneficiario 1S 2022</t>
  </si>
  <si>
    <t>Programados 3T 2022 (obras)</t>
  </si>
  <si>
    <t>Efectivos 3T 2022 (obras)</t>
  </si>
  <si>
    <t>Programados 3T  2022</t>
  </si>
  <si>
    <t>Efectivos 3T 2022</t>
  </si>
  <si>
    <t>En transferencias 3T  2022</t>
  </si>
  <si>
    <t>Programados 3T 2022</t>
  </si>
  <si>
    <t>IPC 3T (2022)</t>
  </si>
  <si>
    <t>Gasto efectivo real  3T 2021</t>
  </si>
  <si>
    <t>Gasto efectivo real 3T 2022</t>
  </si>
  <si>
    <t>Gasto efectivo real por beneficiario 3T 2021</t>
  </si>
  <si>
    <t>Gasto efectivo real por beneficiario  3T 2022</t>
  </si>
  <si>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La UE reporta en la ejecución de proyectos en proceso (Ampliación o Mejoras de Acueductos Rurales Existentes) un -1, esto se debe a que se culminó el proyecto COOPEVEGA Y SAN JOAQUIN DE CUTRIS. </t>
    </r>
  </si>
  <si>
    <t>Programados 3TA 2022 (obras)</t>
  </si>
  <si>
    <t>Efectivos 3TA 2022 (obras)</t>
  </si>
  <si>
    <t>Programados 3TA 2022</t>
  </si>
  <si>
    <t>Efectivos 3TA 2022</t>
  </si>
  <si>
    <t>En transferencias 3TA 2022</t>
  </si>
  <si>
    <t>IPC 3TA (2022)</t>
  </si>
  <si>
    <t>Gasto efectivo real 3TA 2022</t>
  </si>
  <si>
    <t>Gasto efectivo real por beneficiario 3TA 2022</t>
  </si>
  <si>
    <t>Programados 4T 2022 (obras)</t>
  </si>
  <si>
    <t>Efectivos 4T 2022 (obras)</t>
  </si>
  <si>
    <t>Programados 4T 2022</t>
  </si>
  <si>
    <t>Efectivos 4T 2022</t>
  </si>
  <si>
    <t>En transferencias 4T 2022</t>
  </si>
  <si>
    <t>IPC 4T (2022)</t>
  </si>
  <si>
    <t>Gasto efectivo real 4T 2022</t>
  </si>
  <si>
    <t>Gasto efectivo real por beneficiario 4T 2022</t>
  </si>
  <si>
    <t>Programados 2022 (obras)</t>
  </si>
  <si>
    <t>Efectivos 2022 (obras)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</si>
  <si>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</si>
  <si>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</si>
  <si>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</si>
  <si>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</si>
  <si>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</si>
  <si>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</si>
  <si>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La UE reporta en la ejecución de proyectos en proceso (Construcción de Acueductos Rurales) un -1, esto se debe a que se culminó el proyecto Pléyades Limón.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</si>
</sst>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Palatino Linotype"/>
      <family val="1"/>
    </font>
    <font>
      <sz val="11"/>
      <color theme="9" tint="-0.249977111117893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165" fontId="1" fillId="0" borderId="0" xfId="1" applyNumberFormat="1" applyFont="1" applyFill="1"/>
    <xf numFmtId="165" fontId="2" fillId="0" borderId="0" xfId="1" applyNumberFormat="1" applyFont="1" applyFill="1"/>
    <xf numFmtId="165" fontId="6" fillId="0" borderId="0" xfId="1" applyNumberFormat="1" applyFont="1" applyFill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5" fillId="0" borderId="0" xfId="1" applyNumberFormat="1" applyFont="1" applyFill="1"/>
    <xf numFmtId="165" fontId="6" fillId="0" borderId="0" xfId="1" applyNumberFormat="1" applyFont="1" applyFill="1"/>
    <xf numFmtId="165" fontId="6" fillId="2" borderId="0" xfId="1" applyNumberFormat="1" applyFont="1" applyFill="1"/>
    <xf numFmtId="3" fontId="6" fillId="0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4" fontId="6" fillId="0" borderId="0" xfId="1" applyNumberFormat="1" applyFont="1" applyFill="1" applyAlignment="1">
      <alignment horizontal="right" vertical="center"/>
    </xf>
    <xf numFmtId="4" fontId="6" fillId="2" borderId="0" xfId="1" applyNumberFormat="1" applyFont="1" applyFill="1" applyAlignment="1">
      <alignment horizontal="right" vertical="center"/>
    </xf>
    <xf numFmtId="165" fontId="6" fillId="0" borderId="0" xfId="1" applyNumberFormat="1" applyFont="1" applyFill="1" applyBorder="1"/>
    <xf numFmtId="165" fontId="6" fillId="0" borderId="2" xfId="1" applyNumberFormat="1" applyFont="1" applyFill="1" applyBorder="1"/>
    <xf numFmtId="165" fontId="5" fillId="0" borderId="0" xfId="1" applyNumberFormat="1" applyFont="1" applyFill="1" applyBorder="1"/>
    <xf numFmtId="4" fontId="6" fillId="0" borderId="0" xfId="3" applyNumberFormat="1" applyFont="1" applyFill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4" fontId="6" fillId="0" borderId="0" xfId="1" applyFont="1" applyFill="1" applyAlignment="1">
      <alignment horizontal="right" vertical="center"/>
    </xf>
    <xf numFmtId="164" fontId="6" fillId="2" borderId="0" xfId="1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left" indent="5"/>
    </xf>
    <xf numFmtId="165" fontId="7" fillId="0" borderId="0" xfId="1" applyNumberFormat="1" applyFont="1" applyFill="1"/>
    <xf numFmtId="165" fontId="8" fillId="0" borderId="0" xfId="1" applyNumberFormat="1" applyFont="1" applyFill="1" applyAlignment="1">
      <alignment horizontal="center" vertical="center" wrapText="1"/>
    </xf>
    <xf numFmtId="165" fontId="9" fillId="0" borderId="0" xfId="1" applyNumberFormat="1" applyFont="1" applyFill="1"/>
    <xf numFmtId="3" fontId="9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2" fontId="9" fillId="0" borderId="0" xfId="0" applyNumberFormat="1" applyFont="1" applyFill="1" applyAlignment="1">
      <alignment horizontal="right"/>
    </xf>
    <xf numFmtId="4" fontId="9" fillId="0" borderId="0" xfId="1" applyNumberFormat="1" applyFont="1" applyFill="1" applyAlignment="1">
      <alignment horizontal="right" vertical="center"/>
    </xf>
    <xf numFmtId="4" fontId="9" fillId="0" borderId="0" xfId="3" applyNumberFormat="1" applyFont="1" applyFill="1" applyAlignment="1">
      <alignment horizontal="right" vertical="center"/>
    </xf>
    <xf numFmtId="165" fontId="9" fillId="0" borderId="2" xfId="1" applyNumberFormat="1" applyFont="1" applyFill="1" applyBorder="1"/>
    <xf numFmtId="3" fontId="9" fillId="0" borderId="0" xfId="0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left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cobertura potencial 2022</a:t>
            </a:r>
          </a:p>
        </c:rich>
      </c:tx>
      <c:layout>
        <c:manualLayout>
          <c:xMode val="edge"/>
          <c:yMode val="edge"/>
          <c:x val="0.27735696493128092"/>
          <c:y val="2.76107419345961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094102158654296E-2"/>
          <c:y val="0.15006235542202978"/>
          <c:w val="0.93724674389263729"/>
          <c:h val="0.60153323032087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 Cobertura Programada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(Anual!$B$49,Anual!$F$49)</c:f>
              <c:numCache>
                <c:formatCode>#,##0.00</c:formatCode>
                <c:ptCount val="2"/>
                <c:pt idx="0">
                  <c:v>9.4910538930923511</c:v>
                </c:pt>
                <c:pt idx="1">
                  <c:v>2.7391797415350871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DF5-A662-129CAE400EED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 Cobertura Efectiva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(Anual!$B$50,Anual!$F$50)</c:f>
              <c:numCache>
                <c:formatCode>#,##0.00</c:formatCode>
                <c:ptCount val="2"/>
                <c:pt idx="0">
                  <c:v>2.2205316416209624</c:v>
                </c:pt>
                <c:pt idx="1">
                  <c:v>1.8373357592977997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DF5-A662-129CAE400E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62460600"/>
        <c:axId val="162460992"/>
        <c:axId val="0"/>
      </c:bar3DChart>
      <c:catAx>
        <c:axId val="162460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0992"/>
        <c:crossesAt val="0"/>
        <c:auto val="1"/>
        <c:lblAlgn val="ctr"/>
        <c:lblOffset val="100"/>
        <c:noMultiLvlLbl val="0"/>
      </c:catAx>
      <c:valAx>
        <c:axId val="162460992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060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1804423679133009"/>
          <c:y val="0.91029495023938933"/>
          <c:w val="0.36391152641733981"/>
          <c:h val="6.6301658651684275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resultados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810047396622547E-2"/>
          <c:y val="0.141944440840996"/>
          <c:w val="0.92951915304223598"/>
          <c:h val="0.57745349248417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(Anual!$B$53,Anual!$F$53)</c:f>
              <c:numCache>
                <c:formatCode>#,##0.00</c:formatCode>
                <c:ptCount val="2"/>
                <c:pt idx="0">
                  <c:v>23.396049233658651</c:v>
                </c:pt>
                <c:pt idx="1">
                  <c:v>67.076129814983318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3-43A0-8E64-A59FABD439A9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(Anual!$B$54,Anual!$F$54)</c:f>
              <c:numCache>
                <c:formatCode>#,##0</c:formatCode>
                <c:ptCount val="2"/>
                <c:pt idx="0" formatCode="#,##0.00">
                  <c:v>49.682431986679553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3-43A0-8E64-A59FABD439A9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(Anual!$B$55,Anual!$F$55)</c:f>
              <c:numCache>
                <c:formatCode>#,##0</c:formatCode>
                <c:ptCount val="2"/>
                <c:pt idx="0" formatCode="#,##0.00">
                  <c:v>36.539240610169102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3-43A0-8E64-A59FABD4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1776"/>
        <c:axId val="162462168"/>
        <c:axId val="0"/>
      </c:bar3DChart>
      <c:catAx>
        <c:axId val="16246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2168"/>
        <c:crosses val="autoZero"/>
        <c:auto val="1"/>
        <c:lblAlgn val="ctr"/>
        <c:lblOffset val="100"/>
        <c:noMultiLvlLbl val="0"/>
      </c:catAx>
      <c:valAx>
        <c:axId val="1624621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177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6.0606292039472445E-2"/>
          <c:y val="0.86305824068809112"/>
          <c:w val="0.87878729658820209"/>
          <c:h val="7.2801602820622049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gasto medio por obra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 Gasto programado por obra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(Anual!$B$74,Anual!$F$74)</c:f>
              <c:numCache>
                <c:formatCode>#,##0.00</c:formatCode>
                <c:ptCount val="2"/>
                <c:pt idx="0">
                  <c:v>262388264.57599998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0-4F7B-9759-B7E64D56361F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 Gasto efectivo por obra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(Anual!$B$75,Anual!$F$75)</c:f>
              <c:numCache>
                <c:formatCode>#,##0.00</c:formatCode>
                <c:ptCount val="2"/>
                <c:pt idx="0">
                  <c:v>144845412.32111108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0-4F7B-9759-B7E64D56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462952"/>
        <c:axId val="163474520"/>
        <c:axId val="0"/>
      </c:bar3DChart>
      <c:catAx>
        <c:axId val="162462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474520"/>
        <c:crosses val="autoZero"/>
        <c:auto val="1"/>
        <c:lblAlgn val="ctr"/>
        <c:lblOffset val="100"/>
        <c:noMultiLvlLbl val="0"/>
      </c:catAx>
      <c:valAx>
        <c:axId val="163474520"/>
        <c:scaling>
          <c:orientation val="minMax"/>
          <c:max val="400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29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A y A: 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1-437A-AFEC-4A435C94F43D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BE1-437A-AFEC-4A435C94F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Anual!$A$78:$A$79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Anual!$B$78:$B$79</c:f>
              <c:numCache>
                <c:formatCode>#,##0.00</c:formatCode>
                <c:ptCount val="2"/>
                <c:pt idx="0">
                  <c:v>36.028402470194479</c:v>
                </c:pt>
                <c:pt idx="1">
                  <c:v>137.89795988812094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7-4C9A-8162-13519D6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3668312"/>
        <c:axId val="494335792"/>
      </c:barChart>
      <c:valAx>
        <c:axId val="494335792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668312"/>
        <c:crosses val="autoZero"/>
        <c:crossBetween val="between"/>
        <c:majorUnit val="30"/>
      </c:valAx>
      <c:catAx>
        <c:axId val="493668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33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A y A: Efectividad en obras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704686545631953E-2"/>
          <c:y val="0.18747692061257745"/>
          <c:w val="0.96659058471498926"/>
          <c:h val="0.60531855402011925"/>
        </c:manualLayout>
      </c:layout>
      <c:bar3DChart>
        <c:barDir val="col"/>
        <c:grouping val="clustered"/>
        <c:varyColors val="0"/>
        <c:ser>
          <c:idx val="0"/>
          <c:order val="0"/>
          <c:tx>
            <c:v>Efectividad en Obras</c:v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(Anual!$B$52,Anual!$F$52)</c:f>
              <c:numCache>
                <c:formatCode>#,##0.00</c:formatCode>
                <c:ptCount val="2"/>
                <c:pt idx="0">
                  <c:v>90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8-432C-9889-605DB6BCF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476480"/>
        <c:axId val="163476872"/>
        <c:axId val="0"/>
      </c:bar3DChart>
      <c:catAx>
        <c:axId val="16347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163476872"/>
        <c:crosses val="autoZero"/>
        <c:auto val="1"/>
        <c:lblAlgn val="ctr"/>
        <c:lblOffset val="100"/>
        <c:noMultiLvlLbl val="0"/>
      </c:catAx>
      <c:valAx>
        <c:axId val="16347687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16347648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5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n-US" sz="1800"/>
              <a:t>A Y A: Indicadores de avance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862642987805493E-2"/>
          <c:y val="0.14075468986081777"/>
          <c:w val="0.9365010711172046"/>
          <c:h val="0.585816192905554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(Anual!$B$58,Anual!$F$58)</c:f>
              <c:numCache>
                <c:formatCode>#,##0.00</c:formatCode>
                <c:ptCount val="2"/>
                <c:pt idx="0">
                  <c:v>23.396049233658651</c:v>
                </c:pt>
                <c:pt idx="1">
                  <c:v>67.076129814983318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E-4DF2-A956-396ADCE66D24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(Anual!$B$59,Anual!$F$59)</c:f>
              <c:numCache>
                <c:formatCode>#,##0</c:formatCode>
                <c:ptCount val="2"/>
                <c:pt idx="0" formatCode="#,##0.00">
                  <c:v>49.682431986679553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E-4DF2-A956-396ADCE66D24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(Anual!$B$60,Anual!$F$60)</c:f>
              <c:numCache>
                <c:formatCode>#,##0</c:formatCode>
                <c:ptCount val="2"/>
                <c:pt idx="0" formatCode="#,##0.00">
                  <c:v>36.539240610169102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E-4DF2-A956-396ADCE66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77656"/>
        <c:axId val="163478048"/>
        <c:axId val="0"/>
      </c:bar3DChart>
      <c:catAx>
        <c:axId val="16347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048"/>
        <c:crosses val="autoZero"/>
        <c:auto val="1"/>
        <c:lblAlgn val="ctr"/>
        <c:lblOffset val="100"/>
        <c:noMultiLvlLbl val="0"/>
      </c:catAx>
      <c:valAx>
        <c:axId val="16347804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765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3069475725967861"/>
          <c:y val="0.85203847168731672"/>
          <c:w val="0.73861048548064279"/>
          <c:h val="7.26547421039055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 Y A: Indice de crecimiento en obras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7.0576363708857379E-2"/>
          <c:y val="0.15411743587804827"/>
          <c:w val="0.90038412787167754"/>
          <c:h val="0.60019053489713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 De expansión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(Anual!$B$65,Anual!$F$65)</c:f>
              <c:numCache>
                <c:formatCode>#,##0.00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B04-98DA-893E38DC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63478832"/>
        <c:axId val="163479224"/>
        <c:axId val="0"/>
      </c:bar3DChart>
      <c:catAx>
        <c:axId val="1634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9224"/>
        <c:crosses val="autoZero"/>
        <c:auto val="1"/>
        <c:lblAlgn val="ctr"/>
        <c:lblOffset val="100"/>
        <c:noMultiLvlLbl val="0"/>
      </c:catAx>
      <c:valAx>
        <c:axId val="16347922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832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 Y A: Indicadores de expansión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302553030175408E-2"/>
          <c:y val="0.16747287186116661"/>
          <c:w val="0.90778238664731681"/>
          <c:h val="0.509421890059160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 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(Anual!$B$66,Anual!$F$66)</c:f>
              <c:numCache>
                <c:formatCode>#,##0.00</c:formatCode>
                <c:ptCount val="2"/>
                <c:pt idx="0">
                  <c:v>-58.46382852039298</c:v>
                </c:pt>
                <c:pt idx="1">
                  <c:v>-73.664781184876446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6-44CC-B2E8-6A35FE752CC8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(Anual!$B$67,Anual!$F$67)</c:f>
              <c:numCache>
                <c:formatCode>#,##0</c:formatCode>
                <c:ptCount val="2"/>
                <c:pt idx="0" formatCode="#,##0.00">
                  <c:v>128.91112330880944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6-44CC-B2E8-6A35FE752CC8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(Anual!$B$68,Anual!$F$68)</c:f>
              <c:numCache>
                <c:formatCode>#,##0</c:formatCode>
                <c:ptCount val="2"/>
                <c:pt idx="0" formatCode="#,##0.00">
                  <c:v>451.11271731242181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6-44CC-B2E8-6A35FE75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81184"/>
        <c:axId val="163481576"/>
        <c:axId val="0"/>
      </c:bar3DChart>
      <c:catAx>
        <c:axId val="16348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3481576"/>
        <c:crosses val="autoZero"/>
        <c:auto val="1"/>
        <c:lblAlgn val="ctr"/>
        <c:lblOffset val="100"/>
        <c:noMultiLvlLbl val="0"/>
      </c:catAx>
      <c:valAx>
        <c:axId val="163481576"/>
        <c:scaling>
          <c:orientation val="minMax"/>
          <c:max val="600"/>
          <c:min val="-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163481184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0"/>
          <c:y val="0.86292807875222166"/>
          <c:w val="1"/>
          <c:h val="0.12392835719995179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A Y A: Índice de eficiencia (IE)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01500927170104E-2"/>
          <c:y val="0.14138694505119148"/>
          <c:w val="0.93629461464765085"/>
          <c:h val="0.623209253566324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Anual!$A$73</c:f>
              <c:strCache>
                <c:ptCount val="1"/>
                <c:pt idx="0">
                  <c:v> Índice de eficiencia (IE)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terminados - Ampliación o mejoras  </c:v>
                </c:pt>
              </c:strCache>
            </c:strRef>
          </c:cat>
          <c:val>
            <c:numRef>
              <c:f>(Anual!$B$73,Anual!$F$73)</c:f>
              <c:numCache>
                <c:formatCode>#,##0</c:formatCode>
                <c:ptCount val="2"/>
                <c:pt idx="0" formatCode="#,##0.00">
                  <c:v>77.592516511205929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2-4B8F-973C-7B2D8C93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64128808"/>
        <c:axId val="164129200"/>
        <c:axId val="0"/>
      </c:bar3DChart>
      <c:catAx>
        <c:axId val="16412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64129200"/>
        <c:crosses val="autoZero"/>
        <c:auto val="1"/>
        <c:lblAlgn val="ctr"/>
        <c:lblOffset val="100"/>
        <c:noMultiLvlLbl val="0"/>
      </c:catAx>
      <c:valAx>
        <c:axId val="1641292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641288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4173200" cy="55789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4"/>
          <a:ext cx="14173200" cy="557892"/>
        </a:xfrm>
        <a:prstGeom prst="rect">
          <a:avLst/>
        </a:prstGeom>
      </xdr:spPr>
    </xdr:pic>
    <xdr:clientData/>
  </xdr:oneCellAnchor>
  <xdr:twoCellAnchor>
    <xdr:from>
      <xdr:col>0</xdr:col>
      <xdr:colOff>83345</xdr:colOff>
      <xdr:row>6</xdr:row>
      <xdr:rowOff>35720</xdr:rowOff>
    </xdr:from>
    <xdr:to>
      <xdr:col>7</xdr:col>
      <xdr:colOff>1095375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83345" y="1178720"/>
          <a:ext cx="987028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27-05-2022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7279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613691</xdr:colOff>
      <xdr:row>5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73030" cy="881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4151428" cy="54428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4151428" cy="544285"/>
        </a:xfrm>
        <a:prstGeom prst="rect">
          <a:avLst/>
        </a:prstGeom>
      </xdr:spPr>
    </xdr:pic>
    <xdr:clientData/>
  </xdr:oneCellAnchor>
  <xdr:twoCellAnchor>
    <xdr:from>
      <xdr:col>0</xdr:col>
      <xdr:colOff>83345</xdr:colOff>
      <xdr:row>6</xdr:row>
      <xdr:rowOff>35720</xdr:rowOff>
    </xdr:from>
    <xdr:to>
      <xdr:col>7</xdr:col>
      <xdr:colOff>1095375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345" y="1178720"/>
          <a:ext cx="99274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06-09-2022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7279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627978</xdr:colOff>
      <xdr:row>5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87317" cy="881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4162314" cy="55789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4"/>
          <a:ext cx="14162314" cy="557892"/>
        </a:xfrm>
        <a:prstGeom prst="rect">
          <a:avLst/>
        </a:prstGeom>
      </xdr:spPr>
    </xdr:pic>
    <xdr:clientData/>
  </xdr:oneCellAnchor>
  <xdr:twoCellAnchor>
    <xdr:from>
      <xdr:col>0</xdr:col>
      <xdr:colOff>83345</xdr:colOff>
      <xdr:row>6</xdr:row>
      <xdr:rowOff>35720</xdr:rowOff>
    </xdr:from>
    <xdr:to>
      <xdr:col>7</xdr:col>
      <xdr:colOff>1095375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83345" y="1178720"/>
          <a:ext cx="99274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06-09-2022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23812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7279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630359</xdr:colOff>
      <xdr:row>5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89698" cy="881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327086" cy="54428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5327086" cy="544285"/>
        </a:xfrm>
        <a:prstGeom prst="rect">
          <a:avLst/>
        </a:prstGeom>
      </xdr:spPr>
    </xdr:pic>
    <xdr:clientData/>
  </xdr:oneCellAnchor>
  <xdr:twoCellAnchor>
    <xdr:from>
      <xdr:col>0</xdr:col>
      <xdr:colOff>83345</xdr:colOff>
      <xdr:row>6</xdr:row>
      <xdr:rowOff>35720</xdr:rowOff>
    </xdr:from>
    <xdr:to>
      <xdr:col>7</xdr:col>
      <xdr:colOff>1095375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345" y="1178720"/>
          <a:ext cx="99274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09-12-2022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13606</xdr:colOff>
      <xdr:row>6</xdr:row>
      <xdr:rowOff>23812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8726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630359</xdr:colOff>
      <xdr:row>5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89698" cy="8810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337970" cy="544285"/>
    <xdr:pic>
      <xdr:nvPicPr>
        <xdr:cNvPr id="6" name="Imagen 5">
          <a:extLst>
            <a:ext uri="{FF2B5EF4-FFF2-40B4-BE49-F238E27FC236}">
              <a16:creationId xmlns:a16="http://schemas.microsoft.com/office/drawing/2014/main" id="{29909496-4687-46ED-9CE9-74958439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5337970" cy="544285"/>
        </a:xfrm>
        <a:prstGeom prst="rect">
          <a:avLst/>
        </a:prstGeom>
      </xdr:spPr>
    </xdr:pic>
    <xdr:clientData/>
  </xdr:oneCellAnchor>
  <xdr:twoCellAnchor>
    <xdr:from>
      <xdr:col>0</xdr:col>
      <xdr:colOff>83345</xdr:colOff>
      <xdr:row>6</xdr:row>
      <xdr:rowOff>35720</xdr:rowOff>
    </xdr:from>
    <xdr:to>
      <xdr:col>7</xdr:col>
      <xdr:colOff>1095375</xdr:colOff>
      <xdr:row>7</xdr:row>
      <xdr:rowOff>250032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0DD12D2-8B5F-4089-A555-A325F2B59169}"/>
            </a:ext>
          </a:extLst>
        </xdr:cNvPr>
        <xdr:cNvSpPr txBox="1"/>
      </xdr:nvSpPr>
      <xdr:spPr>
        <a:xfrm>
          <a:off x="83345" y="1178720"/>
          <a:ext cx="135850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09-12-2022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10885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9CFA1BB-517C-4D6B-9F31-6CFAC7C6A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8726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630359</xdr:colOff>
      <xdr:row>5</xdr:row>
      <xdr:rowOff>59532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B1D3134-69A0-4F22-81CA-FDFC58B17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87317" cy="8810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5327086" cy="544285"/>
    <xdr:pic>
      <xdr:nvPicPr>
        <xdr:cNvPr id="6" name="Imagen 5">
          <a:extLst>
            <a:ext uri="{FF2B5EF4-FFF2-40B4-BE49-F238E27FC236}">
              <a16:creationId xmlns:a16="http://schemas.microsoft.com/office/drawing/2014/main" id="{0B6D6CF8-184B-406E-B553-325540F3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5327086" cy="544285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35720</xdr:rowOff>
    </xdr:from>
    <xdr:to>
      <xdr:col>8</xdr:col>
      <xdr:colOff>1047749</xdr:colOff>
      <xdr:row>7</xdr:row>
      <xdr:rowOff>250032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D4422E4-E9F4-4980-8AE5-E7D4427F64D3}"/>
            </a:ext>
          </a:extLst>
        </xdr:cNvPr>
        <xdr:cNvSpPr txBox="1"/>
      </xdr:nvSpPr>
      <xdr:spPr>
        <a:xfrm>
          <a:off x="83344" y="1178720"/>
          <a:ext cx="14680405" cy="486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21-05-2023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10885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8B4AD3-E01A-4213-B170-F683A4DA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869885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630359</xdr:colOff>
      <xdr:row>5</xdr:row>
      <xdr:rowOff>59532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0A9FD4-92C2-420E-AA5A-DBEA7BA8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7" y="130969"/>
          <a:ext cx="4587317" cy="8810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758219</xdr:colOff>
      <xdr:row>12</xdr:row>
      <xdr:rowOff>47625</xdr:rowOff>
    </xdr:from>
    <xdr:to>
      <xdr:col>20</xdr:col>
      <xdr:colOff>750092</xdr:colOff>
      <xdr:row>29</xdr:row>
      <xdr:rowOff>35718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13984</xdr:colOff>
      <xdr:row>29</xdr:row>
      <xdr:rowOff>146277</xdr:rowOff>
    </xdr:from>
    <xdr:to>
      <xdr:col>21</xdr:col>
      <xdr:colOff>11906</xdr:colOff>
      <xdr:row>46</xdr:row>
      <xdr:rowOff>130969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187478</xdr:colOff>
      <xdr:row>65</xdr:row>
      <xdr:rowOff>142875</xdr:rowOff>
    </xdr:from>
    <xdr:to>
      <xdr:col>32</xdr:col>
      <xdr:colOff>190500</xdr:colOff>
      <xdr:row>80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508000</xdr:colOff>
      <xdr:row>80</xdr:row>
      <xdr:rowOff>0</xdr:rowOff>
    </xdr:from>
    <xdr:to>
      <xdr:col>26</xdr:col>
      <xdr:colOff>508000</xdr:colOff>
      <xdr:row>96</xdr:row>
      <xdr:rowOff>158750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158750</xdr:colOff>
      <xdr:row>12</xdr:row>
      <xdr:rowOff>55561</xdr:rowOff>
    </xdr:from>
    <xdr:to>
      <xdr:col>32</xdr:col>
      <xdr:colOff>172358</xdr:colOff>
      <xdr:row>28</xdr:row>
      <xdr:rowOff>206374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758598</xdr:colOff>
      <xdr:row>47</xdr:row>
      <xdr:rowOff>68036</xdr:rowOff>
    </xdr:from>
    <xdr:to>
      <xdr:col>21</xdr:col>
      <xdr:colOff>11905</xdr:colOff>
      <xdr:row>65</xdr:row>
      <xdr:rowOff>11906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17007</xdr:colOff>
      <xdr:row>65</xdr:row>
      <xdr:rowOff>161019</xdr:rowOff>
    </xdr:from>
    <xdr:to>
      <xdr:col>21</xdr:col>
      <xdr:colOff>11905</xdr:colOff>
      <xdr:row>80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182562</xdr:colOff>
      <xdr:row>29</xdr:row>
      <xdr:rowOff>129267</xdr:rowOff>
    </xdr:from>
    <xdr:to>
      <xdr:col>33</xdr:col>
      <xdr:colOff>250031</xdr:colOff>
      <xdr:row>46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166688</xdr:colOff>
      <xdr:row>47</xdr:row>
      <xdr:rowOff>65767</xdr:rowOff>
    </xdr:from>
    <xdr:to>
      <xdr:col>32</xdr:col>
      <xdr:colOff>154781</xdr:colOff>
      <xdr:row>65</xdr:row>
      <xdr:rowOff>15875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15337970" cy="544285"/>
    <xdr:pic>
      <xdr:nvPicPr>
        <xdr:cNvPr id="17" name="Imagen 16">
          <a:extLst>
            <a:ext uri="{FF2B5EF4-FFF2-40B4-BE49-F238E27FC236}">
              <a16:creationId xmlns:a16="http://schemas.microsoft.com/office/drawing/2014/main" id="{AD354807-BB51-4E8A-BB89-F29112C5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10343"/>
          <a:ext cx="15337970" cy="544285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35720</xdr:rowOff>
    </xdr:from>
    <xdr:to>
      <xdr:col>8</xdr:col>
      <xdr:colOff>1047749</xdr:colOff>
      <xdr:row>7</xdr:row>
      <xdr:rowOff>250032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8FDF0B2A-9855-48F3-92F0-1C255E8A17A0}"/>
            </a:ext>
          </a:extLst>
        </xdr:cNvPr>
        <xdr:cNvSpPr txBox="1"/>
      </xdr:nvSpPr>
      <xdr:spPr>
        <a:xfrm>
          <a:off x="83344" y="1178720"/>
          <a:ext cx="14680405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21-05-2023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10885</xdr:colOff>
      <xdr:row>6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A29927E-2488-4408-92A3-543226EE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14869885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224517</xdr:colOff>
      <xdr:row>0</xdr:row>
      <xdr:rowOff>130969</xdr:rowOff>
    </xdr:from>
    <xdr:to>
      <xdr:col>1</xdr:col>
      <xdr:colOff>630359</xdr:colOff>
      <xdr:row>5</xdr:row>
      <xdr:rowOff>59532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8A8FBC7-7E7A-4ED7-B113-D5BCAD0AE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4517" y="130969"/>
          <a:ext cx="4587317" cy="881063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0.48842</cdr:x>
      <cdr:y>0.72382</cdr:y>
    </cdr:from>
    <cdr:to>
      <cdr:x>0.68842</cdr:x>
      <cdr:y>0.97238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33078" y="26627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I83"/>
  <sheetViews>
    <sheetView showGridLines="0" tabSelected="1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5546875" style="1" customWidth="1"/>
    <col min="7" max="7" width="20.88671875" style="1" customWidth="1"/>
    <col min="8" max="8" width="17.109375" style="1" customWidth="1"/>
    <col min="9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</row>
    <row r="10" spans="1:9" s="2" customFormat="1" ht="31.8" thickBot="1" x14ac:dyDescent="0.35">
      <c r="A10" s="41"/>
      <c r="B10" s="42"/>
      <c r="C10" s="41" t="s">
        <v>45</v>
      </c>
      <c r="D10" s="41"/>
      <c r="E10" s="41" t="s">
        <v>3</v>
      </c>
      <c r="F10" s="41"/>
      <c r="G10" s="41"/>
      <c r="H10" s="4" t="s">
        <v>41</v>
      </c>
    </row>
    <row r="11" spans="1:9" ht="69.75" customHeight="1" thickTop="1" x14ac:dyDescent="0.3">
      <c r="A11" s="3"/>
      <c r="B11" s="3"/>
      <c r="C11" s="5" t="s">
        <v>43</v>
      </c>
      <c r="D11" s="5" t="s">
        <v>40</v>
      </c>
      <c r="E11" s="5" t="s">
        <v>44</v>
      </c>
      <c r="F11" s="5" t="s">
        <v>40</v>
      </c>
      <c r="G11" s="5" t="s">
        <v>74</v>
      </c>
      <c r="H11" s="6" t="s">
        <v>39</v>
      </c>
    </row>
    <row r="12" spans="1:9" ht="15.6" x14ac:dyDescent="0.35">
      <c r="A12" s="7" t="s">
        <v>4</v>
      </c>
      <c r="B12" s="8"/>
      <c r="C12" s="8"/>
      <c r="D12" s="8"/>
      <c r="E12" s="8"/>
      <c r="F12" s="8"/>
      <c r="G12" s="8"/>
      <c r="H12" s="9"/>
      <c r="I12" s="8"/>
    </row>
    <row r="13" spans="1:9" ht="15.6" x14ac:dyDescent="0.35">
      <c r="A13" s="8"/>
      <c r="B13" s="8"/>
      <c r="C13" s="8"/>
      <c r="D13" s="8"/>
      <c r="E13" s="8"/>
      <c r="F13" s="8"/>
      <c r="G13" s="8"/>
      <c r="H13" s="9"/>
      <c r="I13" s="8"/>
    </row>
    <row r="14" spans="1:9" ht="15.6" x14ac:dyDescent="0.35">
      <c r="A14" s="7" t="s">
        <v>32</v>
      </c>
      <c r="B14" s="8"/>
      <c r="C14" s="8"/>
      <c r="D14" s="8"/>
      <c r="E14" s="8"/>
      <c r="F14" s="8"/>
      <c r="G14" s="8"/>
      <c r="H14" s="9"/>
      <c r="I14" s="8"/>
    </row>
    <row r="15" spans="1:9" ht="15.6" x14ac:dyDescent="0.35">
      <c r="A15" s="8" t="s">
        <v>76</v>
      </c>
      <c r="B15" s="10">
        <f t="shared" ref="B15:B22" si="0">SUM(C15:G15)</f>
        <v>8</v>
      </c>
      <c r="C15" s="10">
        <v>0</v>
      </c>
      <c r="D15" s="10">
        <v>3</v>
      </c>
      <c r="E15" s="10">
        <v>1</v>
      </c>
      <c r="F15" s="10">
        <v>4</v>
      </c>
      <c r="G15" s="10">
        <v>0</v>
      </c>
      <c r="H15" s="11">
        <v>3</v>
      </c>
      <c r="I15" s="8"/>
    </row>
    <row r="16" spans="1:9" ht="15.6" x14ac:dyDescent="0.35">
      <c r="A16" s="28" t="s">
        <v>33</v>
      </c>
      <c r="B16" s="10">
        <f t="shared" si="0"/>
        <v>4200</v>
      </c>
      <c r="C16" s="10">
        <v>0</v>
      </c>
      <c r="D16" s="10">
        <v>0</v>
      </c>
      <c r="E16" s="10">
        <v>4200</v>
      </c>
      <c r="F16" s="10">
        <v>0</v>
      </c>
      <c r="G16" s="10">
        <v>0</v>
      </c>
      <c r="H16" s="11">
        <v>1395</v>
      </c>
      <c r="I16" s="8"/>
    </row>
    <row r="17" spans="1:9" ht="15.6" x14ac:dyDescent="0.35">
      <c r="A17" s="8" t="s">
        <v>77</v>
      </c>
      <c r="B17" s="10">
        <f t="shared" si="0"/>
        <v>9</v>
      </c>
      <c r="C17" s="10">
        <v>0</v>
      </c>
      <c r="D17" s="10">
        <v>3</v>
      </c>
      <c r="E17" s="10">
        <v>3</v>
      </c>
      <c r="F17" s="10">
        <v>2</v>
      </c>
      <c r="G17" s="10">
        <v>1</v>
      </c>
      <c r="H17" s="11">
        <v>2</v>
      </c>
      <c r="I17" s="8"/>
    </row>
    <row r="18" spans="1:9" ht="15.6" x14ac:dyDescent="0.35">
      <c r="A18" s="28" t="s">
        <v>33</v>
      </c>
      <c r="B18" s="10">
        <f t="shared" si="0"/>
        <v>25197</v>
      </c>
      <c r="C18" s="10">
        <v>0</v>
      </c>
      <c r="D18" s="10">
        <v>6943</v>
      </c>
      <c r="E18" s="10">
        <v>6594</v>
      </c>
      <c r="F18" s="10">
        <v>8684</v>
      </c>
      <c r="G18" s="10">
        <v>2976</v>
      </c>
      <c r="H18" s="11">
        <v>0</v>
      </c>
      <c r="I18" s="8"/>
    </row>
    <row r="19" spans="1:9" ht="15.6" x14ac:dyDescent="0.35">
      <c r="A19" s="8" t="s">
        <v>78</v>
      </c>
      <c r="B19" s="10">
        <f t="shared" si="0"/>
        <v>6</v>
      </c>
      <c r="C19" s="10">
        <v>0</v>
      </c>
      <c r="D19" s="10">
        <v>3</v>
      </c>
      <c r="E19" s="10">
        <v>0</v>
      </c>
      <c r="F19" s="10">
        <v>2</v>
      </c>
      <c r="G19" s="10">
        <v>1</v>
      </c>
      <c r="H19" s="11">
        <v>0</v>
      </c>
      <c r="I19" s="8"/>
    </row>
    <row r="20" spans="1:9" ht="15.6" x14ac:dyDescent="0.35">
      <c r="A20" s="28" t="s">
        <v>33</v>
      </c>
      <c r="B20" s="10">
        <f t="shared" si="0"/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1">
        <v>0</v>
      </c>
      <c r="I20" s="8"/>
    </row>
    <row r="21" spans="1:9" ht="15.6" x14ac:dyDescent="0.35">
      <c r="A21" s="8" t="s">
        <v>79</v>
      </c>
      <c r="B21" s="10">
        <f t="shared" si="0"/>
        <v>9</v>
      </c>
      <c r="C21" s="10">
        <v>0</v>
      </c>
      <c r="D21" s="10">
        <v>3</v>
      </c>
      <c r="E21" s="10">
        <v>3</v>
      </c>
      <c r="F21" s="10">
        <v>2</v>
      </c>
      <c r="G21" s="10">
        <v>1</v>
      </c>
      <c r="H21" s="11">
        <v>2</v>
      </c>
      <c r="I21" s="8"/>
    </row>
    <row r="22" spans="1:9" ht="15.6" x14ac:dyDescent="0.35">
      <c r="A22" s="28" t="s">
        <v>33</v>
      </c>
      <c r="B22" s="10">
        <f t="shared" si="0"/>
        <v>25197</v>
      </c>
      <c r="C22" s="10">
        <v>0</v>
      </c>
      <c r="D22" s="10">
        <v>6943</v>
      </c>
      <c r="E22" s="10">
        <v>6594</v>
      </c>
      <c r="F22" s="10">
        <v>8684</v>
      </c>
      <c r="G22" s="10">
        <v>2976</v>
      </c>
      <c r="H22" s="11">
        <v>0</v>
      </c>
      <c r="I22" s="8"/>
    </row>
    <row r="23" spans="1:9" ht="15.6" x14ac:dyDescent="0.35">
      <c r="A23" s="8"/>
      <c r="B23" s="10"/>
      <c r="C23" s="10"/>
      <c r="D23" s="10"/>
      <c r="E23" s="10"/>
      <c r="F23" s="10"/>
      <c r="G23" s="10"/>
      <c r="H23" s="11"/>
      <c r="I23" s="8"/>
    </row>
    <row r="24" spans="1:9" ht="15.6" x14ac:dyDescent="0.35">
      <c r="A24" s="7" t="s">
        <v>5</v>
      </c>
      <c r="B24" s="10"/>
      <c r="C24" s="10"/>
      <c r="D24" s="10"/>
      <c r="E24" s="10"/>
      <c r="F24" s="10"/>
      <c r="G24" s="10"/>
      <c r="H24" s="11"/>
      <c r="I24" s="8"/>
    </row>
    <row r="25" spans="1:9" ht="15.6" x14ac:dyDescent="0.35">
      <c r="A25" s="8" t="s">
        <v>80</v>
      </c>
      <c r="B25" s="10">
        <f>SUM(C25:H25)</f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1">
        <v>0</v>
      </c>
      <c r="I25" s="8"/>
    </row>
    <row r="26" spans="1:9" ht="15.6" x14ac:dyDescent="0.35">
      <c r="A26" s="8" t="s">
        <v>81</v>
      </c>
      <c r="B26" s="10">
        <f>SUM(D26:H26)</f>
        <v>2233089318.9099998</v>
      </c>
      <c r="C26" s="10">
        <v>0</v>
      </c>
      <c r="D26" s="10">
        <v>1287746318.9100001</v>
      </c>
      <c r="E26" s="10">
        <v>0</v>
      </c>
      <c r="F26" s="10">
        <v>0</v>
      </c>
      <c r="G26" s="10">
        <v>945343000</v>
      </c>
      <c r="H26" s="11">
        <v>0</v>
      </c>
      <c r="I26" s="8"/>
    </row>
    <row r="27" spans="1:9" ht="15.6" x14ac:dyDescent="0.35">
      <c r="A27" s="8" t="s">
        <v>82</v>
      </c>
      <c r="B27" s="10">
        <f>SUM(D27:H27)</f>
        <v>91602240.530000001</v>
      </c>
      <c r="C27" s="10">
        <v>0</v>
      </c>
      <c r="D27" s="10">
        <v>91602240.530000001</v>
      </c>
      <c r="E27" s="10">
        <v>0</v>
      </c>
      <c r="F27" s="10">
        <v>0</v>
      </c>
      <c r="G27" s="10">
        <v>0</v>
      </c>
      <c r="H27" s="11">
        <v>0</v>
      </c>
      <c r="I27" s="8"/>
    </row>
    <row r="28" spans="1:9" ht="15.6" x14ac:dyDescent="0.35">
      <c r="A28" s="8" t="s">
        <v>83</v>
      </c>
      <c r="B28" s="10">
        <f>SUM(D28:H28)</f>
        <v>2233089318.9099998</v>
      </c>
      <c r="C28" s="10">
        <v>0</v>
      </c>
      <c r="D28" s="10">
        <v>1287746318.9100001</v>
      </c>
      <c r="E28" s="10">
        <v>0</v>
      </c>
      <c r="F28" s="10">
        <v>0</v>
      </c>
      <c r="G28" s="10">
        <v>945343000</v>
      </c>
      <c r="H28" s="11">
        <v>0</v>
      </c>
      <c r="I28" s="8"/>
    </row>
    <row r="29" spans="1:9" ht="15.6" x14ac:dyDescent="0.35">
      <c r="A29" s="8" t="s">
        <v>84</v>
      </c>
      <c r="B29" s="10">
        <f>B27</f>
        <v>91602240.530000001</v>
      </c>
      <c r="C29" s="10"/>
      <c r="D29" s="10"/>
      <c r="E29" s="10"/>
      <c r="F29" s="10"/>
      <c r="G29" s="10"/>
      <c r="H29" s="11"/>
      <c r="I29" s="8"/>
    </row>
    <row r="30" spans="1:9" ht="15.6" x14ac:dyDescent="0.35">
      <c r="A30" s="8"/>
      <c r="B30" s="10"/>
      <c r="C30" s="10"/>
      <c r="D30" s="10"/>
      <c r="E30" s="10"/>
      <c r="F30" s="10"/>
      <c r="G30" s="10"/>
      <c r="H30" s="11"/>
      <c r="I30" s="8"/>
    </row>
    <row r="31" spans="1:9" ht="15.6" x14ac:dyDescent="0.35">
      <c r="A31" s="7" t="s">
        <v>6</v>
      </c>
      <c r="B31" s="10"/>
      <c r="C31" s="10"/>
      <c r="D31" s="10"/>
      <c r="E31" s="10"/>
      <c r="F31" s="10"/>
      <c r="G31" s="10"/>
      <c r="H31" s="11"/>
      <c r="I31" s="8"/>
    </row>
    <row r="32" spans="1:9" ht="15.6" x14ac:dyDescent="0.35">
      <c r="A32" s="8" t="s">
        <v>81</v>
      </c>
      <c r="B32" s="10">
        <f>B26</f>
        <v>2233089318.9099998</v>
      </c>
      <c r="C32" s="10"/>
      <c r="D32" s="10"/>
      <c r="E32" s="10"/>
      <c r="F32" s="10"/>
      <c r="G32" s="10"/>
      <c r="H32" s="11"/>
      <c r="I32" s="8"/>
    </row>
    <row r="33" spans="1:9" ht="15.6" x14ac:dyDescent="0.35">
      <c r="A33" s="8" t="s">
        <v>85</v>
      </c>
      <c r="B33" s="10">
        <v>236335749.99000001</v>
      </c>
      <c r="C33" s="10"/>
      <c r="D33" s="12"/>
      <c r="E33" s="12"/>
      <c r="F33" s="12"/>
      <c r="G33" s="12"/>
      <c r="H33" s="11"/>
      <c r="I33" s="8"/>
    </row>
    <row r="34" spans="1:9" ht="15.6" x14ac:dyDescent="0.35">
      <c r="A34" s="8"/>
      <c r="B34" s="13"/>
      <c r="C34" s="13"/>
      <c r="D34" s="13"/>
      <c r="E34" s="13"/>
      <c r="F34" s="13"/>
      <c r="G34" s="13"/>
      <c r="H34" s="14"/>
      <c r="I34" s="8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4"/>
      <c r="I35" s="8"/>
    </row>
    <row r="36" spans="1:9" ht="15.6" x14ac:dyDescent="0.35">
      <c r="A36" s="8" t="s">
        <v>46</v>
      </c>
      <c r="B36" s="22">
        <v>1.07</v>
      </c>
      <c r="C36" s="22"/>
      <c r="D36" s="22">
        <v>1.07</v>
      </c>
      <c r="E36" s="22">
        <v>1.07</v>
      </c>
      <c r="F36" s="22">
        <v>1.07</v>
      </c>
      <c r="G36" s="22">
        <v>1.07</v>
      </c>
      <c r="H36" s="23">
        <v>1.07</v>
      </c>
      <c r="I36" s="8"/>
    </row>
    <row r="37" spans="1:9" ht="15.6" x14ac:dyDescent="0.35">
      <c r="A37" s="8" t="s">
        <v>86</v>
      </c>
      <c r="B37" s="22">
        <v>1.0573999999999999</v>
      </c>
      <c r="C37" s="22"/>
      <c r="D37" s="22">
        <v>1.0573999999999999</v>
      </c>
      <c r="E37" s="22">
        <v>1.0573999999999999</v>
      </c>
      <c r="F37" s="22">
        <v>1.0573999999999999</v>
      </c>
      <c r="G37" s="22">
        <v>1.0573999999999999</v>
      </c>
      <c r="H37" s="23">
        <v>1.0573999999999999</v>
      </c>
      <c r="I37" s="8"/>
    </row>
    <row r="38" spans="1:9" ht="15.6" x14ac:dyDescent="0.35">
      <c r="A38" s="8" t="s">
        <v>31</v>
      </c>
      <c r="B38" s="10">
        <f>D38+E38</f>
        <v>314159</v>
      </c>
      <c r="C38" s="10"/>
      <c r="D38" s="12">
        <v>73430</v>
      </c>
      <c r="E38" s="12">
        <v>240729</v>
      </c>
      <c r="F38" s="12">
        <v>240729</v>
      </c>
      <c r="G38" s="12">
        <v>240729</v>
      </c>
      <c r="H38" s="11"/>
      <c r="I38" s="8"/>
    </row>
    <row r="39" spans="1:9" ht="15.6" x14ac:dyDescent="0.35">
      <c r="A39" s="8"/>
      <c r="B39" s="10"/>
      <c r="C39" s="10"/>
      <c r="D39" s="10"/>
      <c r="E39" s="10"/>
      <c r="F39" s="10"/>
      <c r="G39" s="10"/>
      <c r="H39" s="11"/>
      <c r="I39" s="8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1"/>
      <c r="I40" s="8"/>
    </row>
    <row r="41" spans="1:9" ht="15.6" x14ac:dyDescent="0.35">
      <c r="A41" s="8" t="s">
        <v>87</v>
      </c>
      <c r="B41" s="10">
        <f t="shared" ref="B41:H41" si="1">B25/B36</f>
        <v>0</v>
      </c>
      <c r="C41" s="10"/>
      <c r="D41" s="10">
        <f t="shared" si="1"/>
        <v>0</v>
      </c>
      <c r="E41" s="10">
        <f t="shared" si="1"/>
        <v>0</v>
      </c>
      <c r="F41" s="10">
        <f t="shared" si="1"/>
        <v>0</v>
      </c>
      <c r="G41" s="10">
        <f t="shared" si="1"/>
        <v>0</v>
      </c>
      <c r="H41" s="11">
        <f t="shared" si="1"/>
        <v>0</v>
      </c>
      <c r="I41" s="8"/>
    </row>
    <row r="42" spans="1:9" ht="15.6" x14ac:dyDescent="0.35">
      <c r="A42" s="8" t="s">
        <v>88</v>
      </c>
      <c r="B42" s="10">
        <f t="shared" ref="B42:H42" si="2">B27/B37</f>
        <v>86629695.980707407</v>
      </c>
      <c r="C42" s="10"/>
      <c r="D42" s="10">
        <f t="shared" si="2"/>
        <v>86629695.980707407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1">
        <f t="shared" si="2"/>
        <v>0</v>
      </c>
      <c r="I42" s="8"/>
    </row>
    <row r="43" spans="1:9" ht="15.6" x14ac:dyDescent="0.35">
      <c r="A43" s="8" t="s">
        <v>89</v>
      </c>
      <c r="B43" s="10">
        <f>B41/B16</f>
        <v>0</v>
      </c>
      <c r="C43" s="10"/>
      <c r="D43" s="10" t="s">
        <v>42</v>
      </c>
      <c r="E43" s="10">
        <f t="shared" ref="E43:H43" si="3">E41/E16</f>
        <v>0</v>
      </c>
      <c r="F43" s="10" t="s">
        <v>42</v>
      </c>
      <c r="G43" s="10" t="s">
        <v>42</v>
      </c>
      <c r="H43" s="11">
        <f t="shared" si="3"/>
        <v>0</v>
      </c>
      <c r="I43" s="8"/>
    </row>
    <row r="44" spans="1:9" ht="15.6" x14ac:dyDescent="0.35">
      <c r="A44" s="8" t="s">
        <v>90</v>
      </c>
      <c r="B44" s="10" t="s">
        <v>42</v>
      </c>
      <c r="C44" s="10"/>
      <c r="D44" s="10" t="s">
        <v>42</v>
      </c>
      <c r="E44" s="10" t="s">
        <v>42</v>
      </c>
      <c r="F44" s="10" t="s">
        <v>42</v>
      </c>
      <c r="G44" s="10" t="s">
        <v>42</v>
      </c>
      <c r="H44" s="11" t="s">
        <v>42</v>
      </c>
      <c r="I44" s="8"/>
    </row>
    <row r="45" spans="1:9" ht="15.6" x14ac:dyDescent="0.35">
      <c r="A45" s="8"/>
      <c r="B45" s="13"/>
      <c r="C45" s="13"/>
      <c r="D45" s="13"/>
      <c r="E45" s="13"/>
      <c r="F45" s="13"/>
      <c r="G45" s="13"/>
      <c r="H45" s="14"/>
      <c r="I45" s="8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4"/>
      <c r="I46" s="8"/>
    </row>
    <row r="47" spans="1:9" ht="15.6" x14ac:dyDescent="0.35">
      <c r="A47" s="8"/>
      <c r="B47" s="13"/>
      <c r="C47" s="13"/>
      <c r="D47" s="13"/>
      <c r="E47" s="13"/>
      <c r="F47" s="13"/>
      <c r="G47" s="13"/>
      <c r="H47" s="14"/>
      <c r="I47" s="8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4"/>
      <c r="I48" s="8"/>
    </row>
    <row r="49" spans="1:9" ht="15.6" x14ac:dyDescent="0.35">
      <c r="A49" s="8" t="s">
        <v>11</v>
      </c>
      <c r="B49" s="15">
        <f>(B18/B38)*100</f>
        <v>8.0204609767665414</v>
      </c>
      <c r="C49" s="15"/>
      <c r="D49" s="15">
        <f t="shared" ref="D49:G49" si="4">(D18/D38)*100</f>
        <v>9.4552635162740017</v>
      </c>
      <c r="E49" s="15">
        <f t="shared" si="4"/>
        <v>2.7391797415350871</v>
      </c>
      <c r="F49" s="15">
        <f t="shared" si="4"/>
        <v>3.6073759289491503</v>
      </c>
      <c r="G49" s="15">
        <f t="shared" si="4"/>
        <v>1.2362449060977281</v>
      </c>
      <c r="H49" s="11" t="s">
        <v>42</v>
      </c>
      <c r="I49" s="8"/>
    </row>
    <row r="50" spans="1:9" ht="15.6" x14ac:dyDescent="0.35">
      <c r="A50" s="8" t="s">
        <v>12</v>
      </c>
      <c r="B50" s="15">
        <f>(B20/B38)*100</f>
        <v>0</v>
      </c>
      <c r="C50" s="15"/>
      <c r="D50" s="15">
        <f t="shared" ref="D50:G50" si="5">(D20/D38)*100</f>
        <v>0</v>
      </c>
      <c r="E50" s="15">
        <f t="shared" si="5"/>
        <v>0</v>
      </c>
      <c r="F50" s="15">
        <f t="shared" si="5"/>
        <v>0</v>
      </c>
      <c r="G50" s="15">
        <f t="shared" si="5"/>
        <v>0</v>
      </c>
      <c r="H50" s="11" t="s">
        <v>42</v>
      </c>
      <c r="I50" s="8"/>
    </row>
    <row r="51" spans="1:9" ht="15.6" x14ac:dyDescent="0.35">
      <c r="A51" s="8"/>
      <c r="B51" s="15"/>
      <c r="C51" s="15"/>
      <c r="D51" s="15"/>
      <c r="E51" s="15"/>
      <c r="F51" s="15"/>
      <c r="G51" s="15"/>
      <c r="H51" s="16"/>
      <c r="I51" s="8"/>
    </row>
    <row r="52" spans="1:9" ht="15.6" x14ac:dyDescent="0.35">
      <c r="A52" s="7" t="s">
        <v>13</v>
      </c>
      <c r="B52" s="15"/>
      <c r="C52" s="15"/>
      <c r="D52" s="15"/>
      <c r="E52" s="15"/>
      <c r="F52" s="15"/>
      <c r="G52" s="15"/>
      <c r="H52" s="16"/>
      <c r="I52" s="8"/>
    </row>
    <row r="53" spans="1:9" ht="15.6" x14ac:dyDescent="0.35">
      <c r="A53" s="8" t="s">
        <v>14</v>
      </c>
      <c r="B53" s="15">
        <f>B20/B18*100</f>
        <v>0</v>
      </c>
      <c r="C53" s="15"/>
      <c r="D53" s="15">
        <f t="shared" ref="D53:G53" si="6">D20/D18*100</f>
        <v>0</v>
      </c>
      <c r="E53" s="15">
        <f t="shared" si="6"/>
        <v>0</v>
      </c>
      <c r="F53" s="15">
        <f t="shared" si="6"/>
        <v>0</v>
      </c>
      <c r="G53" s="15">
        <f t="shared" si="6"/>
        <v>0</v>
      </c>
      <c r="H53" s="11" t="s">
        <v>42</v>
      </c>
      <c r="I53" s="8"/>
    </row>
    <row r="54" spans="1:9" ht="15.6" x14ac:dyDescent="0.35">
      <c r="A54" s="8" t="s">
        <v>15</v>
      </c>
      <c r="B54" s="15">
        <f>B27/B26*100</f>
        <v>4.10204104933484</v>
      </c>
      <c r="C54" s="15"/>
      <c r="D54" s="15">
        <f t="shared" ref="D54:G54" si="7">D27/D26*100</f>
        <v>7.1133762282881765</v>
      </c>
      <c r="E54" s="10" t="s">
        <v>42</v>
      </c>
      <c r="F54" s="10" t="s">
        <v>42</v>
      </c>
      <c r="G54" s="15">
        <f t="shared" si="7"/>
        <v>0</v>
      </c>
      <c r="H54" s="11" t="s">
        <v>42</v>
      </c>
      <c r="I54" s="8"/>
    </row>
    <row r="55" spans="1:9" ht="15.6" x14ac:dyDescent="0.35">
      <c r="A55" s="8" t="s">
        <v>16</v>
      </c>
      <c r="B55" s="15">
        <f t="shared" ref="B55:G55" si="8">AVERAGE(B53:B54)</f>
        <v>2.05102052466742</v>
      </c>
      <c r="C55" s="15"/>
      <c r="D55" s="15">
        <f t="shared" si="8"/>
        <v>3.5566881141440883</v>
      </c>
      <c r="E55" s="10" t="s">
        <v>42</v>
      </c>
      <c r="F55" s="10" t="s">
        <v>42</v>
      </c>
      <c r="G55" s="15">
        <f t="shared" si="8"/>
        <v>0</v>
      </c>
      <c r="H55" s="11" t="s">
        <v>42</v>
      </c>
      <c r="I55" s="8"/>
    </row>
    <row r="56" spans="1:9" ht="15.6" x14ac:dyDescent="0.35">
      <c r="A56" s="8"/>
      <c r="B56" s="15"/>
      <c r="C56" s="15"/>
      <c r="D56" s="15"/>
      <c r="E56" s="15"/>
      <c r="F56" s="15"/>
      <c r="G56" s="15"/>
      <c r="H56" s="16"/>
      <c r="I56" s="8"/>
    </row>
    <row r="57" spans="1:9" ht="15.6" x14ac:dyDescent="0.35">
      <c r="A57" s="7" t="s">
        <v>17</v>
      </c>
      <c r="B57" s="15"/>
      <c r="C57" s="15"/>
      <c r="D57" s="15"/>
      <c r="E57" s="15"/>
      <c r="F57" s="15"/>
      <c r="G57" s="15"/>
      <c r="H57" s="16"/>
      <c r="I57" s="8"/>
    </row>
    <row r="58" spans="1:9" ht="15.6" x14ac:dyDescent="0.35">
      <c r="A58" s="8" t="s">
        <v>18</v>
      </c>
      <c r="B58" s="15">
        <f>B20/B22*100</f>
        <v>0</v>
      </c>
      <c r="C58" s="15"/>
      <c r="D58" s="15">
        <f t="shared" ref="D58:G58" si="9">D20/D22*100</f>
        <v>0</v>
      </c>
      <c r="E58" s="15">
        <f t="shared" si="9"/>
        <v>0</v>
      </c>
      <c r="F58" s="15">
        <f t="shared" si="9"/>
        <v>0</v>
      </c>
      <c r="G58" s="15">
        <f t="shared" si="9"/>
        <v>0</v>
      </c>
      <c r="H58" s="11" t="s">
        <v>42</v>
      </c>
      <c r="I58" s="8"/>
    </row>
    <row r="59" spans="1:9" ht="15.6" x14ac:dyDescent="0.35">
      <c r="A59" s="8" t="s">
        <v>19</v>
      </c>
      <c r="B59" s="15">
        <f t="shared" ref="B59:G59" si="10">B27/B28*100</f>
        <v>4.10204104933484</v>
      </c>
      <c r="C59" s="15"/>
      <c r="D59" s="15">
        <f t="shared" si="10"/>
        <v>7.1133762282881765</v>
      </c>
      <c r="E59" s="10" t="s">
        <v>42</v>
      </c>
      <c r="F59" s="10" t="s">
        <v>42</v>
      </c>
      <c r="G59" s="15">
        <f t="shared" si="10"/>
        <v>0</v>
      </c>
      <c r="H59" s="11" t="s">
        <v>42</v>
      </c>
      <c r="I59" s="8"/>
    </row>
    <row r="60" spans="1:9" ht="15.6" x14ac:dyDescent="0.35">
      <c r="A60" s="8" t="s">
        <v>20</v>
      </c>
      <c r="B60" s="15">
        <f t="shared" ref="B60:G60" si="11">(B58+B59)/2</f>
        <v>2.05102052466742</v>
      </c>
      <c r="C60" s="15"/>
      <c r="D60" s="15">
        <f t="shared" si="11"/>
        <v>3.5566881141440883</v>
      </c>
      <c r="E60" s="10" t="s">
        <v>42</v>
      </c>
      <c r="F60" s="10" t="s">
        <v>42</v>
      </c>
      <c r="G60" s="15">
        <f t="shared" si="11"/>
        <v>0</v>
      </c>
      <c r="H60" s="11" t="s">
        <v>42</v>
      </c>
      <c r="I60" s="8"/>
    </row>
    <row r="61" spans="1:9" ht="15.6" x14ac:dyDescent="0.35">
      <c r="A61" s="8"/>
      <c r="B61" s="15"/>
      <c r="C61" s="15"/>
      <c r="D61" s="15"/>
      <c r="E61" s="15"/>
      <c r="F61" s="15"/>
      <c r="G61" s="15"/>
      <c r="H61" s="16"/>
      <c r="I61" s="8"/>
    </row>
    <row r="62" spans="1:9" ht="15.6" x14ac:dyDescent="0.35">
      <c r="A62" s="7" t="s">
        <v>30</v>
      </c>
      <c r="B62" s="15"/>
      <c r="C62" s="15"/>
      <c r="D62" s="15"/>
      <c r="E62" s="15"/>
      <c r="F62" s="15"/>
      <c r="G62" s="15"/>
      <c r="H62" s="16"/>
      <c r="I62" s="8"/>
    </row>
    <row r="63" spans="1:9" ht="15.6" x14ac:dyDescent="0.35">
      <c r="A63" s="8" t="s">
        <v>21</v>
      </c>
      <c r="B63" s="15">
        <f>B29/B27*100</f>
        <v>100</v>
      </c>
      <c r="C63" s="15"/>
      <c r="D63" s="15">
        <f t="shared" ref="D63" si="12">D29/D27*100</f>
        <v>0</v>
      </c>
      <c r="E63" s="10" t="s">
        <v>42</v>
      </c>
      <c r="F63" s="10" t="s">
        <v>42</v>
      </c>
      <c r="G63" s="10" t="s">
        <v>42</v>
      </c>
      <c r="H63" s="11" t="s">
        <v>42</v>
      </c>
      <c r="I63" s="8"/>
    </row>
    <row r="64" spans="1:9" ht="15.6" x14ac:dyDescent="0.35">
      <c r="A64" s="8"/>
      <c r="B64" s="15"/>
      <c r="C64" s="15"/>
      <c r="D64" s="15"/>
      <c r="E64" s="15"/>
      <c r="F64" s="15"/>
      <c r="G64" s="15"/>
      <c r="H64" s="16"/>
      <c r="I64" s="8"/>
    </row>
    <row r="65" spans="1:9" ht="15.6" x14ac:dyDescent="0.35">
      <c r="A65" s="7" t="s">
        <v>22</v>
      </c>
      <c r="B65" s="15"/>
      <c r="C65" s="15"/>
      <c r="D65" s="15"/>
      <c r="E65" s="15"/>
      <c r="F65" s="15"/>
      <c r="G65" s="15"/>
      <c r="H65" s="16"/>
      <c r="I65" s="8"/>
    </row>
    <row r="66" spans="1:9" ht="15.6" x14ac:dyDescent="0.35">
      <c r="A66" s="8" t="s">
        <v>34</v>
      </c>
      <c r="B66" s="15">
        <f>((B20/B16)-1)*100</f>
        <v>-100</v>
      </c>
      <c r="C66" s="15"/>
      <c r="D66" s="10" t="s">
        <v>42</v>
      </c>
      <c r="E66" s="15">
        <f t="shared" ref="E66:H66" si="13">((E20/E16)-1)*100</f>
        <v>-100</v>
      </c>
      <c r="F66" s="10" t="s">
        <v>42</v>
      </c>
      <c r="G66" s="10" t="s">
        <v>42</v>
      </c>
      <c r="H66" s="16">
        <f t="shared" si="13"/>
        <v>-100</v>
      </c>
      <c r="I66" s="8"/>
    </row>
    <row r="67" spans="1:9" ht="15.6" x14ac:dyDescent="0.35">
      <c r="A67" s="8" t="s">
        <v>23</v>
      </c>
      <c r="B67" s="10" t="s">
        <v>42</v>
      </c>
      <c r="C67" s="15"/>
      <c r="D67" s="10" t="s">
        <v>42</v>
      </c>
      <c r="E67" s="10" t="s">
        <v>42</v>
      </c>
      <c r="F67" s="10" t="s">
        <v>42</v>
      </c>
      <c r="G67" s="10" t="s">
        <v>42</v>
      </c>
      <c r="H67" s="11" t="s">
        <v>42</v>
      </c>
      <c r="I67" s="8"/>
    </row>
    <row r="68" spans="1:9" ht="15.6" x14ac:dyDescent="0.35">
      <c r="A68" s="8" t="s">
        <v>24</v>
      </c>
      <c r="B68" s="10" t="s">
        <v>42</v>
      </c>
      <c r="C68" s="15"/>
      <c r="D68" s="10" t="s">
        <v>42</v>
      </c>
      <c r="E68" s="10" t="s">
        <v>42</v>
      </c>
      <c r="F68" s="10" t="s">
        <v>42</v>
      </c>
      <c r="G68" s="10" t="s">
        <v>42</v>
      </c>
      <c r="H68" s="11" t="s">
        <v>42</v>
      </c>
      <c r="I68" s="8"/>
    </row>
    <row r="69" spans="1:9" ht="15.6" x14ac:dyDescent="0.35">
      <c r="A69" s="8"/>
      <c r="B69" s="15"/>
      <c r="C69" s="15"/>
      <c r="D69" s="15"/>
      <c r="E69" s="15"/>
      <c r="F69" s="15"/>
      <c r="G69" s="15"/>
      <c r="H69" s="16"/>
      <c r="I69" s="8"/>
    </row>
    <row r="70" spans="1:9" ht="15.6" x14ac:dyDescent="0.35">
      <c r="A70" s="7" t="s">
        <v>25</v>
      </c>
      <c r="B70" s="15"/>
      <c r="C70" s="15"/>
      <c r="D70" s="15"/>
      <c r="E70" s="15"/>
      <c r="F70" s="15"/>
      <c r="G70" s="15"/>
      <c r="H70" s="16"/>
      <c r="I70" s="8"/>
    </row>
    <row r="71" spans="1:9" ht="15.6" x14ac:dyDescent="0.35">
      <c r="A71" s="8" t="s">
        <v>35</v>
      </c>
      <c r="B71" s="15">
        <f>B26/B18</f>
        <v>88625.206132079213</v>
      </c>
      <c r="C71" s="15"/>
      <c r="D71" s="15">
        <f t="shared" ref="D71:G71" si="14">D26/D18</f>
        <v>185474.04852513323</v>
      </c>
      <c r="E71" s="15">
        <f t="shared" si="14"/>
        <v>0</v>
      </c>
      <c r="F71" s="15">
        <f t="shared" si="14"/>
        <v>0</v>
      </c>
      <c r="G71" s="15">
        <f t="shared" si="14"/>
        <v>317655.57795698923</v>
      </c>
      <c r="H71" s="11" t="s">
        <v>42</v>
      </c>
      <c r="I71" s="8"/>
    </row>
    <row r="72" spans="1:9" ht="15.6" x14ac:dyDescent="0.35">
      <c r="A72" s="8" t="s">
        <v>36</v>
      </c>
      <c r="B72" s="10" t="s">
        <v>42</v>
      </c>
      <c r="C72" s="15"/>
      <c r="D72" s="10" t="s">
        <v>42</v>
      </c>
      <c r="E72" s="10" t="s">
        <v>42</v>
      </c>
      <c r="F72" s="10" t="s">
        <v>42</v>
      </c>
      <c r="G72" s="10" t="s">
        <v>42</v>
      </c>
      <c r="H72" s="11" t="s">
        <v>42</v>
      </c>
      <c r="I72" s="8"/>
    </row>
    <row r="73" spans="1:9" ht="15.6" x14ac:dyDescent="0.35">
      <c r="A73" s="8" t="s">
        <v>26</v>
      </c>
      <c r="B73" s="10" t="s">
        <v>42</v>
      </c>
      <c r="C73" s="15"/>
      <c r="D73" s="10" t="s">
        <v>42</v>
      </c>
      <c r="E73" s="10" t="s">
        <v>42</v>
      </c>
      <c r="F73" s="10" t="s">
        <v>42</v>
      </c>
      <c r="G73" s="10" t="s">
        <v>42</v>
      </c>
      <c r="H73" s="11" t="s">
        <v>42</v>
      </c>
      <c r="I73" s="8"/>
    </row>
    <row r="74" spans="1:9" ht="15.6" x14ac:dyDescent="0.35">
      <c r="A74" s="8" t="s">
        <v>37</v>
      </c>
      <c r="B74" s="15">
        <f>B26/B17</f>
        <v>248121035.43444443</v>
      </c>
      <c r="C74" s="15"/>
      <c r="D74" s="15">
        <f t="shared" ref="D74:H74" si="15">D26/D17</f>
        <v>429248772.97000003</v>
      </c>
      <c r="E74" s="15">
        <f t="shared" si="15"/>
        <v>0</v>
      </c>
      <c r="F74" s="15">
        <f t="shared" si="15"/>
        <v>0</v>
      </c>
      <c r="G74" s="15">
        <f t="shared" si="15"/>
        <v>945343000</v>
      </c>
      <c r="H74" s="16">
        <f t="shared" si="15"/>
        <v>0</v>
      </c>
      <c r="I74" s="8"/>
    </row>
    <row r="75" spans="1:9" ht="15.6" x14ac:dyDescent="0.35">
      <c r="A75" s="8" t="s">
        <v>38</v>
      </c>
      <c r="B75" s="15">
        <f>B27/B19</f>
        <v>15267040.088333333</v>
      </c>
      <c r="C75" s="15"/>
      <c r="D75" s="15">
        <f t="shared" ref="D75:G75" si="16">D27/D19</f>
        <v>30534080.176666666</v>
      </c>
      <c r="E75" s="10" t="s">
        <v>42</v>
      </c>
      <c r="F75" s="15">
        <f t="shared" si="16"/>
        <v>0</v>
      </c>
      <c r="G75" s="15">
        <f t="shared" si="16"/>
        <v>0</v>
      </c>
      <c r="H75" s="11" t="s">
        <v>42</v>
      </c>
      <c r="I75" s="8"/>
    </row>
    <row r="76" spans="1:9" ht="15.6" x14ac:dyDescent="0.35">
      <c r="A76" s="8"/>
      <c r="B76" s="15"/>
      <c r="C76" s="15"/>
      <c r="D76" s="15"/>
      <c r="E76" s="15"/>
      <c r="F76" s="15"/>
      <c r="G76" s="15"/>
      <c r="H76" s="15"/>
      <c r="I76" s="8"/>
    </row>
    <row r="77" spans="1:9" ht="15.6" x14ac:dyDescent="0.35">
      <c r="A77" s="7" t="s">
        <v>27</v>
      </c>
      <c r="B77" s="15"/>
      <c r="C77" s="15"/>
      <c r="D77" s="15"/>
      <c r="E77" s="15"/>
      <c r="F77" s="15"/>
      <c r="G77" s="15"/>
      <c r="H77" s="15"/>
      <c r="I77" s="8"/>
    </row>
    <row r="78" spans="1:9" ht="15.6" x14ac:dyDescent="0.35">
      <c r="A78" s="8" t="s">
        <v>28</v>
      </c>
      <c r="B78" s="15">
        <f>(B33/B32)*100</f>
        <v>10.583354100021335</v>
      </c>
      <c r="C78" s="15"/>
      <c r="D78" s="15"/>
      <c r="E78" s="15"/>
      <c r="F78" s="15"/>
      <c r="G78" s="15"/>
      <c r="H78" s="15"/>
      <c r="I78" s="8"/>
    </row>
    <row r="79" spans="1:9" ht="15.6" x14ac:dyDescent="0.35">
      <c r="A79" s="17" t="s">
        <v>29</v>
      </c>
      <c r="B79" s="15">
        <f>(B27/B33)*100</f>
        <v>38.759366931949963</v>
      </c>
      <c r="C79" s="15"/>
      <c r="D79" s="15"/>
      <c r="E79" s="15"/>
      <c r="F79" s="15"/>
      <c r="G79" s="15"/>
      <c r="H79" s="15"/>
      <c r="I79" s="8"/>
    </row>
    <row r="80" spans="1:9" ht="16.2" thickBot="1" x14ac:dyDescent="0.4">
      <c r="A80" s="18"/>
      <c r="B80" s="18"/>
      <c r="C80" s="18"/>
      <c r="D80" s="18"/>
      <c r="E80" s="18"/>
      <c r="F80" s="18"/>
      <c r="G80" s="18"/>
      <c r="H80" s="18"/>
      <c r="I80" s="8"/>
    </row>
    <row r="81" spans="1:9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8"/>
    </row>
    <row r="82" spans="1:9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8"/>
    </row>
    <row r="83" spans="1:9" ht="15.6" x14ac:dyDescent="0.35">
      <c r="A83" s="8"/>
      <c r="B83" s="8"/>
      <c r="C83" s="8"/>
      <c r="D83" s="8"/>
      <c r="E83" s="8"/>
      <c r="F83" s="8"/>
      <c r="G83" s="8"/>
      <c r="H83" s="8"/>
      <c r="I83" s="8"/>
    </row>
  </sheetData>
  <mergeCells count="7">
    <mergeCell ref="A82:H82"/>
    <mergeCell ref="A9:A10"/>
    <mergeCell ref="B9:B10"/>
    <mergeCell ref="A81:H81"/>
    <mergeCell ref="C9:H9"/>
    <mergeCell ref="C10:D10"/>
    <mergeCell ref="E10:G10"/>
  </mergeCells>
  <pageMargins left="0.7" right="0.7" top="0.75" bottom="0.75" header="0.3" footer="0.3"/>
  <pageSetup paperSize="9" orientation="portrait" r:id="rId1"/>
  <ignoredErrors>
    <ignoredError sqref="D76:D78 H76:H79 D79:F79" evalError="1"/>
    <ignoredError sqref="B26:B28 B15:B17 B18 B21:B22 B19:B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I83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44140625" style="1" customWidth="1"/>
    <col min="7" max="7" width="20.88671875" style="1" customWidth="1"/>
    <col min="8" max="8" width="17.109375" style="1" customWidth="1"/>
    <col min="9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</row>
    <row r="10" spans="1:9" s="2" customFormat="1" ht="31.8" thickBot="1" x14ac:dyDescent="0.35">
      <c r="A10" s="41"/>
      <c r="B10" s="42"/>
      <c r="C10" s="41" t="s">
        <v>45</v>
      </c>
      <c r="D10" s="41"/>
      <c r="E10" s="41" t="s">
        <v>3</v>
      </c>
      <c r="F10" s="41"/>
      <c r="G10" s="41"/>
      <c r="H10" s="4" t="s">
        <v>41</v>
      </c>
    </row>
    <row r="11" spans="1:9" ht="69.75" customHeight="1" thickTop="1" x14ac:dyDescent="0.3">
      <c r="A11" s="3"/>
      <c r="B11" s="3"/>
      <c r="C11" s="5" t="s">
        <v>43</v>
      </c>
      <c r="D11" s="5" t="s">
        <v>40</v>
      </c>
      <c r="E11" s="5" t="s">
        <v>44</v>
      </c>
      <c r="F11" s="5" t="s">
        <v>40</v>
      </c>
      <c r="G11" s="5" t="s">
        <v>74</v>
      </c>
      <c r="H11" s="6" t="s">
        <v>39</v>
      </c>
    </row>
    <row r="12" spans="1:9" ht="15.6" x14ac:dyDescent="0.35">
      <c r="A12" s="7" t="s">
        <v>4</v>
      </c>
      <c r="B12" s="8"/>
      <c r="C12" s="8"/>
      <c r="D12" s="8"/>
      <c r="E12" s="8"/>
      <c r="F12" s="8"/>
      <c r="G12" s="8"/>
      <c r="H12" s="9"/>
      <c r="I12" s="8"/>
    </row>
    <row r="13" spans="1:9" ht="15.6" x14ac:dyDescent="0.35">
      <c r="A13" s="8"/>
      <c r="B13" s="8"/>
      <c r="C13" s="8"/>
      <c r="D13" s="8"/>
      <c r="E13" s="8"/>
      <c r="F13" s="8"/>
      <c r="G13" s="8"/>
      <c r="H13" s="9"/>
      <c r="I13" s="8"/>
    </row>
    <row r="14" spans="1:9" ht="15.6" x14ac:dyDescent="0.35">
      <c r="A14" s="7" t="s">
        <v>32</v>
      </c>
      <c r="B14" s="8"/>
      <c r="C14" s="8"/>
      <c r="D14" s="8"/>
      <c r="E14" s="8"/>
      <c r="F14" s="8"/>
      <c r="G14" s="8"/>
      <c r="H14" s="9"/>
      <c r="I14" s="8"/>
    </row>
    <row r="15" spans="1:9" ht="15.6" x14ac:dyDescent="0.35">
      <c r="A15" s="8" t="s">
        <v>47</v>
      </c>
      <c r="B15" s="10">
        <f>SUM(C15:G15)</f>
        <v>1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1">
        <v>2</v>
      </c>
      <c r="I15" s="8"/>
    </row>
    <row r="16" spans="1:9" ht="15.6" x14ac:dyDescent="0.35">
      <c r="A16" s="28" t="s">
        <v>33</v>
      </c>
      <c r="B16" s="10">
        <f t="shared" ref="B16:B22" si="0">SUM(C16:G16)</f>
        <v>12595</v>
      </c>
      <c r="C16" s="10">
        <v>0</v>
      </c>
      <c r="D16" s="10">
        <v>0</v>
      </c>
      <c r="E16" s="10">
        <v>12595</v>
      </c>
      <c r="F16" s="10">
        <v>0</v>
      </c>
      <c r="G16" s="10">
        <v>0</v>
      </c>
      <c r="H16" s="11">
        <v>2937</v>
      </c>
      <c r="I16" s="8"/>
    </row>
    <row r="17" spans="1:9" ht="15.6" x14ac:dyDescent="0.35">
      <c r="A17" s="8" t="s">
        <v>92</v>
      </c>
      <c r="B17" s="10">
        <f t="shared" si="0"/>
        <v>9</v>
      </c>
      <c r="C17" s="10">
        <v>0</v>
      </c>
      <c r="D17" s="10">
        <v>3</v>
      </c>
      <c r="E17" s="10">
        <v>3</v>
      </c>
      <c r="F17" s="10">
        <v>2</v>
      </c>
      <c r="G17" s="10">
        <v>1</v>
      </c>
      <c r="H17" s="11">
        <v>2</v>
      </c>
      <c r="I17" s="8"/>
    </row>
    <row r="18" spans="1:9" ht="15.6" x14ac:dyDescent="0.35">
      <c r="A18" s="28" t="s">
        <v>33</v>
      </c>
      <c r="B18" s="10">
        <f t="shared" si="0"/>
        <v>25197</v>
      </c>
      <c r="C18" s="10">
        <v>0</v>
      </c>
      <c r="D18" s="10">
        <v>6943</v>
      </c>
      <c r="E18" s="10">
        <v>6594</v>
      </c>
      <c r="F18" s="10">
        <v>8684</v>
      </c>
      <c r="G18" s="10">
        <v>2976</v>
      </c>
      <c r="H18" s="11">
        <v>0</v>
      </c>
      <c r="I18" s="8"/>
    </row>
    <row r="19" spans="1:9" ht="17.25" customHeight="1" x14ac:dyDescent="0.35">
      <c r="A19" s="8" t="s">
        <v>93</v>
      </c>
      <c r="B19" s="10">
        <f>SUM(C19:G19)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1">
        <v>0</v>
      </c>
      <c r="I19" s="8"/>
    </row>
    <row r="20" spans="1:9" ht="15.6" x14ac:dyDescent="0.35">
      <c r="A20" s="28" t="s">
        <v>33</v>
      </c>
      <c r="B20" s="10">
        <f>SUM(C20:G20)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1">
        <v>0</v>
      </c>
      <c r="I20" s="8"/>
    </row>
    <row r="21" spans="1:9" ht="15.6" x14ac:dyDescent="0.35">
      <c r="A21" s="8" t="s">
        <v>79</v>
      </c>
      <c r="B21" s="10">
        <f t="shared" si="0"/>
        <v>9</v>
      </c>
      <c r="C21" s="10">
        <v>0</v>
      </c>
      <c r="D21" s="10">
        <v>3</v>
      </c>
      <c r="E21" s="10">
        <v>3</v>
      </c>
      <c r="F21" s="10">
        <v>2</v>
      </c>
      <c r="G21" s="10">
        <v>1</v>
      </c>
      <c r="H21" s="11">
        <v>2</v>
      </c>
      <c r="I21" s="8"/>
    </row>
    <row r="22" spans="1:9" ht="15.6" x14ac:dyDescent="0.35">
      <c r="A22" s="28" t="s">
        <v>33</v>
      </c>
      <c r="B22" s="10">
        <f t="shared" si="0"/>
        <v>25197</v>
      </c>
      <c r="C22" s="10">
        <v>0</v>
      </c>
      <c r="D22" s="10">
        <v>6943</v>
      </c>
      <c r="E22" s="10">
        <v>6594</v>
      </c>
      <c r="F22" s="10">
        <v>8684</v>
      </c>
      <c r="G22" s="10">
        <v>2976</v>
      </c>
      <c r="H22" s="11">
        <v>0</v>
      </c>
      <c r="I22" s="8"/>
    </row>
    <row r="23" spans="1:9" ht="15.6" x14ac:dyDescent="0.35">
      <c r="A23" s="8"/>
      <c r="B23" s="10"/>
      <c r="C23" s="10"/>
      <c r="D23" s="10"/>
      <c r="E23" s="10"/>
      <c r="F23" s="10"/>
      <c r="G23" s="10"/>
      <c r="H23" s="11"/>
      <c r="I23" s="8"/>
    </row>
    <row r="24" spans="1:9" ht="15.6" x14ac:dyDescent="0.35">
      <c r="A24" s="7" t="s">
        <v>5</v>
      </c>
      <c r="B24" s="10"/>
      <c r="C24" s="10"/>
      <c r="D24" s="10"/>
      <c r="E24" s="10"/>
      <c r="F24" s="10"/>
      <c r="G24" s="10"/>
      <c r="H24" s="11"/>
      <c r="I24" s="8"/>
    </row>
    <row r="25" spans="1:9" ht="15.6" x14ac:dyDescent="0.35">
      <c r="A25" s="8" t="s">
        <v>48</v>
      </c>
      <c r="B25" s="10">
        <f>SUM(C25:H25)</f>
        <v>74118421.510000005</v>
      </c>
      <c r="C25" s="10">
        <v>0</v>
      </c>
      <c r="D25" s="10">
        <v>74118421.510000005</v>
      </c>
      <c r="E25" s="10">
        <v>0</v>
      </c>
      <c r="F25" s="10">
        <v>0</v>
      </c>
      <c r="G25" s="10">
        <v>0</v>
      </c>
      <c r="H25" s="11">
        <v>0</v>
      </c>
      <c r="I25" s="8"/>
    </row>
    <row r="26" spans="1:9" ht="15.6" x14ac:dyDescent="0.35">
      <c r="A26" s="8" t="s">
        <v>94</v>
      </c>
      <c r="B26" s="10">
        <f>SUM(D26:H26)</f>
        <v>2233089318.9099998</v>
      </c>
      <c r="C26" s="10">
        <v>0</v>
      </c>
      <c r="D26" s="10">
        <v>1287746318.9100001</v>
      </c>
      <c r="E26" s="10">
        <v>0</v>
      </c>
      <c r="F26" s="10">
        <v>0</v>
      </c>
      <c r="G26" s="10">
        <v>945343000</v>
      </c>
      <c r="H26" s="11">
        <v>0</v>
      </c>
      <c r="I26" s="8"/>
    </row>
    <row r="27" spans="1:9" ht="15.6" x14ac:dyDescent="0.35">
      <c r="A27" s="8" t="s">
        <v>48</v>
      </c>
      <c r="B27" s="10">
        <f>SUM(C27:H27)</f>
        <v>154283036.91999999</v>
      </c>
      <c r="C27" s="10">
        <v>0</v>
      </c>
      <c r="D27" s="10">
        <v>154283036.91999999</v>
      </c>
      <c r="E27" s="10">
        <v>0</v>
      </c>
      <c r="F27" s="10">
        <v>0</v>
      </c>
      <c r="G27" s="10">
        <v>0</v>
      </c>
      <c r="H27" s="11">
        <v>0</v>
      </c>
      <c r="I27" s="8"/>
    </row>
    <row r="28" spans="1:9" ht="15.6" x14ac:dyDescent="0.35">
      <c r="A28" s="8" t="s">
        <v>83</v>
      </c>
      <c r="B28" s="10">
        <f>SUM(D28:H28)</f>
        <v>2233089318.9099998</v>
      </c>
      <c r="C28" s="10">
        <v>0</v>
      </c>
      <c r="D28" s="10">
        <v>1287746318.9100001</v>
      </c>
      <c r="E28" s="10">
        <v>0</v>
      </c>
      <c r="F28" s="10">
        <v>0</v>
      </c>
      <c r="G28" s="10">
        <v>945343000</v>
      </c>
      <c r="H28" s="11">
        <v>0</v>
      </c>
      <c r="I28" s="8"/>
    </row>
    <row r="29" spans="1:9" ht="15.6" x14ac:dyDescent="0.35">
      <c r="A29" s="8" t="s">
        <v>95</v>
      </c>
      <c r="B29" s="10">
        <f>B27</f>
        <v>154283036.91999999</v>
      </c>
      <c r="C29" s="10"/>
      <c r="D29" s="10"/>
      <c r="E29" s="10"/>
      <c r="F29" s="10"/>
      <c r="G29" s="10"/>
      <c r="H29" s="11"/>
      <c r="I29" s="8"/>
    </row>
    <row r="30" spans="1:9" ht="15.6" x14ac:dyDescent="0.35">
      <c r="A30" s="8"/>
      <c r="B30" s="10"/>
      <c r="C30" s="10"/>
      <c r="D30" s="10"/>
      <c r="E30" s="10"/>
      <c r="F30" s="10"/>
      <c r="G30" s="10"/>
      <c r="H30" s="11"/>
      <c r="I30" s="8"/>
    </row>
    <row r="31" spans="1:9" ht="15.6" x14ac:dyDescent="0.35">
      <c r="A31" s="7" t="s">
        <v>6</v>
      </c>
      <c r="B31" s="10"/>
      <c r="C31" s="10"/>
      <c r="D31" s="10"/>
      <c r="E31" s="10"/>
      <c r="F31" s="10"/>
      <c r="G31" s="10"/>
      <c r="H31" s="11"/>
      <c r="I31" s="8"/>
    </row>
    <row r="32" spans="1:9" ht="15.6" x14ac:dyDescent="0.35">
      <c r="A32" s="8" t="s">
        <v>94</v>
      </c>
      <c r="B32" s="10">
        <f>B26</f>
        <v>2233089318.9099998</v>
      </c>
      <c r="C32" s="10"/>
      <c r="D32" s="10"/>
      <c r="E32" s="10"/>
      <c r="F32" s="10"/>
      <c r="G32" s="10"/>
      <c r="H32" s="11"/>
      <c r="I32" s="8"/>
    </row>
    <row r="33" spans="1:9" ht="15.6" x14ac:dyDescent="0.35">
      <c r="A33" s="8" t="s">
        <v>96</v>
      </c>
      <c r="B33" s="10">
        <v>236335749.99000001</v>
      </c>
      <c r="C33" s="10"/>
      <c r="D33" s="10"/>
      <c r="E33" s="10"/>
      <c r="F33" s="10"/>
      <c r="G33" s="10"/>
      <c r="H33" s="11"/>
      <c r="I33" s="8"/>
    </row>
    <row r="34" spans="1:9" ht="15.6" x14ac:dyDescent="0.35">
      <c r="A34" s="8"/>
      <c r="B34" s="13"/>
      <c r="C34" s="13"/>
      <c r="D34" s="13"/>
      <c r="E34" s="13"/>
      <c r="F34" s="13"/>
      <c r="G34" s="13"/>
      <c r="H34" s="14"/>
      <c r="I34" s="8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4"/>
      <c r="I35" s="8"/>
    </row>
    <row r="36" spans="1:9" ht="15.6" x14ac:dyDescent="0.35">
      <c r="A36" s="8" t="s">
        <v>49</v>
      </c>
      <c r="B36" s="24">
        <v>1.0788</v>
      </c>
      <c r="C36" s="24"/>
      <c r="D36" s="24">
        <v>1.0788</v>
      </c>
      <c r="E36" s="24">
        <v>1.0788</v>
      </c>
      <c r="F36" s="24">
        <v>1.0788</v>
      </c>
      <c r="G36" s="24">
        <v>1.0788</v>
      </c>
      <c r="H36" s="25">
        <v>1.0788</v>
      </c>
      <c r="I36" s="8"/>
    </row>
    <row r="37" spans="1:9" ht="15.6" x14ac:dyDescent="0.35">
      <c r="A37" s="8" t="s">
        <v>97</v>
      </c>
      <c r="B37" s="24">
        <v>1.121</v>
      </c>
      <c r="C37" s="24"/>
      <c r="D37" s="24">
        <v>1.121</v>
      </c>
      <c r="E37" s="24">
        <v>1.121</v>
      </c>
      <c r="F37" s="24">
        <v>1.121</v>
      </c>
      <c r="G37" s="24">
        <v>1.121</v>
      </c>
      <c r="H37" s="25">
        <v>1.121</v>
      </c>
      <c r="I37" s="8"/>
    </row>
    <row r="38" spans="1:9" ht="15.6" x14ac:dyDescent="0.35">
      <c r="A38" s="8" t="s">
        <v>31</v>
      </c>
      <c r="B38" s="10">
        <f>D38+E38</f>
        <v>314159</v>
      </c>
      <c r="C38" s="10"/>
      <c r="D38" s="12">
        <v>73430</v>
      </c>
      <c r="E38" s="12">
        <v>240729</v>
      </c>
      <c r="F38" s="12">
        <v>240729</v>
      </c>
      <c r="G38" s="12">
        <v>240729</v>
      </c>
      <c r="H38" s="11"/>
      <c r="I38" s="8"/>
    </row>
    <row r="39" spans="1:9" ht="15.6" x14ac:dyDescent="0.35">
      <c r="A39" s="8"/>
      <c r="B39" s="10"/>
      <c r="C39" s="10"/>
      <c r="D39" s="10"/>
      <c r="E39" s="10"/>
      <c r="F39" s="10"/>
      <c r="G39" s="10"/>
      <c r="H39" s="11"/>
      <c r="I39" s="8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1"/>
      <c r="I40" s="8"/>
    </row>
    <row r="41" spans="1:9" ht="15.6" x14ac:dyDescent="0.35">
      <c r="A41" s="8" t="s">
        <v>98</v>
      </c>
      <c r="B41" s="10">
        <f t="shared" ref="B41" si="1">B25/B36</f>
        <v>68704506.405265123</v>
      </c>
      <c r="C41" s="10"/>
      <c r="D41" s="10">
        <f t="shared" ref="D41:H41" si="2">D25/D36</f>
        <v>68704506.405265123</v>
      </c>
      <c r="E41" s="10">
        <f t="shared" si="2"/>
        <v>0</v>
      </c>
      <c r="F41" s="10">
        <f t="shared" si="2"/>
        <v>0</v>
      </c>
      <c r="G41" s="10">
        <f t="shared" si="2"/>
        <v>0</v>
      </c>
      <c r="H41" s="11">
        <f t="shared" si="2"/>
        <v>0</v>
      </c>
      <c r="I41" s="8"/>
    </row>
    <row r="42" spans="1:9" ht="15.6" x14ac:dyDescent="0.35">
      <c r="A42" s="8" t="s">
        <v>99</v>
      </c>
      <c r="B42" s="10">
        <f t="shared" ref="B42" si="3">B27/B37</f>
        <v>137629827.76092774</v>
      </c>
      <c r="C42" s="10"/>
      <c r="D42" s="10">
        <f t="shared" ref="D42:H42" si="4">D27/D37</f>
        <v>137629827.76092774</v>
      </c>
      <c r="E42" s="10">
        <f t="shared" si="4"/>
        <v>0</v>
      </c>
      <c r="F42" s="10">
        <f t="shared" si="4"/>
        <v>0</v>
      </c>
      <c r="G42" s="10">
        <f t="shared" si="4"/>
        <v>0</v>
      </c>
      <c r="H42" s="11">
        <f t="shared" si="4"/>
        <v>0</v>
      </c>
      <c r="I42" s="8"/>
    </row>
    <row r="43" spans="1:9" ht="15.6" x14ac:dyDescent="0.35">
      <c r="A43" s="8" t="s">
        <v>50</v>
      </c>
      <c r="B43" s="10">
        <f>B41/B16</f>
        <v>5454.903247738398</v>
      </c>
      <c r="C43" s="10"/>
      <c r="D43" s="10" t="s">
        <v>42</v>
      </c>
      <c r="E43" s="10">
        <f t="shared" ref="E43:H43" si="5">E41/E16</f>
        <v>0</v>
      </c>
      <c r="F43" s="10" t="s">
        <v>42</v>
      </c>
      <c r="G43" s="10" t="s">
        <v>42</v>
      </c>
      <c r="H43" s="11">
        <f t="shared" si="5"/>
        <v>0</v>
      </c>
      <c r="I43" s="8"/>
    </row>
    <row r="44" spans="1:9" ht="15.6" x14ac:dyDescent="0.35">
      <c r="A44" s="8" t="s">
        <v>100</v>
      </c>
      <c r="B44" s="10" t="s">
        <v>42</v>
      </c>
      <c r="C44" s="10"/>
      <c r="D44" s="10" t="s">
        <v>42</v>
      </c>
      <c r="E44" s="10" t="s">
        <v>42</v>
      </c>
      <c r="F44" s="10" t="s">
        <v>42</v>
      </c>
      <c r="G44" s="10" t="s">
        <v>42</v>
      </c>
      <c r="H44" s="11" t="s">
        <v>42</v>
      </c>
      <c r="I44" s="8"/>
    </row>
    <row r="45" spans="1:9" ht="15.6" x14ac:dyDescent="0.35">
      <c r="A45" s="8"/>
      <c r="B45" s="13"/>
      <c r="C45" s="13"/>
      <c r="D45" s="13"/>
      <c r="E45" s="13"/>
      <c r="F45" s="13"/>
      <c r="G45" s="13"/>
      <c r="H45" s="14"/>
      <c r="I45" s="8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4"/>
      <c r="I46" s="8"/>
    </row>
    <row r="47" spans="1:9" ht="15.6" x14ac:dyDescent="0.35">
      <c r="A47" s="8"/>
      <c r="B47" s="13"/>
      <c r="C47" s="13"/>
      <c r="D47" s="13"/>
      <c r="E47" s="13"/>
      <c r="F47" s="13"/>
      <c r="G47" s="13"/>
      <c r="H47" s="14"/>
      <c r="I47" s="8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4"/>
      <c r="I48" s="8"/>
    </row>
    <row r="49" spans="1:9" ht="15.6" x14ac:dyDescent="0.35">
      <c r="A49" s="8" t="s">
        <v>11</v>
      </c>
      <c r="B49" s="15">
        <f>(B18/B38)*100</f>
        <v>8.0204609767665414</v>
      </c>
      <c r="C49" s="15"/>
      <c r="D49" s="15">
        <f t="shared" ref="D49:G49" si="6">(D18/D38)*100</f>
        <v>9.4552635162740017</v>
      </c>
      <c r="E49" s="15">
        <f t="shared" si="6"/>
        <v>2.7391797415350871</v>
      </c>
      <c r="F49" s="15">
        <f t="shared" si="6"/>
        <v>3.6073759289491503</v>
      </c>
      <c r="G49" s="15">
        <f t="shared" si="6"/>
        <v>1.2362449060977281</v>
      </c>
      <c r="H49" s="11" t="s">
        <v>42</v>
      </c>
      <c r="I49" s="8"/>
    </row>
    <row r="50" spans="1:9" ht="15.6" x14ac:dyDescent="0.35">
      <c r="A50" s="8" t="s">
        <v>12</v>
      </c>
      <c r="B50" s="15">
        <f>(B20/B38)*100</f>
        <v>0</v>
      </c>
      <c r="C50" s="15"/>
      <c r="D50" s="15">
        <f t="shared" ref="D50:G50" si="7">(D20/D38)*100</f>
        <v>0</v>
      </c>
      <c r="E50" s="15">
        <f t="shared" si="7"/>
        <v>0</v>
      </c>
      <c r="F50" s="15">
        <f t="shared" si="7"/>
        <v>0</v>
      </c>
      <c r="G50" s="15">
        <f t="shared" si="7"/>
        <v>0</v>
      </c>
      <c r="H50" s="11" t="s">
        <v>42</v>
      </c>
      <c r="I50" s="8"/>
    </row>
    <row r="51" spans="1:9" ht="15.6" x14ac:dyDescent="0.35">
      <c r="A51" s="8"/>
      <c r="B51" s="15"/>
      <c r="C51" s="15"/>
      <c r="D51" s="15"/>
      <c r="E51" s="15"/>
      <c r="F51" s="15"/>
      <c r="G51" s="15"/>
      <c r="H51" s="16"/>
      <c r="I51" s="8"/>
    </row>
    <row r="52" spans="1:9" ht="15.6" x14ac:dyDescent="0.35">
      <c r="A52" s="7" t="s">
        <v>13</v>
      </c>
      <c r="B52" s="15"/>
      <c r="C52" s="15"/>
      <c r="D52" s="15"/>
      <c r="E52" s="15"/>
      <c r="F52" s="15"/>
      <c r="G52" s="15"/>
      <c r="H52" s="16"/>
      <c r="I52" s="8"/>
    </row>
    <row r="53" spans="1:9" ht="15.6" x14ac:dyDescent="0.35">
      <c r="A53" s="8" t="s">
        <v>14</v>
      </c>
      <c r="B53" s="15">
        <f>B20/B18*100</f>
        <v>0</v>
      </c>
      <c r="C53" s="15"/>
      <c r="D53" s="15">
        <f t="shared" ref="D53:G53" si="8">D20/D18*100</f>
        <v>0</v>
      </c>
      <c r="E53" s="15">
        <f t="shared" si="8"/>
        <v>0</v>
      </c>
      <c r="F53" s="15">
        <f t="shared" si="8"/>
        <v>0</v>
      </c>
      <c r="G53" s="15">
        <f t="shared" si="8"/>
        <v>0</v>
      </c>
      <c r="H53" s="11" t="s">
        <v>42</v>
      </c>
      <c r="I53" s="8"/>
    </row>
    <row r="54" spans="1:9" ht="15.6" x14ac:dyDescent="0.35">
      <c r="A54" s="8" t="s">
        <v>15</v>
      </c>
      <c r="B54" s="15">
        <f>B27/B26*100</f>
        <v>6.9089505562324556</v>
      </c>
      <c r="C54" s="15"/>
      <c r="D54" s="15">
        <f t="shared" ref="D54:G54" si="9">D27/D26*100</f>
        <v>11.980856373217305</v>
      </c>
      <c r="E54" s="10" t="s">
        <v>42</v>
      </c>
      <c r="F54" s="10" t="s">
        <v>42</v>
      </c>
      <c r="G54" s="15">
        <f t="shared" si="9"/>
        <v>0</v>
      </c>
      <c r="H54" s="11" t="s">
        <v>42</v>
      </c>
      <c r="I54" s="8"/>
    </row>
    <row r="55" spans="1:9" ht="15.6" x14ac:dyDescent="0.35">
      <c r="A55" s="8" t="s">
        <v>16</v>
      </c>
      <c r="B55" s="15">
        <f t="shared" ref="B55" si="10">AVERAGE(B53:B54)</f>
        <v>3.4544752781162278</v>
      </c>
      <c r="C55" s="15"/>
      <c r="D55" s="15">
        <f t="shared" ref="D55:G55" si="11">AVERAGE(D53:D54)</f>
        <v>5.9904281866086526</v>
      </c>
      <c r="E55" s="10" t="s">
        <v>42</v>
      </c>
      <c r="F55" s="10" t="s">
        <v>42</v>
      </c>
      <c r="G55" s="15">
        <f t="shared" si="11"/>
        <v>0</v>
      </c>
      <c r="H55" s="11" t="s">
        <v>42</v>
      </c>
      <c r="I55" s="8"/>
    </row>
    <row r="56" spans="1:9" ht="15.6" x14ac:dyDescent="0.35">
      <c r="A56" s="8"/>
      <c r="B56" s="15"/>
      <c r="C56" s="15"/>
      <c r="D56" s="15"/>
      <c r="E56" s="15"/>
      <c r="F56" s="15"/>
      <c r="G56" s="15"/>
      <c r="H56" s="16"/>
      <c r="I56" s="8"/>
    </row>
    <row r="57" spans="1:9" ht="15.6" x14ac:dyDescent="0.35">
      <c r="A57" s="7" t="s">
        <v>17</v>
      </c>
      <c r="B57" s="15"/>
      <c r="C57" s="15"/>
      <c r="D57" s="15"/>
      <c r="E57" s="15"/>
      <c r="F57" s="15"/>
      <c r="G57" s="15"/>
      <c r="H57" s="16"/>
      <c r="I57" s="8"/>
    </row>
    <row r="58" spans="1:9" ht="15.6" x14ac:dyDescent="0.35">
      <c r="A58" s="8" t="s">
        <v>18</v>
      </c>
      <c r="B58" s="15">
        <f>B20/B22*100</f>
        <v>0</v>
      </c>
      <c r="C58" s="15"/>
      <c r="D58" s="15">
        <f t="shared" ref="D58:G58" si="12">D20/D22*100</f>
        <v>0</v>
      </c>
      <c r="E58" s="15">
        <f t="shared" si="12"/>
        <v>0</v>
      </c>
      <c r="F58" s="15">
        <f t="shared" si="12"/>
        <v>0</v>
      </c>
      <c r="G58" s="15">
        <f t="shared" si="12"/>
        <v>0</v>
      </c>
      <c r="H58" s="11" t="s">
        <v>42</v>
      </c>
      <c r="I58" s="8"/>
    </row>
    <row r="59" spans="1:9" ht="15.6" x14ac:dyDescent="0.35">
      <c r="A59" s="8" t="s">
        <v>19</v>
      </c>
      <c r="B59" s="15">
        <f t="shared" ref="B59" si="13">B27/B28*100</f>
        <v>6.9089505562324556</v>
      </c>
      <c r="C59" s="15"/>
      <c r="D59" s="15">
        <f t="shared" ref="D59:G59" si="14">D27/D28*100</f>
        <v>11.980856373217305</v>
      </c>
      <c r="E59" s="10" t="s">
        <v>42</v>
      </c>
      <c r="F59" s="10" t="s">
        <v>42</v>
      </c>
      <c r="G59" s="15">
        <f t="shared" si="14"/>
        <v>0</v>
      </c>
      <c r="H59" s="11" t="s">
        <v>42</v>
      </c>
      <c r="I59" s="8"/>
    </row>
    <row r="60" spans="1:9" ht="15.6" x14ac:dyDescent="0.35">
      <c r="A60" s="8" t="s">
        <v>20</v>
      </c>
      <c r="B60" s="15">
        <f t="shared" ref="B60" si="15">(B58+B59)/2</f>
        <v>3.4544752781162278</v>
      </c>
      <c r="C60" s="15"/>
      <c r="D60" s="15">
        <f t="shared" ref="D60:G60" si="16">(D58+D59)/2</f>
        <v>5.9904281866086526</v>
      </c>
      <c r="E60" s="10" t="s">
        <v>42</v>
      </c>
      <c r="F60" s="10" t="s">
        <v>42</v>
      </c>
      <c r="G60" s="15">
        <f t="shared" si="16"/>
        <v>0</v>
      </c>
      <c r="H60" s="11" t="s">
        <v>42</v>
      </c>
      <c r="I60" s="8"/>
    </row>
    <row r="61" spans="1:9" ht="15.6" x14ac:dyDescent="0.35">
      <c r="A61" s="8"/>
      <c r="B61" s="15"/>
      <c r="C61" s="15"/>
      <c r="D61" s="15"/>
      <c r="E61" s="15"/>
      <c r="F61" s="15"/>
      <c r="G61" s="15"/>
      <c r="H61" s="16"/>
      <c r="I61" s="8"/>
    </row>
    <row r="62" spans="1:9" ht="15.6" x14ac:dyDescent="0.35">
      <c r="A62" s="7" t="s">
        <v>30</v>
      </c>
      <c r="B62" s="15"/>
      <c r="C62" s="15"/>
      <c r="D62" s="15"/>
      <c r="E62" s="15"/>
      <c r="F62" s="15"/>
      <c r="G62" s="15"/>
      <c r="H62" s="16"/>
      <c r="I62" s="8"/>
    </row>
    <row r="63" spans="1:9" ht="15.6" x14ac:dyDescent="0.35">
      <c r="A63" s="8" t="s">
        <v>21</v>
      </c>
      <c r="B63" s="15">
        <f>B29/B27*100</f>
        <v>100</v>
      </c>
      <c r="C63" s="15"/>
      <c r="D63" s="15">
        <f t="shared" ref="D63" si="17">D29/D27*100</f>
        <v>0</v>
      </c>
      <c r="E63" s="10" t="s">
        <v>42</v>
      </c>
      <c r="F63" s="10" t="s">
        <v>42</v>
      </c>
      <c r="G63" s="10" t="s">
        <v>42</v>
      </c>
      <c r="H63" s="11" t="s">
        <v>42</v>
      </c>
      <c r="I63" s="8"/>
    </row>
    <row r="64" spans="1:9" ht="15.6" x14ac:dyDescent="0.35">
      <c r="A64" s="8"/>
      <c r="B64" s="15"/>
      <c r="C64" s="15"/>
      <c r="D64" s="15"/>
      <c r="E64" s="15"/>
      <c r="F64" s="15"/>
      <c r="G64" s="15"/>
      <c r="H64" s="16"/>
      <c r="I64" s="8"/>
    </row>
    <row r="65" spans="1:9" ht="15.6" x14ac:dyDescent="0.35">
      <c r="A65" s="7" t="s">
        <v>22</v>
      </c>
      <c r="B65" s="15"/>
      <c r="C65" s="15"/>
      <c r="D65" s="15"/>
      <c r="E65" s="15"/>
      <c r="F65" s="15"/>
      <c r="G65" s="15"/>
      <c r="H65" s="16"/>
      <c r="I65" s="8"/>
    </row>
    <row r="66" spans="1:9" ht="15.6" x14ac:dyDescent="0.35">
      <c r="A66" s="8" t="s">
        <v>34</v>
      </c>
      <c r="B66" s="15">
        <f>((B20/B16)-1)*100</f>
        <v>-100</v>
      </c>
      <c r="C66" s="15"/>
      <c r="D66" s="10" t="s">
        <v>42</v>
      </c>
      <c r="E66" s="15">
        <f t="shared" ref="E66:H66" si="18">((E20/E16)-1)*100</f>
        <v>-100</v>
      </c>
      <c r="F66" s="10" t="s">
        <v>42</v>
      </c>
      <c r="G66" s="10" t="s">
        <v>42</v>
      </c>
      <c r="H66" s="16">
        <f t="shared" si="18"/>
        <v>-100</v>
      </c>
      <c r="I66" s="8"/>
    </row>
    <row r="67" spans="1:9" ht="15.6" x14ac:dyDescent="0.35">
      <c r="A67" s="8" t="s">
        <v>23</v>
      </c>
      <c r="B67" s="15">
        <f>((B42/B41)-1)*100</f>
        <v>100.32139805953189</v>
      </c>
      <c r="C67" s="15"/>
      <c r="D67" s="15">
        <f t="shared" ref="D67" si="19">((D42/D41)-1)*100</f>
        <v>100.32139805953189</v>
      </c>
      <c r="E67" s="10" t="s">
        <v>42</v>
      </c>
      <c r="F67" s="10" t="s">
        <v>42</v>
      </c>
      <c r="G67" s="10" t="s">
        <v>42</v>
      </c>
      <c r="H67" s="11" t="s">
        <v>42</v>
      </c>
      <c r="I67" s="8"/>
    </row>
    <row r="68" spans="1:9" ht="15.6" x14ac:dyDescent="0.35">
      <c r="A68" s="8" t="s">
        <v>24</v>
      </c>
      <c r="B68" s="10" t="s">
        <v>42</v>
      </c>
      <c r="C68" s="10"/>
      <c r="D68" s="10" t="s">
        <v>42</v>
      </c>
      <c r="E68" s="10" t="s">
        <v>42</v>
      </c>
      <c r="F68" s="10" t="s">
        <v>42</v>
      </c>
      <c r="G68" s="10" t="s">
        <v>42</v>
      </c>
      <c r="H68" s="11" t="s">
        <v>42</v>
      </c>
      <c r="I68" s="8"/>
    </row>
    <row r="69" spans="1:9" ht="15.6" x14ac:dyDescent="0.35">
      <c r="A69" s="8"/>
      <c r="B69" s="15"/>
      <c r="C69" s="15"/>
      <c r="D69" s="15"/>
      <c r="E69" s="15"/>
      <c r="F69" s="15"/>
      <c r="G69" s="15"/>
      <c r="H69" s="16"/>
      <c r="I69" s="8"/>
    </row>
    <row r="70" spans="1:9" ht="15.6" x14ac:dyDescent="0.35">
      <c r="A70" s="7" t="s">
        <v>25</v>
      </c>
      <c r="B70" s="15"/>
      <c r="C70" s="15"/>
      <c r="D70" s="15"/>
      <c r="E70" s="15"/>
      <c r="F70" s="15"/>
      <c r="G70" s="15"/>
      <c r="H70" s="16"/>
      <c r="I70" s="8"/>
    </row>
    <row r="71" spans="1:9" ht="15.6" x14ac:dyDescent="0.35">
      <c r="A71" s="8" t="s">
        <v>35</v>
      </c>
      <c r="B71" s="15">
        <f>B26/B18</f>
        <v>88625.206132079213</v>
      </c>
      <c r="C71" s="15"/>
      <c r="D71" s="15">
        <f t="shared" ref="D71:G71" si="20">D26/D18</f>
        <v>185474.04852513323</v>
      </c>
      <c r="E71" s="15">
        <f t="shared" si="20"/>
        <v>0</v>
      </c>
      <c r="F71" s="15">
        <f t="shared" si="20"/>
        <v>0</v>
      </c>
      <c r="G71" s="15">
        <f t="shared" si="20"/>
        <v>317655.57795698923</v>
      </c>
      <c r="H71" s="11" t="s">
        <v>42</v>
      </c>
      <c r="I71" s="8"/>
    </row>
    <row r="72" spans="1:9" ht="15.6" x14ac:dyDescent="0.35">
      <c r="A72" s="8" t="s">
        <v>36</v>
      </c>
      <c r="B72" s="10" t="s">
        <v>42</v>
      </c>
      <c r="C72" s="10"/>
      <c r="D72" s="10" t="s">
        <v>42</v>
      </c>
      <c r="E72" s="10" t="s">
        <v>42</v>
      </c>
      <c r="F72" s="10" t="s">
        <v>42</v>
      </c>
      <c r="G72" s="10" t="s">
        <v>42</v>
      </c>
      <c r="H72" s="11" t="s">
        <v>42</v>
      </c>
      <c r="I72" s="8"/>
    </row>
    <row r="73" spans="1:9" ht="15.6" x14ac:dyDescent="0.35">
      <c r="A73" s="8" t="s">
        <v>26</v>
      </c>
      <c r="B73" s="10" t="s">
        <v>42</v>
      </c>
      <c r="C73" s="10" t="s">
        <v>42</v>
      </c>
      <c r="D73" s="10" t="s">
        <v>42</v>
      </c>
      <c r="E73" s="10" t="s">
        <v>42</v>
      </c>
      <c r="F73" s="10" t="s">
        <v>42</v>
      </c>
      <c r="G73" s="10" t="s">
        <v>42</v>
      </c>
      <c r="H73" s="11" t="s">
        <v>42</v>
      </c>
      <c r="I73" s="8"/>
    </row>
    <row r="74" spans="1:9" ht="15.6" x14ac:dyDescent="0.35">
      <c r="A74" s="8" t="s">
        <v>37</v>
      </c>
      <c r="B74" s="15">
        <f>B26/B17</f>
        <v>248121035.43444443</v>
      </c>
      <c r="C74" s="15"/>
      <c r="D74" s="15">
        <f t="shared" ref="D74:H74" si="21">D26/D17</f>
        <v>429248772.97000003</v>
      </c>
      <c r="E74" s="15">
        <f t="shared" si="21"/>
        <v>0</v>
      </c>
      <c r="F74" s="15">
        <f t="shared" si="21"/>
        <v>0</v>
      </c>
      <c r="G74" s="15">
        <f t="shared" si="21"/>
        <v>945343000</v>
      </c>
      <c r="H74" s="16">
        <f t="shared" si="21"/>
        <v>0</v>
      </c>
      <c r="I74" s="8"/>
    </row>
    <row r="75" spans="1:9" ht="15.6" x14ac:dyDescent="0.35">
      <c r="A75" s="8" t="s">
        <v>38</v>
      </c>
      <c r="B75" s="10" t="s">
        <v>42</v>
      </c>
      <c r="C75" s="10" t="s">
        <v>42</v>
      </c>
      <c r="D75" s="10" t="s">
        <v>42</v>
      </c>
      <c r="E75" s="10" t="s">
        <v>42</v>
      </c>
      <c r="F75" s="10" t="s">
        <v>42</v>
      </c>
      <c r="G75" s="10" t="s">
        <v>42</v>
      </c>
      <c r="H75" s="11" t="s">
        <v>42</v>
      </c>
      <c r="I75" s="8"/>
    </row>
    <row r="76" spans="1:9" ht="15.6" x14ac:dyDescent="0.35">
      <c r="A76" s="8"/>
      <c r="B76" s="15"/>
      <c r="C76" s="15"/>
      <c r="D76" s="15"/>
      <c r="E76" s="15"/>
      <c r="F76" s="15"/>
      <c r="G76" s="15"/>
      <c r="H76" s="15"/>
      <c r="I76" s="8"/>
    </row>
    <row r="77" spans="1:9" ht="15.6" x14ac:dyDescent="0.35">
      <c r="A77" s="19" t="s">
        <v>27</v>
      </c>
      <c r="B77" s="15"/>
      <c r="C77" s="15"/>
      <c r="D77" s="15"/>
      <c r="E77" s="15"/>
      <c r="F77" s="15"/>
      <c r="G77" s="15"/>
      <c r="H77" s="15"/>
      <c r="I77" s="8"/>
    </row>
    <row r="78" spans="1:9" ht="15.6" x14ac:dyDescent="0.35">
      <c r="A78" s="17" t="s">
        <v>28</v>
      </c>
      <c r="B78" s="15">
        <f>(B33/B32)*100</f>
        <v>10.583354100021335</v>
      </c>
      <c r="C78" s="15"/>
      <c r="D78" s="15"/>
      <c r="E78" s="15"/>
      <c r="F78" s="15"/>
      <c r="G78" s="15"/>
      <c r="H78" s="15"/>
      <c r="I78" s="8"/>
    </row>
    <row r="79" spans="1:9" ht="15.6" x14ac:dyDescent="0.35">
      <c r="A79" s="17" t="s">
        <v>29</v>
      </c>
      <c r="B79" s="15">
        <f>(B27/B33)*100</f>
        <v>65.281294483178314</v>
      </c>
      <c r="C79" s="15"/>
      <c r="D79" s="15"/>
      <c r="E79" s="15"/>
      <c r="F79" s="15"/>
      <c r="G79" s="15"/>
      <c r="H79" s="15"/>
      <c r="I79" s="8"/>
    </row>
    <row r="80" spans="1:9" ht="16.2" thickBot="1" x14ac:dyDescent="0.4">
      <c r="A80" s="18"/>
      <c r="B80" s="18"/>
      <c r="C80" s="18"/>
      <c r="D80" s="18"/>
      <c r="E80" s="18"/>
      <c r="F80" s="18"/>
      <c r="G80" s="18"/>
      <c r="H80" s="18"/>
      <c r="I80" s="8"/>
    </row>
    <row r="81" spans="1:9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8"/>
    </row>
    <row r="82" spans="1:9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8"/>
    </row>
    <row r="83" spans="1:9" ht="15.6" x14ac:dyDescent="0.35">
      <c r="A83" s="8"/>
      <c r="B83" s="8"/>
      <c r="C83" s="8"/>
      <c r="D83" s="8"/>
      <c r="E83" s="8"/>
      <c r="F83" s="8"/>
      <c r="G83" s="8"/>
      <c r="H83" s="8"/>
      <c r="I83" s="8"/>
    </row>
  </sheetData>
  <mergeCells count="7">
    <mergeCell ref="A82:H82"/>
    <mergeCell ref="A9:A10"/>
    <mergeCell ref="B9:B10"/>
    <mergeCell ref="A81:H81"/>
    <mergeCell ref="C9:H9"/>
    <mergeCell ref="C10:D10"/>
    <mergeCell ref="E10:G10"/>
  </mergeCells>
  <pageMargins left="0.7" right="0.7" top="0.75" bottom="0.75" header="0.3" footer="0.3"/>
  <pageSetup paperSize="9" orientation="portrait" r:id="rId1"/>
  <ignoredErrors>
    <ignoredError sqref="B15:B18 B28 B21:B22 B23:B25 B19:B20" formulaRange="1"/>
    <ignoredError sqref="B26:B27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I118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5546875" style="1" customWidth="1"/>
    <col min="7" max="7" width="20.88671875" style="1" customWidth="1"/>
    <col min="8" max="8" width="17.109375" style="1" customWidth="1"/>
    <col min="9" max="16384" width="11.44140625" style="1"/>
  </cols>
  <sheetData>
    <row r="7" spans="1:8" ht="21" customHeight="1" x14ac:dyDescent="0.3"/>
    <row r="8" spans="1:8" ht="21" customHeight="1" x14ac:dyDescent="0.3"/>
    <row r="9" spans="1:8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</row>
    <row r="10" spans="1:8" s="2" customFormat="1" ht="31.8" thickBot="1" x14ac:dyDescent="0.35">
      <c r="A10" s="41"/>
      <c r="B10" s="42"/>
      <c r="C10" s="41" t="s">
        <v>45</v>
      </c>
      <c r="D10" s="41"/>
      <c r="E10" s="41" t="s">
        <v>3</v>
      </c>
      <c r="F10" s="41"/>
      <c r="G10" s="41"/>
      <c r="H10" s="4" t="s">
        <v>41</v>
      </c>
    </row>
    <row r="11" spans="1:8" ht="69.75" customHeight="1" thickTop="1" x14ac:dyDescent="0.3">
      <c r="A11" s="3"/>
      <c r="B11" s="3"/>
      <c r="C11" s="5" t="s">
        <v>43</v>
      </c>
      <c r="D11" s="5" t="s">
        <v>40</v>
      </c>
      <c r="E11" s="5" t="s">
        <v>44</v>
      </c>
      <c r="F11" s="5" t="s">
        <v>40</v>
      </c>
      <c r="G11" s="5" t="s">
        <v>74</v>
      </c>
      <c r="H11" s="6" t="s">
        <v>39</v>
      </c>
    </row>
    <row r="12" spans="1:8" ht="15.6" x14ac:dyDescent="0.35">
      <c r="A12" s="7" t="s">
        <v>4</v>
      </c>
      <c r="B12" s="8"/>
      <c r="C12" s="8"/>
      <c r="D12" s="8"/>
      <c r="E12" s="8"/>
      <c r="F12" s="8"/>
      <c r="G12" s="8"/>
      <c r="H12" s="9"/>
    </row>
    <row r="13" spans="1:8" ht="15.6" x14ac:dyDescent="0.35">
      <c r="A13" s="8"/>
      <c r="B13" s="8"/>
      <c r="C13" s="8"/>
      <c r="D13" s="8"/>
      <c r="E13" s="8"/>
      <c r="F13" s="8"/>
      <c r="G13" s="8"/>
      <c r="H13" s="9"/>
    </row>
    <row r="14" spans="1:8" ht="15.6" x14ac:dyDescent="0.35">
      <c r="A14" s="7" t="s">
        <v>32</v>
      </c>
      <c r="B14" s="8"/>
      <c r="C14" s="8"/>
      <c r="D14" s="8"/>
      <c r="E14" s="8"/>
      <c r="F14" s="8"/>
      <c r="G14" s="8"/>
      <c r="H14" s="9"/>
    </row>
    <row r="15" spans="1:8" ht="15.6" x14ac:dyDescent="0.35">
      <c r="A15" s="8" t="s">
        <v>51</v>
      </c>
      <c r="B15" s="10">
        <f>SUM(C15:G15)</f>
        <v>9</v>
      </c>
      <c r="C15" s="10">
        <f>'1 Trimestre'!C15+'2 Trimestre'!C15</f>
        <v>0</v>
      </c>
      <c r="D15" s="10">
        <f>'1 Trimestre'!D15+'2 Trimestre'!D15</f>
        <v>3</v>
      </c>
      <c r="E15" s="10">
        <f>'1 Trimestre'!E15+'2 Trimestre'!E15</f>
        <v>2</v>
      </c>
      <c r="F15" s="10">
        <f>'1 Trimestre'!F15+'2 Trimestre'!F15</f>
        <v>4</v>
      </c>
      <c r="G15" s="10">
        <f>'1 Trimestre'!G15+'2 Trimestre'!G15</f>
        <v>0</v>
      </c>
      <c r="H15" s="11">
        <f>'1 Trimestre'!H15+'2 Trimestre'!H15</f>
        <v>5</v>
      </c>
    </row>
    <row r="16" spans="1:8" ht="15.6" x14ac:dyDescent="0.35">
      <c r="A16" s="28" t="s">
        <v>33</v>
      </c>
      <c r="B16" s="10">
        <f t="shared" ref="B16:B22" si="0">SUM(C16:G16)</f>
        <v>16795</v>
      </c>
      <c r="C16" s="10">
        <f>'1 Trimestre'!C16+'2 Trimestre'!C16</f>
        <v>0</v>
      </c>
      <c r="D16" s="10">
        <f>'1 Trimestre'!D16+'2 Trimestre'!D16</f>
        <v>0</v>
      </c>
      <c r="E16" s="10">
        <f>'1 Trimestre'!E16+'2 Trimestre'!E16</f>
        <v>16795</v>
      </c>
      <c r="F16" s="10">
        <f>'1 Trimestre'!F16+'2 Trimestre'!F16</f>
        <v>0</v>
      </c>
      <c r="G16" s="10">
        <f>'1 Trimestre'!G16+'2 Trimestre'!G16</f>
        <v>0</v>
      </c>
      <c r="H16" s="11">
        <f>'1 Trimestre'!H16+'2 Trimestre'!H16</f>
        <v>4332</v>
      </c>
    </row>
    <row r="17" spans="1:8" ht="15.6" x14ac:dyDescent="0.35">
      <c r="A17" s="8" t="s">
        <v>101</v>
      </c>
      <c r="B17" s="10">
        <f t="shared" si="0"/>
        <v>9</v>
      </c>
      <c r="C17" s="10">
        <f>'2 Trimestre'!C17</f>
        <v>0</v>
      </c>
      <c r="D17" s="10">
        <f>'2 Trimestre'!D17</f>
        <v>3</v>
      </c>
      <c r="E17" s="10">
        <f>'2 Trimestre'!E17</f>
        <v>3</v>
      </c>
      <c r="F17" s="10">
        <f>'2 Trimestre'!F17</f>
        <v>2</v>
      </c>
      <c r="G17" s="10">
        <f>'2 Trimestre'!G17</f>
        <v>1</v>
      </c>
      <c r="H17" s="11">
        <f>'2 Trimestre'!H17</f>
        <v>2</v>
      </c>
    </row>
    <row r="18" spans="1:8" ht="15.6" x14ac:dyDescent="0.35">
      <c r="A18" s="28" t="s">
        <v>33</v>
      </c>
      <c r="B18" s="10">
        <f t="shared" si="0"/>
        <v>25197</v>
      </c>
      <c r="C18" s="10">
        <f>'2 Trimestre'!C18</f>
        <v>0</v>
      </c>
      <c r="D18" s="10">
        <f>'2 Trimestre'!D18</f>
        <v>6943</v>
      </c>
      <c r="E18" s="10">
        <f>'2 Trimestre'!E18</f>
        <v>6594</v>
      </c>
      <c r="F18" s="10">
        <f>'2 Trimestre'!F18</f>
        <v>8684</v>
      </c>
      <c r="G18" s="10">
        <f>'2 Trimestre'!G18</f>
        <v>2976</v>
      </c>
      <c r="H18" s="11">
        <f>'2 Trimestre'!H18</f>
        <v>0</v>
      </c>
    </row>
    <row r="19" spans="1:8" ht="15.6" x14ac:dyDescent="0.35">
      <c r="A19" s="8" t="s">
        <v>102</v>
      </c>
      <c r="B19" s="10">
        <f>SUM(C19:G19)</f>
        <v>6</v>
      </c>
      <c r="C19" s="10">
        <f>'1 Trimestre'!C19+'2 Trimestre'!C19</f>
        <v>0</v>
      </c>
      <c r="D19" s="10">
        <f>'1 Trimestre'!D19+'2 Trimestre'!D19</f>
        <v>3</v>
      </c>
      <c r="E19" s="10">
        <f>'1 Trimestre'!E19+'2 Trimestre'!E19</f>
        <v>0</v>
      </c>
      <c r="F19" s="10">
        <f>'1 Trimestre'!F19+'2 Trimestre'!F19</f>
        <v>2</v>
      </c>
      <c r="G19" s="10">
        <f>'1 Trimestre'!G19+'2 Trimestre'!G19</f>
        <v>1</v>
      </c>
      <c r="H19" s="11">
        <f>'1 Trimestre'!H19+'2 Trimestre'!H19</f>
        <v>0</v>
      </c>
    </row>
    <row r="20" spans="1:8" ht="15.6" x14ac:dyDescent="0.35">
      <c r="A20" s="28" t="s">
        <v>33</v>
      </c>
      <c r="B20" s="10">
        <f t="shared" si="0"/>
        <v>0</v>
      </c>
      <c r="C20" s="10">
        <f>'1 Trimestre'!C20+'2 Trimestre'!C20</f>
        <v>0</v>
      </c>
      <c r="D20" s="10">
        <f>'1 Trimestre'!D20+'2 Trimestre'!D20</f>
        <v>0</v>
      </c>
      <c r="E20" s="10">
        <f>'1 Trimestre'!E20+'2 Trimestre'!E20</f>
        <v>0</v>
      </c>
      <c r="F20" s="10">
        <f>'1 Trimestre'!F20+'2 Trimestre'!F20</f>
        <v>0</v>
      </c>
      <c r="G20" s="10">
        <f>'1 Trimestre'!G20+'2 Trimestre'!G20</f>
        <v>0</v>
      </c>
      <c r="H20" s="11">
        <f>'1 Trimestre'!H20+'2 Trimestre'!H20</f>
        <v>0</v>
      </c>
    </row>
    <row r="21" spans="1:8" ht="15.6" x14ac:dyDescent="0.35">
      <c r="A21" s="8" t="s">
        <v>79</v>
      </c>
      <c r="B21" s="10">
        <f t="shared" si="0"/>
        <v>9</v>
      </c>
      <c r="C21" s="10">
        <f>'2 Trimestre'!C21</f>
        <v>0</v>
      </c>
      <c r="D21" s="10">
        <f>'2 Trimestre'!D21</f>
        <v>3</v>
      </c>
      <c r="E21" s="10">
        <f>'2 Trimestre'!E21</f>
        <v>3</v>
      </c>
      <c r="F21" s="10">
        <f>'2 Trimestre'!F21</f>
        <v>2</v>
      </c>
      <c r="G21" s="10">
        <f>'2 Trimestre'!G21</f>
        <v>1</v>
      </c>
      <c r="H21" s="11">
        <f>'2 Trimestre'!H21</f>
        <v>2</v>
      </c>
    </row>
    <row r="22" spans="1:8" ht="15.6" x14ac:dyDescent="0.35">
      <c r="A22" s="28" t="s">
        <v>33</v>
      </c>
      <c r="B22" s="10">
        <f t="shared" si="0"/>
        <v>25197</v>
      </c>
      <c r="C22" s="10">
        <f>'2 Trimestre'!C22</f>
        <v>0</v>
      </c>
      <c r="D22" s="10">
        <f>'2 Trimestre'!D22</f>
        <v>6943</v>
      </c>
      <c r="E22" s="10">
        <f>'2 Trimestre'!E22</f>
        <v>6594</v>
      </c>
      <c r="F22" s="10">
        <f>'2 Trimestre'!F22</f>
        <v>8684</v>
      </c>
      <c r="G22" s="10">
        <f>'2 Trimestre'!G22</f>
        <v>2976</v>
      </c>
      <c r="H22" s="11">
        <f>'2 Trimestre'!H22</f>
        <v>0</v>
      </c>
    </row>
    <row r="23" spans="1:8" ht="15.6" x14ac:dyDescent="0.35">
      <c r="A23" s="8"/>
      <c r="B23" s="10"/>
      <c r="C23" s="10"/>
      <c r="D23" s="10"/>
      <c r="E23" s="10"/>
      <c r="F23" s="10"/>
      <c r="G23" s="10"/>
      <c r="H23" s="11"/>
    </row>
    <row r="24" spans="1:8" ht="15.6" x14ac:dyDescent="0.35">
      <c r="A24" s="7" t="s">
        <v>5</v>
      </c>
      <c r="B24" s="10"/>
      <c r="C24" s="10"/>
      <c r="D24" s="10"/>
      <c r="E24" s="10"/>
      <c r="F24" s="10"/>
      <c r="G24" s="10"/>
      <c r="H24" s="11"/>
    </row>
    <row r="25" spans="1:8" ht="15.6" x14ac:dyDescent="0.35">
      <c r="A25" s="8" t="s">
        <v>52</v>
      </c>
      <c r="B25" s="10">
        <f>SUM(C25:H25)</f>
        <v>74118421.510000005</v>
      </c>
      <c r="C25" s="10">
        <f>'1 Trimestre'!C25+'2 Trimestre'!C25</f>
        <v>0</v>
      </c>
      <c r="D25" s="10">
        <f>'1 Trimestre'!D25+'2 Trimestre'!D25</f>
        <v>74118421.510000005</v>
      </c>
      <c r="E25" s="10">
        <f>'1 Trimestre'!E25+'2 Trimestre'!E25</f>
        <v>0</v>
      </c>
      <c r="F25" s="10">
        <f>'1 Trimestre'!F25+'2 Trimestre'!F25</f>
        <v>0</v>
      </c>
      <c r="G25" s="10">
        <f>'1 Trimestre'!G25+'2 Trimestre'!G25</f>
        <v>0</v>
      </c>
      <c r="H25" s="11">
        <f>'1 Trimestre'!H25+'2 Trimestre'!H25</f>
        <v>0</v>
      </c>
    </row>
    <row r="26" spans="1:8" ht="15.6" x14ac:dyDescent="0.35">
      <c r="A26" s="8" t="s">
        <v>103</v>
      </c>
      <c r="B26" s="10">
        <f>SUM(D26:H26)</f>
        <v>2233089318.9099998</v>
      </c>
      <c r="C26" s="10">
        <f>'2 Trimestre'!C26</f>
        <v>0</v>
      </c>
      <c r="D26" s="10">
        <f>'2 Trimestre'!D26</f>
        <v>1287746318.9100001</v>
      </c>
      <c r="E26" s="10">
        <f>'2 Trimestre'!E26</f>
        <v>0</v>
      </c>
      <c r="F26" s="10">
        <f>'2 Trimestre'!F26</f>
        <v>0</v>
      </c>
      <c r="G26" s="10">
        <f>'2 Trimestre'!G26</f>
        <v>945343000</v>
      </c>
      <c r="H26" s="11">
        <f>'2 Trimestre'!H26</f>
        <v>0</v>
      </c>
    </row>
    <row r="27" spans="1:8" ht="15.6" x14ac:dyDescent="0.35">
      <c r="A27" s="8" t="s">
        <v>104</v>
      </c>
      <c r="B27" s="10">
        <f>SUM(C27:H27)</f>
        <v>245885277.44999999</v>
      </c>
      <c r="C27" s="10">
        <f>'1 Trimestre'!C27+'2 Trimestre'!C27</f>
        <v>0</v>
      </c>
      <c r="D27" s="10">
        <f>'1 Trimestre'!D27+'2 Trimestre'!D27</f>
        <v>245885277.44999999</v>
      </c>
      <c r="E27" s="10">
        <f>'1 Trimestre'!E27+'2 Trimestre'!E27</f>
        <v>0</v>
      </c>
      <c r="F27" s="10">
        <f>'1 Trimestre'!F27+'2 Trimestre'!F27</f>
        <v>0</v>
      </c>
      <c r="G27" s="10">
        <f>'1 Trimestre'!G27+'2 Trimestre'!G27</f>
        <v>0</v>
      </c>
      <c r="H27" s="11">
        <f>'1 Trimestre'!H27+'2 Trimestre'!H27</f>
        <v>0</v>
      </c>
    </row>
    <row r="28" spans="1:8" ht="15.6" x14ac:dyDescent="0.35">
      <c r="A28" s="8" t="s">
        <v>83</v>
      </c>
      <c r="B28" s="10">
        <f>SUM(D28:H28)</f>
        <v>2233089318.9099998</v>
      </c>
      <c r="C28" s="10">
        <f>+'2 Trimestre'!C28</f>
        <v>0</v>
      </c>
      <c r="D28" s="10">
        <f>+'2 Trimestre'!D28</f>
        <v>1287746318.9100001</v>
      </c>
      <c r="E28" s="10">
        <f>+'2 Trimestre'!E28</f>
        <v>0</v>
      </c>
      <c r="F28" s="10">
        <f>+'2 Trimestre'!F28</f>
        <v>0</v>
      </c>
      <c r="G28" s="10">
        <f>+'2 Trimestre'!G28</f>
        <v>945343000</v>
      </c>
      <c r="H28" s="11">
        <f>+'2 Trimestre'!H28</f>
        <v>0</v>
      </c>
    </row>
    <row r="29" spans="1:8" ht="15.6" x14ac:dyDescent="0.35">
      <c r="A29" s="8" t="s">
        <v>105</v>
      </c>
      <c r="B29" s="10">
        <f>B27</f>
        <v>245885277.44999999</v>
      </c>
      <c r="C29" s="10"/>
      <c r="D29" s="10"/>
      <c r="E29" s="10"/>
      <c r="F29" s="10"/>
      <c r="G29" s="10"/>
      <c r="H29" s="11"/>
    </row>
    <row r="30" spans="1:8" ht="15.6" x14ac:dyDescent="0.35">
      <c r="A30" s="8"/>
      <c r="B30" s="10"/>
      <c r="C30" s="10"/>
      <c r="D30" s="10"/>
      <c r="E30" s="10"/>
      <c r="F30" s="10"/>
      <c r="G30" s="10"/>
      <c r="H30" s="11"/>
    </row>
    <row r="31" spans="1:8" ht="15.6" x14ac:dyDescent="0.35">
      <c r="A31" s="7" t="s">
        <v>6</v>
      </c>
      <c r="B31" s="10"/>
      <c r="C31" s="10"/>
      <c r="D31" s="10"/>
      <c r="E31" s="10"/>
      <c r="F31" s="10"/>
      <c r="G31" s="10"/>
      <c r="H31" s="11"/>
    </row>
    <row r="32" spans="1:8" ht="15.6" x14ac:dyDescent="0.35">
      <c r="A32" s="8" t="s">
        <v>103</v>
      </c>
      <c r="B32" s="10">
        <f>B26</f>
        <v>2233089318.9099998</v>
      </c>
      <c r="C32" s="10"/>
      <c r="D32" s="10"/>
      <c r="E32" s="10"/>
      <c r="F32" s="10"/>
      <c r="G32" s="10"/>
      <c r="H32" s="11"/>
    </row>
    <row r="33" spans="1:9" ht="15.6" x14ac:dyDescent="0.35">
      <c r="A33" s="8" t="s">
        <v>104</v>
      </c>
      <c r="B33" s="10">
        <f>+'1 Trimestre'!B33+'2 Trimestre'!B33</f>
        <v>472671499.98000002</v>
      </c>
      <c r="C33" s="10"/>
      <c r="D33" s="10"/>
      <c r="E33" s="10"/>
      <c r="F33" s="10"/>
      <c r="G33" s="10"/>
      <c r="H33" s="11"/>
    </row>
    <row r="34" spans="1:9" ht="15.6" x14ac:dyDescent="0.35">
      <c r="A34" s="8"/>
      <c r="B34" s="13"/>
      <c r="C34" s="13"/>
      <c r="D34" s="13"/>
      <c r="E34" s="13"/>
      <c r="F34" s="13"/>
      <c r="G34" s="13"/>
      <c r="H34" s="14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4"/>
    </row>
    <row r="36" spans="1:9" ht="15.6" x14ac:dyDescent="0.35">
      <c r="A36" s="8" t="s">
        <v>53</v>
      </c>
      <c r="B36" s="24">
        <v>1.0788</v>
      </c>
      <c r="C36" s="24"/>
      <c r="D36" s="24">
        <v>1.0788</v>
      </c>
      <c r="E36" s="24">
        <v>1.0788</v>
      </c>
      <c r="F36" s="24">
        <v>1.0788</v>
      </c>
      <c r="G36" s="24">
        <v>1.0788</v>
      </c>
      <c r="H36" s="25">
        <v>1.0788</v>
      </c>
    </row>
    <row r="37" spans="1:9" ht="15.6" x14ac:dyDescent="0.35">
      <c r="A37" s="8" t="s">
        <v>106</v>
      </c>
      <c r="B37" s="24">
        <v>1.121</v>
      </c>
      <c r="C37" s="24"/>
      <c r="D37" s="24">
        <v>1.121</v>
      </c>
      <c r="E37" s="24">
        <v>1.121</v>
      </c>
      <c r="F37" s="24">
        <v>1.121</v>
      </c>
      <c r="G37" s="24">
        <v>1.121</v>
      </c>
      <c r="H37" s="25">
        <v>1.121</v>
      </c>
    </row>
    <row r="38" spans="1:9" ht="15.6" x14ac:dyDescent="0.35">
      <c r="A38" s="8" t="s">
        <v>31</v>
      </c>
      <c r="B38" s="10">
        <f>D38+E38</f>
        <v>314159</v>
      </c>
      <c r="C38" s="10"/>
      <c r="D38" s="12">
        <v>73430</v>
      </c>
      <c r="E38" s="12">
        <v>240729</v>
      </c>
      <c r="F38" s="12">
        <v>240729</v>
      </c>
      <c r="G38" s="12">
        <v>240729</v>
      </c>
      <c r="H38" s="11"/>
      <c r="I38" s="8"/>
    </row>
    <row r="39" spans="1:9" ht="15.6" x14ac:dyDescent="0.35">
      <c r="A39" s="8"/>
      <c r="B39" s="10"/>
      <c r="C39" s="10"/>
      <c r="D39" s="10"/>
      <c r="E39" s="10"/>
      <c r="F39" s="10"/>
      <c r="G39" s="10"/>
      <c r="H39" s="11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1"/>
    </row>
    <row r="41" spans="1:9" ht="15.6" x14ac:dyDescent="0.35">
      <c r="A41" s="8" t="s">
        <v>54</v>
      </c>
      <c r="B41" s="10">
        <f t="shared" ref="B41:H41" si="1">B25/B36</f>
        <v>68704506.405265123</v>
      </c>
      <c r="C41" s="10"/>
      <c r="D41" s="10">
        <f t="shared" si="1"/>
        <v>68704506.405265123</v>
      </c>
      <c r="E41" s="10">
        <f t="shared" si="1"/>
        <v>0</v>
      </c>
      <c r="F41" s="10">
        <f t="shared" si="1"/>
        <v>0</v>
      </c>
      <c r="G41" s="10">
        <f t="shared" si="1"/>
        <v>0</v>
      </c>
      <c r="H41" s="11">
        <f t="shared" si="1"/>
        <v>0</v>
      </c>
    </row>
    <row r="42" spans="1:9" ht="15.6" x14ac:dyDescent="0.35">
      <c r="A42" s="8" t="s">
        <v>107</v>
      </c>
      <c r="B42" s="10">
        <f t="shared" ref="B42:H42" si="2">B27/B37</f>
        <v>219344582.91703835</v>
      </c>
      <c r="C42" s="10"/>
      <c r="D42" s="10">
        <f t="shared" si="2"/>
        <v>219344582.91703835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1">
        <f t="shared" si="2"/>
        <v>0</v>
      </c>
    </row>
    <row r="43" spans="1:9" ht="15.6" x14ac:dyDescent="0.35">
      <c r="A43" s="8" t="s">
        <v>55</v>
      </c>
      <c r="B43" s="10">
        <f>B41/B16</f>
        <v>4090.7714441956014</v>
      </c>
      <c r="C43" s="10"/>
      <c r="D43" s="10" t="s">
        <v>42</v>
      </c>
      <c r="E43" s="10">
        <f t="shared" ref="E43:H43" si="3">E41/E16</f>
        <v>0</v>
      </c>
      <c r="F43" s="10" t="s">
        <v>42</v>
      </c>
      <c r="G43" s="10" t="s">
        <v>42</v>
      </c>
      <c r="H43" s="11">
        <f t="shared" si="3"/>
        <v>0</v>
      </c>
    </row>
    <row r="44" spans="1:9" ht="15.6" x14ac:dyDescent="0.35">
      <c r="A44" s="8" t="s">
        <v>108</v>
      </c>
      <c r="B44" s="10" t="s">
        <v>42</v>
      </c>
      <c r="C44" s="10"/>
      <c r="D44" s="10" t="s">
        <v>42</v>
      </c>
      <c r="E44" s="10" t="s">
        <v>42</v>
      </c>
      <c r="F44" s="10" t="s">
        <v>42</v>
      </c>
      <c r="G44" s="10" t="s">
        <v>42</v>
      </c>
      <c r="H44" s="11" t="s">
        <v>42</v>
      </c>
    </row>
    <row r="45" spans="1:9" ht="15.6" x14ac:dyDescent="0.35">
      <c r="A45" s="8"/>
      <c r="B45" s="13"/>
      <c r="C45" s="13"/>
      <c r="D45" s="13"/>
      <c r="E45" s="13"/>
      <c r="F45" s="13"/>
      <c r="G45" s="13"/>
      <c r="H45" s="14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4"/>
    </row>
    <row r="47" spans="1:9" ht="15.6" x14ac:dyDescent="0.35">
      <c r="A47" s="8"/>
      <c r="B47" s="13"/>
      <c r="C47" s="13"/>
      <c r="D47" s="13"/>
      <c r="E47" s="13"/>
      <c r="F47" s="13"/>
      <c r="G47" s="13"/>
      <c r="H47" s="14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4"/>
    </row>
    <row r="49" spans="1:8" ht="15.6" x14ac:dyDescent="0.35">
      <c r="A49" s="8" t="s">
        <v>11</v>
      </c>
      <c r="B49" s="15">
        <f>(B18/B38)*100</f>
        <v>8.0204609767665414</v>
      </c>
      <c r="C49" s="15"/>
      <c r="D49" s="15">
        <f t="shared" ref="D49:G49" si="4">(D18/D38)*100</f>
        <v>9.4552635162740017</v>
      </c>
      <c r="E49" s="15">
        <f t="shared" si="4"/>
        <v>2.7391797415350871</v>
      </c>
      <c r="F49" s="15">
        <f t="shared" si="4"/>
        <v>3.6073759289491503</v>
      </c>
      <c r="G49" s="15">
        <f t="shared" si="4"/>
        <v>1.2362449060977281</v>
      </c>
      <c r="H49" s="11" t="s">
        <v>42</v>
      </c>
    </row>
    <row r="50" spans="1:8" ht="15.6" x14ac:dyDescent="0.35">
      <c r="A50" s="8" t="s">
        <v>12</v>
      </c>
      <c r="B50" s="15">
        <f>(B20/B38)*100</f>
        <v>0</v>
      </c>
      <c r="C50" s="15"/>
      <c r="D50" s="15">
        <f t="shared" ref="D50:G50" si="5">(D20/D38)*100</f>
        <v>0</v>
      </c>
      <c r="E50" s="15">
        <f t="shared" si="5"/>
        <v>0</v>
      </c>
      <c r="F50" s="15">
        <f t="shared" si="5"/>
        <v>0</v>
      </c>
      <c r="G50" s="15">
        <f t="shared" si="5"/>
        <v>0</v>
      </c>
      <c r="H50" s="11" t="s">
        <v>42</v>
      </c>
    </row>
    <row r="51" spans="1:8" ht="15.6" x14ac:dyDescent="0.35">
      <c r="A51" s="7"/>
      <c r="B51" s="15"/>
      <c r="C51" s="15"/>
      <c r="D51" s="15"/>
      <c r="E51" s="15"/>
      <c r="F51" s="15"/>
      <c r="G51" s="15"/>
      <c r="H51" s="16"/>
    </row>
    <row r="52" spans="1:8" ht="15.6" x14ac:dyDescent="0.35">
      <c r="A52" s="7" t="s">
        <v>13</v>
      </c>
      <c r="B52" s="15"/>
      <c r="C52" s="15"/>
      <c r="D52" s="15"/>
      <c r="E52" s="15"/>
      <c r="F52" s="15"/>
      <c r="G52" s="15"/>
      <c r="H52" s="16"/>
    </row>
    <row r="53" spans="1:8" ht="15.6" x14ac:dyDescent="0.35">
      <c r="A53" s="8" t="s">
        <v>14</v>
      </c>
      <c r="B53" s="15">
        <f>B20/B18*100</f>
        <v>0</v>
      </c>
      <c r="C53" s="15"/>
      <c r="D53" s="15">
        <f t="shared" ref="D53:G53" si="6">D20/D18*100</f>
        <v>0</v>
      </c>
      <c r="E53" s="15">
        <f t="shared" si="6"/>
        <v>0</v>
      </c>
      <c r="F53" s="15">
        <f t="shared" si="6"/>
        <v>0</v>
      </c>
      <c r="G53" s="15">
        <f t="shared" si="6"/>
        <v>0</v>
      </c>
      <c r="H53" s="11" t="s">
        <v>42</v>
      </c>
    </row>
    <row r="54" spans="1:8" ht="15.6" x14ac:dyDescent="0.35">
      <c r="A54" s="8" t="s">
        <v>15</v>
      </c>
      <c r="B54" s="15">
        <f>B27/B26*100</f>
        <v>11.010991605567295</v>
      </c>
      <c r="C54" s="15"/>
      <c r="D54" s="15">
        <f t="shared" ref="D54:G54" si="7">D27/D26*100</f>
        <v>19.094232601505482</v>
      </c>
      <c r="E54" s="10" t="s">
        <v>42</v>
      </c>
      <c r="F54" s="10" t="s">
        <v>42</v>
      </c>
      <c r="G54" s="15">
        <f t="shared" si="7"/>
        <v>0</v>
      </c>
      <c r="H54" s="11" t="s">
        <v>42</v>
      </c>
    </row>
    <row r="55" spans="1:8" ht="15.6" x14ac:dyDescent="0.35">
      <c r="A55" s="8" t="s">
        <v>16</v>
      </c>
      <c r="B55" s="15">
        <f t="shared" ref="B55:G55" si="8">AVERAGE(B53:B54)</f>
        <v>5.5054958027836474</v>
      </c>
      <c r="C55" s="15"/>
      <c r="D55" s="15">
        <f t="shared" si="8"/>
        <v>9.5471163007527409</v>
      </c>
      <c r="E55" s="10" t="s">
        <v>42</v>
      </c>
      <c r="F55" s="10" t="s">
        <v>42</v>
      </c>
      <c r="G55" s="15">
        <f t="shared" si="8"/>
        <v>0</v>
      </c>
      <c r="H55" s="11" t="s">
        <v>42</v>
      </c>
    </row>
    <row r="56" spans="1:8" ht="15.6" x14ac:dyDescent="0.35">
      <c r="A56" s="8"/>
      <c r="B56" s="15"/>
      <c r="C56" s="15"/>
      <c r="D56" s="15"/>
      <c r="E56" s="15"/>
      <c r="F56" s="15"/>
      <c r="G56" s="15"/>
      <c r="H56" s="16"/>
    </row>
    <row r="57" spans="1:8" ht="15.6" x14ac:dyDescent="0.35">
      <c r="A57" s="7" t="s">
        <v>17</v>
      </c>
      <c r="B57" s="15"/>
      <c r="C57" s="15"/>
      <c r="D57" s="15"/>
      <c r="E57" s="15"/>
      <c r="F57" s="15"/>
      <c r="G57" s="15"/>
      <c r="H57" s="16"/>
    </row>
    <row r="58" spans="1:8" ht="15.6" x14ac:dyDescent="0.35">
      <c r="A58" s="8" t="s">
        <v>18</v>
      </c>
      <c r="B58" s="15">
        <f>B20/B22*100</f>
        <v>0</v>
      </c>
      <c r="C58" s="15"/>
      <c r="D58" s="15">
        <f t="shared" ref="D58:G58" si="9">D20/D22*100</f>
        <v>0</v>
      </c>
      <c r="E58" s="15">
        <f t="shared" si="9"/>
        <v>0</v>
      </c>
      <c r="F58" s="15">
        <f t="shared" si="9"/>
        <v>0</v>
      </c>
      <c r="G58" s="15">
        <f t="shared" si="9"/>
        <v>0</v>
      </c>
      <c r="H58" s="11" t="s">
        <v>42</v>
      </c>
    </row>
    <row r="59" spans="1:8" ht="15.6" x14ac:dyDescent="0.35">
      <c r="A59" s="8" t="s">
        <v>19</v>
      </c>
      <c r="B59" s="15">
        <f t="shared" ref="B59:G59" si="10">B27/B28*100</f>
        <v>11.010991605567295</v>
      </c>
      <c r="C59" s="15"/>
      <c r="D59" s="15">
        <f t="shared" si="10"/>
        <v>19.094232601505482</v>
      </c>
      <c r="E59" s="10" t="s">
        <v>42</v>
      </c>
      <c r="F59" s="10" t="s">
        <v>42</v>
      </c>
      <c r="G59" s="15">
        <f t="shared" si="10"/>
        <v>0</v>
      </c>
      <c r="H59" s="11" t="s">
        <v>42</v>
      </c>
    </row>
    <row r="60" spans="1:8" ht="15.6" x14ac:dyDescent="0.35">
      <c r="A60" s="8" t="s">
        <v>20</v>
      </c>
      <c r="B60" s="15">
        <f t="shared" ref="B60:G60" si="11">(B58+B59)/2</f>
        <v>5.5054958027836474</v>
      </c>
      <c r="C60" s="15"/>
      <c r="D60" s="15">
        <f t="shared" si="11"/>
        <v>9.5471163007527409</v>
      </c>
      <c r="E60" s="10" t="s">
        <v>42</v>
      </c>
      <c r="F60" s="10" t="s">
        <v>42</v>
      </c>
      <c r="G60" s="15">
        <f t="shared" si="11"/>
        <v>0</v>
      </c>
      <c r="H60" s="11" t="s">
        <v>42</v>
      </c>
    </row>
    <row r="61" spans="1:8" ht="15.6" x14ac:dyDescent="0.35">
      <c r="A61" s="8"/>
      <c r="B61" s="15"/>
      <c r="C61" s="15"/>
      <c r="D61" s="15"/>
      <c r="E61" s="15"/>
      <c r="F61" s="15"/>
      <c r="G61" s="15"/>
      <c r="H61" s="16"/>
    </row>
    <row r="62" spans="1:8" ht="15.6" x14ac:dyDescent="0.35">
      <c r="A62" s="7" t="s">
        <v>30</v>
      </c>
      <c r="B62" s="15"/>
      <c r="C62" s="15"/>
      <c r="D62" s="15"/>
      <c r="E62" s="15"/>
      <c r="F62" s="15"/>
      <c r="G62" s="15"/>
      <c r="H62" s="16"/>
    </row>
    <row r="63" spans="1:8" ht="15.6" x14ac:dyDescent="0.35">
      <c r="A63" s="8" t="s">
        <v>21</v>
      </c>
      <c r="B63" s="15">
        <f>B29/B27*100</f>
        <v>100</v>
      </c>
      <c r="C63" s="15"/>
      <c r="D63" s="15">
        <f t="shared" ref="D63" si="12">D29/D27*100</f>
        <v>0</v>
      </c>
      <c r="E63" s="10" t="s">
        <v>42</v>
      </c>
      <c r="F63" s="10" t="s">
        <v>42</v>
      </c>
      <c r="G63" s="10" t="s">
        <v>42</v>
      </c>
      <c r="H63" s="11" t="s">
        <v>42</v>
      </c>
    </row>
    <row r="64" spans="1:8" ht="15.6" x14ac:dyDescent="0.35">
      <c r="A64" s="8"/>
      <c r="B64" s="15"/>
      <c r="C64" s="15"/>
      <c r="D64" s="15"/>
      <c r="E64" s="15"/>
      <c r="F64" s="15"/>
      <c r="G64" s="15"/>
      <c r="H64" s="16"/>
    </row>
    <row r="65" spans="1:8" ht="15.6" x14ac:dyDescent="0.35">
      <c r="A65" s="7" t="s">
        <v>22</v>
      </c>
      <c r="B65" s="15"/>
      <c r="C65" s="15"/>
      <c r="D65" s="15"/>
      <c r="E65" s="15"/>
      <c r="F65" s="15"/>
      <c r="G65" s="15"/>
      <c r="H65" s="16"/>
    </row>
    <row r="66" spans="1:8" ht="15.6" x14ac:dyDescent="0.35">
      <c r="A66" s="8" t="s">
        <v>34</v>
      </c>
      <c r="B66" s="15">
        <f>((B20/B16)-1)*100</f>
        <v>-100</v>
      </c>
      <c r="C66" s="15"/>
      <c r="D66" s="10" t="s">
        <v>42</v>
      </c>
      <c r="E66" s="15">
        <f t="shared" ref="E66" si="13">((E20/E16)-1)*100</f>
        <v>-100</v>
      </c>
      <c r="F66" s="10" t="s">
        <v>42</v>
      </c>
      <c r="G66" s="10" t="s">
        <v>42</v>
      </c>
      <c r="H66" s="11" t="s">
        <v>42</v>
      </c>
    </row>
    <row r="67" spans="1:8" ht="15.6" x14ac:dyDescent="0.35">
      <c r="A67" s="8" t="s">
        <v>23</v>
      </c>
      <c r="B67" s="15">
        <f>((B42/B41)-1)*100</f>
        <v>219.25792701747585</v>
      </c>
      <c r="C67" s="15"/>
      <c r="D67" s="15">
        <f t="shared" ref="D67" si="14">((D42/D41)-1)*100</f>
        <v>219.25792701747585</v>
      </c>
      <c r="E67" s="10" t="s">
        <v>42</v>
      </c>
      <c r="F67" s="10" t="s">
        <v>42</v>
      </c>
      <c r="G67" s="10" t="s">
        <v>42</v>
      </c>
      <c r="H67" s="11" t="s">
        <v>42</v>
      </c>
    </row>
    <row r="68" spans="1:8" ht="15.6" x14ac:dyDescent="0.35">
      <c r="A68" s="8" t="s">
        <v>24</v>
      </c>
      <c r="B68" s="10" t="s">
        <v>42</v>
      </c>
      <c r="C68" s="15"/>
      <c r="D68" s="10" t="s">
        <v>42</v>
      </c>
      <c r="E68" s="10" t="s">
        <v>42</v>
      </c>
      <c r="F68" s="10" t="s">
        <v>42</v>
      </c>
      <c r="G68" s="10" t="s">
        <v>42</v>
      </c>
      <c r="H68" s="11" t="s">
        <v>42</v>
      </c>
    </row>
    <row r="69" spans="1:8" ht="15.6" x14ac:dyDescent="0.35">
      <c r="A69" s="8"/>
      <c r="B69" s="15"/>
      <c r="C69" s="15"/>
      <c r="D69" s="15"/>
      <c r="E69" s="15"/>
      <c r="F69" s="15"/>
      <c r="G69" s="15"/>
      <c r="H69" s="16"/>
    </row>
    <row r="70" spans="1:8" ht="15.6" x14ac:dyDescent="0.35">
      <c r="A70" s="7" t="s">
        <v>25</v>
      </c>
      <c r="B70" s="15"/>
      <c r="C70" s="15"/>
      <c r="D70" s="15"/>
      <c r="E70" s="15"/>
      <c r="F70" s="15"/>
      <c r="G70" s="15"/>
      <c r="H70" s="16"/>
    </row>
    <row r="71" spans="1:8" ht="15.6" x14ac:dyDescent="0.35">
      <c r="A71" s="8" t="s">
        <v>35</v>
      </c>
      <c r="B71" s="15">
        <f>B26/B18</f>
        <v>88625.206132079213</v>
      </c>
      <c r="C71" s="15"/>
      <c r="D71" s="15">
        <f t="shared" ref="D71:G71" si="15">D26/D18</f>
        <v>185474.04852513323</v>
      </c>
      <c r="E71" s="15">
        <f t="shared" si="15"/>
        <v>0</v>
      </c>
      <c r="F71" s="15">
        <f t="shared" si="15"/>
        <v>0</v>
      </c>
      <c r="G71" s="15">
        <f t="shared" si="15"/>
        <v>317655.57795698923</v>
      </c>
      <c r="H71" s="11" t="s">
        <v>42</v>
      </c>
    </row>
    <row r="72" spans="1:8" ht="15.6" x14ac:dyDescent="0.35">
      <c r="A72" s="8" t="s">
        <v>36</v>
      </c>
      <c r="B72" s="10" t="s">
        <v>42</v>
      </c>
      <c r="C72" s="10" t="s">
        <v>42</v>
      </c>
      <c r="D72" s="10" t="s">
        <v>42</v>
      </c>
      <c r="E72" s="10" t="s">
        <v>42</v>
      </c>
      <c r="F72" s="10" t="s">
        <v>42</v>
      </c>
      <c r="G72" s="10" t="s">
        <v>42</v>
      </c>
      <c r="H72" s="11" t="s">
        <v>42</v>
      </c>
    </row>
    <row r="73" spans="1:8" ht="15.6" x14ac:dyDescent="0.35">
      <c r="A73" s="8" t="s">
        <v>26</v>
      </c>
      <c r="B73" s="10" t="s">
        <v>42</v>
      </c>
      <c r="C73" s="10" t="s">
        <v>42</v>
      </c>
      <c r="D73" s="10" t="s">
        <v>42</v>
      </c>
      <c r="E73" s="10" t="s">
        <v>42</v>
      </c>
      <c r="F73" s="10" t="s">
        <v>42</v>
      </c>
      <c r="G73" s="10" t="s">
        <v>42</v>
      </c>
      <c r="H73" s="11" t="s">
        <v>42</v>
      </c>
    </row>
    <row r="74" spans="1:8" ht="15.6" x14ac:dyDescent="0.35">
      <c r="A74" s="8" t="s">
        <v>37</v>
      </c>
      <c r="B74" s="15">
        <f>B26/B17</f>
        <v>248121035.43444443</v>
      </c>
      <c r="C74" s="15"/>
      <c r="D74" s="15">
        <f t="shared" ref="D74:H74" si="16">D26/D17</f>
        <v>429248772.97000003</v>
      </c>
      <c r="E74" s="15">
        <f t="shared" si="16"/>
        <v>0</v>
      </c>
      <c r="F74" s="15">
        <f t="shared" si="16"/>
        <v>0</v>
      </c>
      <c r="G74" s="15">
        <f t="shared" si="16"/>
        <v>945343000</v>
      </c>
      <c r="H74" s="16">
        <f t="shared" si="16"/>
        <v>0</v>
      </c>
    </row>
    <row r="75" spans="1:8" ht="15.6" x14ac:dyDescent="0.35">
      <c r="A75" s="8" t="s">
        <v>38</v>
      </c>
      <c r="B75" s="15">
        <f>B27/B19</f>
        <v>40980879.574999996</v>
      </c>
      <c r="C75" s="15"/>
      <c r="D75" s="15">
        <f t="shared" ref="D75:G75" si="17">D27/D19</f>
        <v>81961759.149999991</v>
      </c>
      <c r="E75" s="10" t="s">
        <v>42</v>
      </c>
      <c r="F75" s="15">
        <f t="shared" si="17"/>
        <v>0</v>
      </c>
      <c r="G75" s="15">
        <f t="shared" si="17"/>
        <v>0</v>
      </c>
      <c r="H75" s="11" t="s">
        <v>42</v>
      </c>
    </row>
    <row r="76" spans="1:8" ht="15.6" x14ac:dyDescent="0.35">
      <c r="A76" s="17"/>
      <c r="B76" s="15"/>
      <c r="C76" s="15"/>
      <c r="D76" s="15"/>
      <c r="E76" s="15"/>
      <c r="F76" s="15"/>
      <c r="G76" s="15"/>
      <c r="H76" s="15"/>
    </row>
    <row r="77" spans="1:8" ht="15.6" x14ac:dyDescent="0.35">
      <c r="A77" s="19" t="s">
        <v>27</v>
      </c>
      <c r="B77" s="15"/>
      <c r="C77" s="15"/>
      <c r="D77" s="15"/>
      <c r="E77" s="15"/>
      <c r="F77" s="15"/>
      <c r="G77" s="15"/>
      <c r="H77" s="15"/>
    </row>
    <row r="78" spans="1:8" ht="15.6" x14ac:dyDescent="0.35">
      <c r="A78" s="17" t="s">
        <v>28</v>
      </c>
      <c r="B78" s="15">
        <f>(B33/B32)*100</f>
        <v>21.16670820004267</v>
      </c>
      <c r="C78" s="15"/>
      <c r="D78" s="15"/>
      <c r="E78" s="15"/>
      <c r="F78" s="15"/>
      <c r="G78" s="15"/>
      <c r="H78" s="15"/>
    </row>
    <row r="79" spans="1:8" ht="15.6" x14ac:dyDescent="0.35">
      <c r="A79" s="17" t="s">
        <v>29</v>
      </c>
      <c r="B79" s="15">
        <f>(B27/B33)*100</f>
        <v>52.020330707564142</v>
      </c>
      <c r="C79" s="15"/>
      <c r="D79" s="15"/>
      <c r="E79" s="15"/>
      <c r="F79" s="15"/>
      <c r="G79" s="15"/>
      <c r="H79" s="15"/>
    </row>
    <row r="80" spans="1:8" ht="16.2" thickBot="1" x14ac:dyDescent="0.4">
      <c r="A80" s="18"/>
      <c r="B80" s="18"/>
      <c r="C80" s="18"/>
      <c r="D80" s="18"/>
      <c r="E80" s="18"/>
      <c r="F80" s="18"/>
      <c r="G80" s="18"/>
      <c r="H80" s="18"/>
    </row>
    <row r="81" spans="1:9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8"/>
    </row>
    <row r="82" spans="1:9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8"/>
    </row>
    <row r="83" spans="1:9" ht="15.6" x14ac:dyDescent="0.35">
      <c r="A83" s="8"/>
      <c r="B83" s="8"/>
      <c r="C83" s="8"/>
      <c r="D83" s="8"/>
      <c r="E83" s="8"/>
      <c r="F83" s="8"/>
      <c r="G83" s="8"/>
      <c r="H83" s="8"/>
      <c r="I83" s="8"/>
    </row>
    <row r="84" spans="1:9" ht="15.6" x14ac:dyDescent="0.35">
      <c r="A84" s="8"/>
      <c r="B84" s="8"/>
      <c r="C84" s="8"/>
      <c r="D84" s="8"/>
      <c r="E84" s="8"/>
      <c r="F84" s="8"/>
      <c r="G84" s="8"/>
      <c r="H84" s="8"/>
    </row>
    <row r="85" spans="1:9" ht="15.6" x14ac:dyDescent="0.35">
      <c r="A85" s="8"/>
      <c r="B85" s="8"/>
      <c r="C85" s="8"/>
      <c r="D85" s="8"/>
      <c r="E85" s="8"/>
      <c r="F85" s="8"/>
      <c r="G85" s="8"/>
      <c r="H85" s="8"/>
    </row>
    <row r="90" spans="1:9" ht="15.6" x14ac:dyDescent="0.35">
      <c r="A90" s="8"/>
      <c r="B90" s="8"/>
      <c r="C90" s="8"/>
      <c r="D90" s="8"/>
      <c r="E90" s="8"/>
      <c r="F90" s="8"/>
      <c r="G90" s="8"/>
      <c r="H90" s="8"/>
    </row>
    <row r="91" spans="1:9" ht="15.6" x14ac:dyDescent="0.35">
      <c r="A91" s="8"/>
      <c r="B91" s="8"/>
      <c r="C91" s="8"/>
      <c r="D91" s="8"/>
      <c r="E91" s="8"/>
      <c r="F91" s="8"/>
      <c r="G91" s="8"/>
      <c r="H91" s="8"/>
    </row>
    <row r="92" spans="1:9" ht="15.6" x14ac:dyDescent="0.35">
      <c r="A92" s="8"/>
      <c r="B92" s="8"/>
      <c r="C92" s="8"/>
      <c r="D92" s="8"/>
      <c r="E92" s="8"/>
      <c r="F92" s="8"/>
      <c r="G92" s="8"/>
      <c r="H92" s="8"/>
    </row>
    <row r="93" spans="1:9" ht="15.6" x14ac:dyDescent="0.35">
      <c r="A93" s="8"/>
      <c r="B93" s="8"/>
      <c r="C93" s="8"/>
      <c r="D93" s="8"/>
      <c r="E93" s="8"/>
      <c r="F93" s="8"/>
      <c r="G93" s="8"/>
      <c r="H93" s="8"/>
    </row>
    <row r="94" spans="1:9" ht="15.6" x14ac:dyDescent="0.35">
      <c r="A94" s="8"/>
      <c r="B94" s="8"/>
      <c r="C94" s="8"/>
      <c r="D94" s="8"/>
      <c r="E94" s="8"/>
      <c r="F94" s="8"/>
      <c r="G94" s="8"/>
      <c r="H94" s="8"/>
    </row>
    <row r="95" spans="1:9" ht="15.6" x14ac:dyDescent="0.35">
      <c r="A95" s="8"/>
      <c r="B95" s="8"/>
      <c r="C95" s="8"/>
      <c r="D95" s="8"/>
      <c r="E95" s="8"/>
      <c r="F95" s="8"/>
      <c r="G95" s="8"/>
      <c r="H95" s="8"/>
    </row>
    <row r="96" spans="1:9" ht="15.6" x14ac:dyDescent="0.35">
      <c r="A96" s="8"/>
      <c r="B96" s="8"/>
      <c r="C96" s="8"/>
      <c r="D96" s="8"/>
      <c r="E96" s="8"/>
      <c r="F96" s="8"/>
      <c r="G96" s="8"/>
      <c r="H96" s="8"/>
    </row>
    <row r="97" spans="1:8" ht="15.6" x14ac:dyDescent="0.35">
      <c r="A97" s="8"/>
      <c r="B97" s="8"/>
      <c r="C97" s="8"/>
      <c r="D97" s="8"/>
      <c r="E97" s="8"/>
      <c r="F97" s="8"/>
      <c r="G97" s="8"/>
      <c r="H97" s="8"/>
    </row>
    <row r="98" spans="1:8" ht="15.6" x14ac:dyDescent="0.35">
      <c r="A98" s="8"/>
      <c r="B98" s="8"/>
      <c r="C98" s="8"/>
      <c r="D98" s="8"/>
      <c r="E98" s="8"/>
      <c r="F98" s="8"/>
      <c r="G98" s="8"/>
      <c r="H98" s="8"/>
    </row>
    <row r="99" spans="1:8" ht="15.6" x14ac:dyDescent="0.35">
      <c r="A99" s="8"/>
      <c r="B99" s="8"/>
      <c r="C99" s="8"/>
      <c r="D99" s="8"/>
      <c r="E99" s="8"/>
      <c r="F99" s="8"/>
      <c r="G99" s="8"/>
      <c r="H99" s="8"/>
    </row>
    <row r="100" spans="1:8" ht="15.6" x14ac:dyDescent="0.35">
      <c r="A100" s="8"/>
      <c r="B100" s="8"/>
      <c r="C100" s="8"/>
      <c r="D100" s="8"/>
      <c r="E100" s="8"/>
      <c r="F100" s="8"/>
      <c r="G100" s="8"/>
      <c r="H100" s="8"/>
    </row>
    <row r="101" spans="1:8" ht="15.6" x14ac:dyDescent="0.35">
      <c r="A101" s="8"/>
      <c r="B101" s="8"/>
      <c r="C101" s="8"/>
      <c r="D101" s="8"/>
      <c r="E101" s="8"/>
      <c r="F101" s="8"/>
      <c r="G101" s="8"/>
      <c r="H101" s="8"/>
    </row>
    <row r="102" spans="1:8" ht="15.6" x14ac:dyDescent="0.35">
      <c r="A102" s="8"/>
      <c r="B102" s="8"/>
      <c r="C102" s="8"/>
      <c r="D102" s="8"/>
      <c r="E102" s="8"/>
      <c r="F102" s="8"/>
      <c r="G102" s="8"/>
      <c r="H102" s="8"/>
    </row>
    <row r="103" spans="1:8" ht="15.6" x14ac:dyDescent="0.35">
      <c r="A103" s="8"/>
      <c r="B103" s="8"/>
      <c r="C103" s="8"/>
      <c r="D103" s="8"/>
      <c r="E103" s="8"/>
      <c r="F103" s="8"/>
      <c r="G103" s="8"/>
      <c r="H103" s="8"/>
    </row>
    <row r="104" spans="1:8" ht="15.6" x14ac:dyDescent="0.35">
      <c r="A104" s="8"/>
      <c r="B104" s="8"/>
      <c r="C104" s="8"/>
      <c r="D104" s="8"/>
      <c r="E104" s="8"/>
      <c r="F104" s="8"/>
      <c r="G104" s="8"/>
      <c r="H104" s="8"/>
    </row>
    <row r="105" spans="1:8" ht="15.6" x14ac:dyDescent="0.35">
      <c r="A105" s="8"/>
      <c r="B105" s="8"/>
      <c r="C105" s="8"/>
      <c r="D105" s="8"/>
      <c r="E105" s="8"/>
      <c r="F105" s="8"/>
      <c r="G105" s="8"/>
      <c r="H105" s="8"/>
    </row>
    <row r="106" spans="1:8" ht="15.6" x14ac:dyDescent="0.35">
      <c r="A106" s="8"/>
      <c r="B106" s="8"/>
      <c r="C106" s="8"/>
      <c r="D106" s="8"/>
      <c r="E106" s="8"/>
      <c r="F106" s="8"/>
      <c r="G106" s="8"/>
      <c r="H106" s="8"/>
    </row>
    <row r="107" spans="1:8" ht="15.6" x14ac:dyDescent="0.35">
      <c r="A107" s="8"/>
      <c r="B107" s="8"/>
      <c r="C107" s="8"/>
      <c r="D107" s="8"/>
      <c r="E107" s="8"/>
      <c r="F107" s="8"/>
      <c r="G107" s="8"/>
      <c r="H107" s="8"/>
    </row>
    <row r="108" spans="1:8" ht="15.6" x14ac:dyDescent="0.35">
      <c r="A108" s="8"/>
      <c r="B108" s="8"/>
      <c r="C108" s="8"/>
      <c r="D108" s="8"/>
      <c r="E108" s="8"/>
      <c r="F108" s="8"/>
      <c r="G108" s="8"/>
      <c r="H108" s="8"/>
    </row>
    <row r="109" spans="1:8" ht="15.6" x14ac:dyDescent="0.35">
      <c r="A109" s="8"/>
      <c r="B109" s="8"/>
      <c r="C109" s="8"/>
      <c r="D109" s="8"/>
      <c r="E109" s="8"/>
      <c r="F109" s="8"/>
      <c r="G109" s="8"/>
      <c r="H109" s="8"/>
    </row>
    <row r="110" spans="1:8" ht="15.6" x14ac:dyDescent="0.35">
      <c r="A110" s="8"/>
      <c r="B110" s="8"/>
      <c r="C110" s="8"/>
      <c r="D110" s="8"/>
      <c r="E110" s="8"/>
      <c r="F110" s="8"/>
      <c r="G110" s="8"/>
      <c r="H110" s="8"/>
    </row>
    <row r="111" spans="1:8" ht="15.6" x14ac:dyDescent="0.35">
      <c r="A111" s="8"/>
      <c r="B111" s="8"/>
      <c r="C111" s="8"/>
      <c r="D111" s="8"/>
      <c r="E111" s="8"/>
      <c r="F111" s="8"/>
      <c r="G111" s="8"/>
      <c r="H111" s="8"/>
    </row>
    <row r="112" spans="1:8" ht="15.6" x14ac:dyDescent="0.35">
      <c r="A112" s="8"/>
      <c r="B112" s="8"/>
      <c r="C112" s="8"/>
      <c r="D112" s="8"/>
      <c r="E112" s="8"/>
      <c r="F112" s="8"/>
      <c r="G112" s="8"/>
      <c r="H112" s="8"/>
    </row>
    <row r="113" spans="1:8" ht="15.6" x14ac:dyDescent="0.35">
      <c r="A113" s="8"/>
      <c r="B113" s="8"/>
      <c r="C113" s="8"/>
      <c r="D113" s="8"/>
      <c r="E113" s="8"/>
      <c r="F113" s="8"/>
      <c r="G113" s="8"/>
      <c r="H113" s="8"/>
    </row>
    <row r="114" spans="1:8" ht="15.6" x14ac:dyDescent="0.35">
      <c r="A114" s="8"/>
      <c r="B114" s="8"/>
      <c r="C114" s="8"/>
      <c r="D114" s="8"/>
      <c r="E114" s="8"/>
      <c r="F114" s="8"/>
      <c r="G114" s="8"/>
      <c r="H114" s="8"/>
    </row>
    <row r="115" spans="1:8" ht="15.6" x14ac:dyDescent="0.35">
      <c r="A115" s="8"/>
      <c r="B115" s="8"/>
      <c r="C115" s="8"/>
      <c r="D115" s="8"/>
      <c r="E115" s="8"/>
      <c r="F115" s="8"/>
      <c r="G115" s="8"/>
      <c r="H115" s="8"/>
    </row>
    <row r="116" spans="1:8" ht="15.6" x14ac:dyDescent="0.35">
      <c r="A116" s="8"/>
      <c r="B116" s="8"/>
      <c r="C116" s="8"/>
      <c r="D116" s="8"/>
      <c r="E116" s="8"/>
      <c r="F116" s="8"/>
      <c r="G116" s="8"/>
      <c r="H116" s="8"/>
    </row>
    <row r="117" spans="1:8" ht="15.6" x14ac:dyDescent="0.35">
      <c r="A117" s="8"/>
      <c r="B117" s="8"/>
      <c r="C117" s="8"/>
      <c r="D117" s="8"/>
      <c r="E117" s="8"/>
      <c r="F117" s="8"/>
      <c r="G117" s="8"/>
      <c r="H117" s="8"/>
    </row>
    <row r="118" spans="1:8" ht="15.6" x14ac:dyDescent="0.35">
      <c r="A118" s="8"/>
      <c r="B118" s="8"/>
      <c r="C118" s="8"/>
      <c r="D118" s="8"/>
      <c r="E118" s="8"/>
      <c r="F118" s="8"/>
      <c r="G118" s="8"/>
      <c r="H118" s="8"/>
    </row>
  </sheetData>
  <mergeCells count="7">
    <mergeCell ref="A82:H82"/>
    <mergeCell ref="A9:A10"/>
    <mergeCell ref="B9:B10"/>
    <mergeCell ref="A81:H81"/>
    <mergeCell ref="C9:H9"/>
    <mergeCell ref="C10:D10"/>
    <mergeCell ref="E10:G10"/>
  </mergeCells>
  <pageMargins left="0.7" right="0.7" top="0.75" bottom="0.75" header="0.3" footer="0.3"/>
  <pageSetup paperSize="9" orientation="portrait" r:id="rId1"/>
  <ignoredErrors>
    <ignoredError sqref="H76:H79 D76:F79" evalError="1"/>
    <ignoredError sqref="B26:B2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I103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5546875" style="1" customWidth="1"/>
    <col min="7" max="7" width="20.88671875" style="1" customWidth="1"/>
    <col min="8" max="9" width="17.109375" style="1" customWidth="1"/>
    <col min="10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  <c r="I9" s="44"/>
    </row>
    <row r="10" spans="1:9" s="2" customFormat="1" ht="31.8" thickBot="1" x14ac:dyDescent="0.35">
      <c r="A10" s="41"/>
      <c r="B10" s="42"/>
      <c r="C10" s="45" t="s">
        <v>45</v>
      </c>
      <c r="D10" s="45"/>
      <c r="E10" s="45"/>
      <c r="F10" s="41" t="s">
        <v>3</v>
      </c>
      <c r="G10" s="41"/>
      <c r="H10" s="41"/>
      <c r="I10" s="4" t="s">
        <v>41</v>
      </c>
    </row>
    <row r="11" spans="1:9" ht="63" thickTop="1" x14ac:dyDescent="0.3">
      <c r="A11" s="3"/>
      <c r="B11" s="3"/>
      <c r="C11" s="5" t="s">
        <v>43</v>
      </c>
      <c r="D11" s="5" t="s">
        <v>40</v>
      </c>
      <c r="E11" s="5" t="s">
        <v>74</v>
      </c>
      <c r="F11" s="5" t="s">
        <v>44</v>
      </c>
      <c r="G11" s="5" t="s">
        <v>40</v>
      </c>
      <c r="H11" s="5" t="s">
        <v>74</v>
      </c>
      <c r="I11" s="6" t="s">
        <v>39</v>
      </c>
    </row>
    <row r="12" spans="1:9" ht="15.6" x14ac:dyDescent="0.35">
      <c r="A12" s="7" t="s">
        <v>4</v>
      </c>
      <c r="B12" s="8"/>
      <c r="C12" s="8"/>
      <c r="D12" s="8"/>
      <c r="E12" s="8"/>
      <c r="F12" s="8"/>
      <c r="G12" s="8"/>
      <c r="H12" s="8"/>
      <c r="I12" s="9"/>
    </row>
    <row r="13" spans="1:9" ht="15.6" x14ac:dyDescent="0.35">
      <c r="A13" s="8"/>
      <c r="B13" s="8"/>
      <c r="C13" s="8"/>
      <c r="D13" s="8"/>
      <c r="E13" s="8"/>
      <c r="F13" s="8"/>
      <c r="G13" s="8"/>
      <c r="H13" s="8"/>
      <c r="I13" s="9"/>
    </row>
    <row r="14" spans="1:9" ht="15.6" x14ac:dyDescent="0.35">
      <c r="A14" s="7" t="s">
        <v>32</v>
      </c>
      <c r="B14" s="8"/>
      <c r="C14" s="8"/>
      <c r="D14" s="8"/>
      <c r="E14" s="8"/>
      <c r="F14" s="8"/>
      <c r="G14" s="8"/>
      <c r="H14" s="8"/>
      <c r="I14" s="9"/>
    </row>
    <row r="15" spans="1:9" ht="15.6" x14ac:dyDescent="0.35">
      <c r="A15" s="8" t="s">
        <v>56</v>
      </c>
      <c r="B15" s="10">
        <f>SUM(C15:H15)</f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1">
        <v>3</v>
      </c>
    </row>
    <row r="16" spans="1:9" ht="15.6" x14ac:dyDescent="0.35">
      <c r="A16" s="28" t="s">
        <v>33</v>
      </c>
      <c r="B16" s="10">
        <f t="shared" ref="B16:B21" si="0">SUM(C16:H16)</f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1">
        <v>3570</v>
      </c>
    </row>
    <row r="17" spans="1:9" ht="15.6" x14ac:dyDescent="0.35">
      <c r="A17" s="8" t="s">
        <v>109</v>
      </c>
      <c r="B17" s="10">
        <f t="shared" si="0"/>
        <v>10</v>
      </c>
      <c r="C17" s="10">
        <v>0</v>
      </c>
      <c r="D17" s="10">
        <v>3</v>
      </c>
      <c r="E17" s="10">
        <v>1</v>
      </c>
      <c r="F17" s="10">
        <v>3</v>
      </c>
      <c r="G17" s="10">
        <v>2</v>
      </c>
      <c r="H17" s="10">
        <v>1</v>
      </c>
      <c r="I17" s="11">
        <v>2</v>
      </c>
    </row>
    <row r="18" spans="1:9" ht="15.6" x14ac:dyDescent="0.35">
      <c r="A18" s="28" t="s">
        <v>33</v>
      </c>
      <c r="B18" s="10">
        <f>SUM(C18:H18)</f>
        <v>29817</v>
      </c>
      <c r="C18" s="10">
        <v>0</v>
      </c>
      <c r="D18" s="10">
        <v>6943</v>
      </c>
      <c r="E18" s="10">
        <v>4620</v>
      </c>
      <c r="F18" s="10">
        <v>6594</v>
      </c>
      <c r="G18" s="10">
        <v>8684</v>
      </c>
      <c r="H18" s="10">
        <v>2976</v>
      </c>
      <c r="I18" s="11">
        <v>0</v>
      </c>
    </row>
    <row r="19" spans="1:9" ht="15.6" x14ac:dyDescent="0.35">
      <c r="A19" s="8" t="s">
        <v>110</v>
      </c>
      <c r="B19" s="10">
        <f t="shared" si="0"/>
        <v>2</v>
      </c>
      <c r="C19" s="10">
        <v>0</v>
      </c>
      <c r="D19" s="10">
        <v>0</v>
      </c>
      <c r="E19" s="10">
        <v>0</v>
      </c>
      <c r="F19" s="10">
        <v>2</v>
      </c>
      <c r="G19" s="10">
        <v>0</v>
      </c>
      <c r="H19" s="10">
        <v>0</v>
      </c>
      <c r="I19" s="11">
        <v>2</v>
      </c>
    </row>
    <row r="20" spans="1:9" ht="15.6" x14ac:dyDescent="0.35">
      <c r="A20" s="28" t="s">
        <v>33</v>
      </c>
      <c r="B20" s="10">
        <f t="shared" si="0"/>
        <v>3718</v>
      </c>
      <c r="C20" s="10">
        <v>0</v>
      </c>
      <c r="D20" s="10">
        <v>0</v>
      </c>
      <c r="E20" s="10">
        <v>0</v>
      </c>
      <c r="F20" s="10">
        <v>3718</v>
      </c>
      <c r="G20" s="10">
        <v>0</v>
      </c>
      <c r="H20" s="10">
        <v>0</v>
      </c>
      <c r="I20" s="11">
        <v>3256</v>
      </c>
    </row>
    <row r="21" spans="1:9" ht="15.6" x14ac:dyDescent="0.35">
      <c r="A21" s="8" t="s">
        <v>79</v>
      </c>
      <c r="B21" s="10">
        <f t="shared" si="0"/>
        <v>10</v>
      </c>
      <c r="C21" s="10">
        <v>0</v>
      </c>
      <c r="D21" s="10">
        <v>3</v>
      </c>
      <c r="E21" s="10">
        <v>1</v>
      </c>
      <c r="F21" s="10">
        <v>3</v>
      </c>
      <c r="G21" s="10">
        <v>2</v>
      </c>
      <c r="H21" s="10">
        <v>1</v>
      </c>
      <c r="I21" s="11">
        <v>2</v>
      </c>
    </row>
    <row r="22" spans="1:9" ht="15.6" x14ac:dyDescent="0.35">
      <c r="A22" s="28" t="s">
        <v>33</v>
      </c>
      <c r="B22" s="10">
        <f>SUM(C22:H22)</f>
        <v>29817</v>
      </c>
      <c r="C22" s="10">
        <v>0</v>
      </c>
      <c r="D22" s="10">
        <v>6943</v>
      </c>
      <c r="E22" s="10">
        <v>4620</v>
      </c>
      <c r="F22" s="10">
        <v>6594</v>
      </c>
      <c r="G22" s="10">
        <v>8684</v>
      </c>
      <c r="H22" s="10">
        <v>2976</v>
      </c>
      <c r="I22" s="11">
        <v>0</v>
      </c>
    </row>
    <row r="23" spans="1:9" ht="15.6" x14ac:dyDescent="0.35">
      <c r="A23" s="8"/>
      <c r="B23" s="10"/>
      <c r="C23" s="10"/>
      <c r="D23" s="10"/>
      <c r="E23" s="10"/>
      <c r="F23" s="10"/>
      <c r="G23" s="10"/>
      <c r="H23" s="10"/>
      <c r="I23" s="11"/>
    </row>
    <row r="24" spans="1:9" ht="15.6" x14ac:dyDescent="0.35">
      <c r="A24" s="7" t="s">
        <v>5</v>
      </c>
      <c r="B24" s="10"/>
      <c r="C24" s="10"/>
      <c r="D24" s="10"/>
      <c r="E24" s="10"/>
      <c r="F24" s="10"/>
      <c r="G24" s="10"/>
      <c r="H24" s="10"/>
      <c r="I24" s="11"/>
    </row>
    <row r="25" spans="1:9" ht="15.6" x14ac:dyDescent="0.35">
      <c r="A25" s="8" t="s">
        <v>57</v>
      </c>
      <c r="B25" s="10">
        <f>SUM(C25:H25)</f>
        <v>203245235.94</v>
      </c>
      <c r="C25" s="10">
        <v>0</v>
      </c>
      <c r="D25" s="10">
        <v>203245235.94</v>
      </c>
      <c r="E25" s="10">
        <v>0</v>
      </c>
      <c r="F25" s="10">
        <v>0</v>
      </c>
      <c r="G25" s="10">
        <v>0</v>
      </c>
      <c r="H25" s="10">
        <v>0</v>
      </c>
      <c r="I25" s="11">
        <v>0</v>
      </c>
    </row>
    <row r="26" spans="1:9" ht="15.6" x14ac:dyDescent="0.35">
      <c r="A26" s="8" t="s">
        <v>111</v>
      </c>
      <c r="B26" s="10">
        <f>SUM(C26:H26)</f>
        <v>2623882645.7599998</v>
      </c>
      <c r="C26" s="10">
        <v>0</v>
      </c>
      <c r="D26" s="10">
        <v>1287746318.9100001</v>
      </c>
      <c r="E26" s="10">
        <v>900000000</v>
      </c>
      <c r="F26" s="10">
        <v>0</v>
      </c>
      <c r="G26" s="10">
        <v>390793326.85000002</v>
      </c>
      <c r="H26" s="10">
        <v>45343000</v>
      </c>
      <c r="I26" s="11">
        <v>0</v>
      </c>
    </row>
    <row r="27" spans="1:9" ht="15.6" x14ac:dyDescent="0.35">
      <c r="A27" s="8" t="s">
        <v>112</v>
      </c>
      <c r="B27" s="10">
        <f>SUM(C27:H27)</f>
        <v>245210957.44</v>
      </c>
      <c r="C27" s="10">
        <v>0</v>
      </c>
      <c r="D27" s="10">
        <v>245210957.44</v>
      </c>
      <c r="E27" s="10">
        <v>0</v>
      </c>
      <c r="F27" s="10">
        <v>0</v>
      </c>
      <c r="G27" s="10">
        <v>0</v>
      </c>
      <c r="H27" s="10">
        <v>0</v>
      </c>
      <c r="I27" s="11">
        <v>0</v>
      </c>
    </row>
    <row r="28" spans="1:9" ht="15.6" x14ac:dyDescent="0.35">
      <c r="A28" s="8" t="s">
        <v>83</v>
      </c>
      <c r="B28" s="10">
        <f>SUM(C28:H28)</f>
        <v>2623882645.7599998</v>
      </c>
      <c r="C28" s="10">
        <v>0</v>
      </c>
      <c r="D28" s="10">
        <v>1287746318.9100001</v>
      </c>
      <c r="E28" s="10">
        <v>900000000</v>
      </c>
      <c r="F28" s="10">
        <v>0</v>
      </c>
      <c r="G28" s="10">
        <v>390793326.85000002</v>
      </c>
      <c r="H28" s="10">
        <v>45343000</v>
      </c>
      <c r="I28" s="11">
        <v>0</v>
      </c>
    </row>
    <row r="29" spans="1:9" ht="15.6" x14ac:dyDescent="0.35">
      <c r="A29" s="8" t="s">
        <v>113</v>
      </c>
      <c r="B29" s="10">
        <f>B27</f>
        <v>245210957.44</v>
      </c>
      <c r="C29" s="10"/>
      <c r="D29" s="10"/>
      <c r="E29" s="10"/>
      <c r="F29" s="10"/>
      <c r="G29" s="10"/>
      <c r="H29" s="10"/>
      <c r="I29" s="11"/>
    </row>
    <row r="30" spans="1:9" ht="15.6" x14ac:dyDescent="0.35">
      <c r="A30" s="8"/>
      <c r="B30" s="10"/>
      <c r="C30" s="10"/>
      <c r="D30" s="10"/>
      <c r="E30" s="10"/>
      <c r="F30" s="10"/>
      <c r="G30" s="10"/>
      <c r="H30" s="10"/>
      <c r="I30" s="11"/>
    </row>
    <row r="31" spans="1:9" ht="15.6" x14ac:dyDescent="0.35">
      <c r="A31" s="7" t="s">
        <v>6</v>
      </c>
      <c r="B31" s="10"/>
      <c r="C31" s="10"/>
      <c r="D31" s="10"/>
      <c r="E31" s="10"/>
      <c r="F31" s="10"/>
      <c r="G31" s="10"/>
      <c r="H31" s="10"/>
      <c r="I31" s="11"/>
    </row>
    <row r="32" spans="1:9" ht="15.6" x14ac:dyDescent="0.35">
      <c r="A32" s="8" t="s">
        <v>114</v>
      </c>
      <c r="B32" s="10">
        <f>B26</f>
        <v>2623882645.7599998</v>
      </c>
      <c r="C32" s="10"/>
      <c r="D32" s="10"/>
      <c r="E32" s="10"/>
      <c r="F32" s="10"/>
      <c r="G32" s="10"/>
      <c r="H32" s="10"/>
      <c r="I32" s="11"/>
    </row>
    <row r="33" spans="1:9" ht="15.6" x14ac:dyDescent="0.35">
      <c r="A33" s="8" t="s">
        <v>112</v>
      </c>
      <c r="B33" s="10">
        <v>236335750</v>
      </c>
      <c r="C33" s="10"/>
      <c r="D33" s="10"/>
      <c r="E33" s="10"/>
      <c r="F33" s="10"/>
      <c r="G33" s="10"/>
      <c r="H33" s="10"/>
      <c r="I33" s="11"/>
    </row>
    <row r="34" spans="1:9" ht="15.6" x14ac:dyDescent="0.35">
      <c r="A34" s="8"/>
      <c r="B34" s="13"/>
      <c r="C34" s="13"/>
      <c r="D34" s="13"/>
      <c r="E34" s="13"/>
      <c r="F34" s="13"/>
      <c r="G34" s="13"/>
      <c r="H34" s="13"/>
      <c r="I34" s="14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3"/>
      <c r="I35" s="14"/>
    </row>
    <row r="36" spans="1:9" ht="15.6" x14ac:dyDescent="0.35">
      <c r="A36" s="8" t="s">
        <v>58</v>
      </c>
      <c r="B36" s="26">
        <v>1.0863</v>
      </c>
      <c r="C36" s="26"/>
      <c r="D36" s="26">
        <v>1.0863</v>
      </c>
      <c r="E36" s="26">
        <v>1.0863</v>
      </c>
      <c r="F36" s="26">
        <v>1.0863</v>
      </c>
      <c r="G36" s="26">
        <v>1.0863</v>
      </c>
      <c r="H36" s="26">
        <v>1.0863</v>
      </c>
      <c r="I36" s="27">
        <v>1.0863</v>
      </c>
    </row>
    <row r="37" spans="1:9" ht="15.6" x14ac:dyDescent="0.35">
      <c r="A37" s="8" t="s">
        <v>115</v>
      </c>
      <c r="B37" s="26">
        <v>1.1197999999999999</v>
      </c>
      <c r="C37" s="26"/>
      <c r="D37" s="26">
        <v>1.1197999999999999</v>
      </c>
      <c r="E37" s="26">
        <v>1.1197999999999999</v>
      </c>
      <c r="F37" s="26">
        <v>1.1197999999999999</v>
      </c>
      <c r="G37" s="26">
        <v>1.1197999999999999</v>
      </c>
      <c r="H37" s="26">
        <v>1.1197999999999999</v>
      </c>
      <c r="I37" s="27">
        <v>1.1197999999999999</v>
      </c>
    </row>
    <row r="38" spans="1:9" ht="15.6" x14ac:dyDescent="0.35">
      <c r="A38" s="8" t="s">
        <v>31</v>
      </c>
      <c r="B38" s="10">
        <f>D38+F38</f>
        <v>314159</v>
      </c>
      <c r="C38" s="10"/>
      <c r="D38" s="12">
        <v>73430</v>
      </c>
      <c r="E38" s="12">
        <v>73430</v>
      </c>
      <c r="F38" s="12">
        <v>240729</v>
      </c>
      <c r="G38" s="12">
        <v>240729</v>
      </c>
      <c r="H38" s="12">
        <v>240729</v>
      </c>
      <c r="I38" s="9"/>
    </row>
    <row r="39" spans="1:9" ht="15.6" x14ac:dyDescent="0.35">
      <c r="A39" s="8"/>
      <c r="B39" s="10"/>
      <c r="C39" s="10"/>
      <c r="D39" s="10"/>
      <c r="E39" s="10"/>
      <c r="F39" s="10"/>
      <c r="G39" s="10"/>
      <c r="H39" s="10"/>
      <c r="I39" s="11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0"/>
      <c r="I40" s="11"/>
    </row>
    <row r="41" spans="1:9" ht="15.6" x14ac:dyDescent="0.35">
      <c r="A41" s="8" t="s">
        <v>116</v>
      </c>
      <c r="B41" s="10">
        <f t="shared" ref="B41:I41" si="1">B25/B36</f>
        <v>187098624.63407898</v>
      </c>
      <c r="C41" s="10"/>
      <c r="D41" s="10">
        <f t="shared" si="1"/>
        <v>187098624.63407898</v>
      </c>
      <c r="E41" s="10">
        <f t="shared" si="1"/>
        <v>0</v>
      </c>
      <c r="F41" s="10">
        <f t="shared" si="1"/>
        <v>0</v>
      </c>
      <c r="G41" s="10">
        <f t="shared" si="1"/>
        <v>0</v>
      </c>
      <c r="H41" s="10">
        <f t="shared" si="1"/>
        <v>0</v>
      </c>
      <c r="I41" s="11">
        <f t="shared" si="1"/>
        <v>0</v>
      </c>
    </row>
    <row r="42" spans="1:9" ht="15.6" x14ac:dyDescent="0.35">
      <c r="A42" s="8" t="s">
        <v>117</v>
      </c>
      <c r="B42" s="10">
        <f t="shared" ref="B42:I42" si="2">B27/B37</f>
        <v>218977457.97463834</v>
      </c>
      <c r="C42" s="10"/>
      <c r="D42" s="10">
        <f t="shared" si="2"/>
        <v>218977457.97463834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0">
        <f t="shared" si="2"/>
        <v>0</v>
      </c>
      <c r="I42" s="11">
        <f t="shared" si="2"/>
        <v>0</v>
      </c>
    </row>
    <row r="43" spans="1:9" ht="15.6" x14ac:dyDescent="0.35">
      <c r="A43" s="8" t="s">
        <v>118</v>
      </c>
      <c r="B43" s="10" t="s">
        <v>42</v>
      </c>
      <c r="C43" s="10"/>
      <c r="D43" s="10" t="s">
        <v>42</v>
      </c>
      <c r="E43" s="10" t="s">
        <v>42</v>
      </c>
      <c r="F43" s="10" t="s">
        <v>42</v>
      </c>
      <c r="G43" s="10" t="s">
        <v>42</v>
      </c>
      <c r="H43" s="10" t="s">
        <v>42</v>
      </c>
      <c r="I43" s="11">
        <f t="shared" ref="I43" si="3">I41/I16</f>
        <v>0</v>
      </c>
    </row>
    <row r="44" spans="1:9" ht="15.6" x14ac:dyDescent="0.35">
      <c r="A44" s="8" t="s">
        <v>119</v>
      </c>
      <c r="B44" s="10">
        <f>B42/B20</f>
        <v>58896.572881828492</v>
      </c>
      <c r="C44" s="10"/>
      <c r="D44" s="10" t="s">
        <v>42</v>
      </c>
      <c r="E44" s="10" t="s">
        <v>42</v>
      </c>
      <c r="F44" s="10">
        <f t="shared" ref="F44:I44" si="4">F42/F20</f>
        <v>0</v>
      </c>
      <c r="G44" s="10" t="s">
        <v>42</v>
      </c>
      <c r="H44" s="10" t="s">
        <v>42</v>
      </c>
      <c r="I44" s="11">
        <f t="shared" si="4"/>
        <v>0</v>
      </c>
    </row>
    <row r="45" spans="1:9" ht="15.6" x14ac:dyDescent="0.35">
      <c r="A45" s="8"/>
      <c r="B45" s="13"/>
      <c r="C45" s="13"/>
      <c r="D45" s="13"/>
      <c r="E45" s="13"/>
      <c r="F45" s="13"/>
      <c r="G45" s="13"/>
      <c r="H45" s="13"/>
      <c r="I45" s="14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3"/>
      <c r="I46" s="14"/>
    </row>
    <row r="47" spans="1:9" ht="15.6" x14ac:dyDescent="0.35">
      <c r="A47" s="8"/>
      <c r="B47" s="13"/>
      <c r="C47" s="13"/>
      <c r="D47" s="13"/>
      <c r="E47" s="13"/>
      <c r="F47" s="13"/>
      <c r="G47" s="13"/>
      <c r="H47" s="13"/>
      <c r="I47" s="14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3"/>
      <c r="I48" s="14"/>
    </row>
    <row r="49" spans="1:9" ht="15.6" x14ac:dyDescent="0.35">
      <c r="A49" s="8" t="s">
        <v>11</v>
      </c>
      <c r="B49" s="15">
        <f>(B18/B38)*100</f>
        <v>9.4910538930923511</v>
      </c>
      <c r="C49" s="15"/>
      <c r="D49" s="15">
        <f t="shared" ref="D49:H49" si="5">(D18/D38)*100</f>
        <v>9.4552635162740017</v>
      </c>
      <c r="E49" s="15">
        <f t="shared" si="5"/>
        <v>6.2917063870352719</v>
      </c>
      <c r="F49" s="15">
        <f t="shared" si="5"/>
        <v>2.7391797415350871</v>
      </c>
      <c r="G49" s="15">
        <f t="shared" si="5"/>
        <v>3.6073759289491503</v>
      </c>
      <c r="H49" s="15">
        <f t="shared" si="5"/>
        <v>1.2362449060977281</v>
      </c>
      <c r="I49" s="11" t="s">
        <v>42</v>
      </c>
    </row>
    <row r="50" spans="1:9" ht="15.6" x14ac:dyDescent="0.35">
      <c r="A50" s="8" t="s">
        <v>12</v>
      </c>
      <c r="B50" s="15">
        <f>(B20/B38)*100</f>
        <v>1.1834771564717228</v>
      </c>
      <c r="C50" s="15"/>
      <c r="D50" s="15">
        <f t="shared" ref="D50:H50" si="6">(D20/D38)*100</f>
        <v>0</v>
      </c>
      <c r="E50" s="15">
        <f t="shared" si="6"/>
        <v>0</v>
      </c>
      <c r="F50" s="15">
        <f t="shared" si="6"/>
        <v>1.5444753228734387</v>
      </c>
      <c r="G50" s="15">
        <f t="shared" si="6"/>
        <v>0</v>
      </c>
      <c r="H50" s="15">
        <f t="shared" si="6"/>
        <v>0</v>
      </c>
      <c r="I50" s="11" t="s">
        <v>42</v>
      </c>
    </row>
    <row r="51" spans="1:9" ht="15.6" x14ac:dyDescent="0.35">
      <c r="A51" s="8"/>
      <c r="B51" s="15"/>
      <c r="C51" s="15"/>
      <c r="D51" s="15"/>
      <c r="E51" s="15"/>
      <c r="F51" s="15"/>
      <c r="G51" s="15"/>
      <c r="H51" s="15"/>
      <c r="I51" s="16"/>
    </row>
    <row r="52" spans="1:9" ht="15.6" x14ac:dyDescent="0.35">
      <c r="A52" s="7" t="s">
        <v>13</v>
      </c>
      <c r="B52" s="15"/>
      <c r="C52" s="15"/>
      <c r="D52" s="15"/>
      <c r="E52" s="15"/>
      <c r="F52" s="15"/>
      <c r="G52" s="15"/>
      <c r="H52" s="15"/>
      <c r="I52" s="16"/>
    </row>
    <row r="53" spans="1:9" ht="15.6" x14ac:dyDescent="0.35">
      <c r="A53" s="8" t="s">
        <v>14</v>
      </c>
      <c r="B53" s="15">
        <f>B20/B18*100</f>
        <v>12.469396652916123</v>
      </c>
      <c r="C53" s="15"/>
      <c r="D53" s="15">
        <f t="shared" ref="D53:H53" si="7">D20/D18*100</f>
        <v>0</v>
      </c>
      <c r="E53" s="15">
        <f t="shared" si="7"/>
        <v>0</v>
      </c>
      <c r="F53" s="15">
        <f t="shared" si="7"/>
        <v>56.384592053381866</v>
      </c>
      <c r="G53" s="15">
        <f t="shared" si="7"/>
        <v>0</v>
      </c>
      <c r="H53" s="15">
        <f t="shared" si="7"/>
        <v>0</v>
      </c>
      <c r="I53" s="11" t="s">
        <v>42</v>
      </c>
    </row>
    <row r="54" spans="1:9" ht="15.6" x14ac:dyDescent="0.35">
      <c r="A54" s="8" t="s">
        <v>15</v>
      </c>
      <c r="B54" s="15">
        <f>B27/B26*100</f>
        <v>9.3453477363495185</v>
      </c>
      <c r="C54" s="15"/>
      <c r="D54" s="15">
        <f t="shared" ref="D54:H54" si="8">D27/D26*100</f>
        <v>19.041868249917137</v>
      </c>
      <c r="E54" s="15">
        <f t="shared" si="8"/>
        <v>0</v>
      </c>
      <c r="F54" s="10" t="s">
        <v>42</v>
      </c>
      <c r="G54" s="15">
        <f t="shared" si="8"/>
        <v>0</v>
      </c>
      <c r="H54" s="15">
        <f t="shared" si="8"/>
        <v>0</v>
      </c>
      <c r="I54" s="11" t="s">
        <v>42</v>
      </c>
    </row>
    <row r="55" spans="1:9" ht="15.6" x14ac:dyDescent="0.35">
      <c r="A55" s="8" t="s">
        <v>16</v>
      </c>
      <c r="B55" s="15">
        <f t="shared" ref="B55:H55" si="9">AVERAGE(B53:B54)</f>
        <v>10.907372194632821</v>
      </c>
      <c r="C55" s="15"/>
      <c r="D55" s="15">
        <f t="shared" si="9"/>
        <v>9.5209341249585684</v>
      </c>
      <c r="E55" s="15">
        <f t="shared" si="9"/>
        <v>0</v>
      </c>
      <c r="F55" s="10" t="s">
        <v>42</v>
      </c>
      <c r="G55" s="15">
        <f t="shared" si="9"/>
        <v>0</v>
      </c>
      <c r="H55" s="15">
        <f t="shared" si="9"/>
        <v>0</v>
      </c>
      <c r="I55" s="11" t="s">
        <v>42</v>
      </c>
    </row>
    <row r="56" spans="1:9" ht="15.6" x14ac:dyDescent="0.35">
      <c r="A56" s="8"/>
      <c r="B56" s="15"/>
      <c r="C56" s="15"/>
      <c r="D56" s="15"/>
      <c r="E56" s="15"/>
      <c r="F56" s="15"/>
      <c r="G56" s="15"/>
      <c r="H56" s="15"/>
      <c r="I56" s="16"/>
    </row>
    <row r="57" spans="1:9" ht="15.6" x14ac:dyDescent="0.35">
      <c r="A57" s="7" t="s">
        <v>17</v>
      </c>
      <c r="B57" s="15"/>
      <c r="C57" s="15"/>
      <c r="D57" s="15"/>
      <c r="E57" s="15"/>
      <c r="F57" s="15"/>
      <c r="G57" s="15"/>
      <c r="H57" s="15"/>
      <c r="I57" s="16"/>
    </row>
    <row r="58" spans="1:9" ht="15.6" x14ac:dyDescent="0.35">
      <c r="A58" s="8" t="s">
        <v>18</v>
      </c>
      <c r="B58" s="15">
        <f>B20/B22*100</f>
        <v>12.469396652916123</v>
      </c>
      <c r="C58" s="15"/>
      <c r="D58" s="15">
        <f t="shared" ref="D58:H58" si="10">D20/D22*100</f>
        <v>0</v>
      </c>
      <c r="E58" s="15">
        <f t="shared" si="10"/>
        <v>0</v>
      </c>
      <c r="F58" s="15">
        <f t="shared" si="10"/>
        <v>56.384592053381866</v>
      </c>
      <c r="G58" s="15">
        <f t="shared" si="10"/>
        <v>0</v>
      </c>
      <c r="H58" s="15">
        <f t="shared" si="10"/>
        <v>0</v>
      </c>
      <c r="I58" s="11" t="s">
        <v>42</v>
      </c>
    </row>
    <row r="59" spans="1:9" ht="15.6" x14ac:dyDescent="0.35">
      <c r="A59" s="8" t="s">
        <v>19</v>
      </c>
      <c r="B59" s="15">
        <f t="shared" ref="B59:H59" si="11">B27/B28*100</f>
        <v>9.3453477363495185</v>
      </c>
      <c r="C59" s="15"/>
      <c r="D59" s="15">
        <f t="shared" si="11"/>
        <v>19.041868249917137</v>
      </c>
      <c r="E59" s="15">
        <f t="shared" si="11"/>
        <v>0</v>
      </c>
      <c r="F59" s="10" t="s">
        <v>42</v>
      </c>
      <c r="G59" s="15">
        <f t="shared" si="11"/>
        <v>0</v>
      </c>
      <c r="H59" s="15">
        <f t="shared" si="11"/>
        <v>0</v>
      </c>
      <c r="I59" s="11" t="s">
        <v>42</v>
      </c>
    </row>
    <row r="60" spans="1:9" ht="15.6" x14ac:dyDescent="0.35">
      <c r="A60" s="8" t="s">
        <v>20</v>
      </c>
      <c r="B60" s="15">
        <f t="shared" ref="B60:H60" si="12">(B58+B59)/2</f>
        <v>10.907372194632821</v>
      </c>
      <c r="C60" s="15"/>
      <c r="D60" s="15">
        <f t="shared" si="12"/>
        <v>9.5209341249585684</v>
      </c>
      <c r="E60" s="15">
        <f t="shared" si="12"/>
        <v>0</v>
      </c>
      <c r="F60" s="10" t="s">
        <v>42</v>
      </c>
      <c r="G60" s="15">
        <f t="shared" si="12"/>
        <v>0</v>
      </c>
      <c r="H60" s="15">
        <f t="shared" si="12"/>
        <v>0</v>
      </c>
      <c r="I60" s="11" t="s">
        <v>42</v>
      </c>
    </row>
    <row r="61" spans="1:9" ht="15.6" x14ac:dyDescent="0.35">
      <c r="A61" s="8"/>
      <c r="B61" s="15"/>
      <c r="C61" s="15"/>
      <c r="D61" s="15"/>
      <c r="E61" s="15"/>
      <c r="F61" s="15"/>
      <c r="G61" s="15"/>
      <c r="H61" s="15"/>
      <c r="I61" s="16"/>
    </row>
    <row r="62" spans="1:9" ht="15.6" x14ac:dyDescent="0.35">
      <c r="A62" s="7" t="s">
        <v>30</v>
      </c>
      <c r="B62" s="15"/>
      <c r="C62" s="15"/>
      <c r="D62" s="15"/>
      <c r="E62" s="15"/>
      <c r="F62" s="15"/>
      <c r="G62" s="15"/>
      <c r="H62" s="15"/>
      <c r="I62" s="16"/>
    </row>
    <row r="63" spans="1:9" ht="15.6" x14ac:dyDescent="0.35">
      <c r="A63" s="8" t="s">
        <v>21</v>
      </c>
      <c r="B63" s="15">
        <f>B29/B27*100</f>
        <v>100</v>
      </c>
      <c r="C63" s="15"/>
      <c r="D63" s="15">
        <f t="shared" ref="D63" si="13">D29/D27*100</f>
        <v>0</v>
      </c>
      <c r="E63" s="10" t="s">
        <v>42</v>
      </c>
      <c r="F63" s="10" t="s">
        <v>42</v>
      </c>
      <c r="G63" s="10" t="s">
        <v>42</v>
      </c>
      <c r="H63" s="10" t="s">
        <v>42</v>
      </c>
      <c r="I63" s="11" t="s">
        <v>42</v>
      </c>
    </row>
    <row r="64" spans="1:9" ht="15.6" x14ac:dyDescent="0.35">
      <c r="A64" s="8"/>
      <c r="B64" s="15"/>
      <c r="C64" s="15"/>
      <c r="D64" s="15"/>
      <c r="E64" s="15"/>
      <c r="F64" s="15"/>
      <c r="G64" s="15"/>
      <c r="H64" s="15"/>
      <c r="I64" s="16"/>
    </row>
    <row r="65" spans="1:9" ht="15.6" x14ac:dyDescent="0.35">
      <c r="A65" s="7" t="s">
        <v>22</v>
      </c>
      <c r="B65" s="15"/>
      <c r="C65" s="15"/>
      <c r="D65" s="15"/>
      <c r="E65" s="15"/>
      <c r="F65" s="15"/>
      <c r="G65" s="15"/>
      <c r="H65" s="15"/>
      <c r="I65" s="16"/>
    </row>
    <row r="66" spans="1:9" ht="15.6" x14ac:dyDescent="0.35">
      <c r="A66" s="8" t="s">
        <v>34</v>
      </c>
      <c r="B66" s="10" t="s">
        <v>42</v>
      </c>
      <c r="C66" s="15"/>
      <c r="D66" s="10" t="s">
        <v>42</v>
      </c>
      <c r="E66" s="10" t="s">
        <v>42</v>
      </c>
      <c r="F66" s="10" t="s">
        <v>42</v>
      </c>
      <c r="G66" s="10" t="s">
        <v>42</v>
      </c>
      <c r="H66" s="10" t="s">
        <v>42</v>
      </c>
      <c r="I66" s="11" t="s">
        <v>42</v>
      </c>
    </row>
    <row r="67" spans="1:9" ht="15.6" x14ac:dyDescent="0.35">
      <c r="A67" s="8" t="s">
        <v>23</v>
      </c>
      <c r="B67" s="15">
        <f>((B42/B41)-1)*100</f>
        <v>17.038518269659587</v>
      </c>
      <c r="C67" s="15"/>
      <c r="D67" s="15">
        <f t="shared" ref="D67" si="14">((D42/D41)-1)*100</f>
        <v>17.038518269659587</v>
      </c>
      <c r="E67" s="10" t="s">
        <v>42</v>
      </c>
      <c r="F67" s="10" t="s">
        <v>42</v>
      </c>
      <c r="G67" s="10" t="s">
        <v>42</v>
      </c>
      <c r="H67" s="10" t="s">
        <v>42</v>
      </c>
      <c r="I67" s="11" t="s">
        <v>42</v>
      </c>
    </row>
    <row r="68" spans="1:9" ht="15.6" x14ac:dyDescent="0.35">
      <c r="A68" s="8" t="s">
        <v>24</v>
      </c>
      <c r="B68" s="10" t="s">
        <v>42</v>
      </c>
      <c r="C68" s="15"/>
      <c r="D68" s="10" t="s">
        <v>42</v>
      </c>
      <c r="E68" s="10" t="s">
        <v>42</v>
      </c>
      <c r="F68" s="10" t="s">
        <v>42</v>
      </c>
      <c r="G68" s="10" t="s">
        <v>42</v>
      </c>
      <c r="H68" s="10" t="s">
        <v>42</v>
      </c>
      <c r="I68" s="11" t="s">
        <v>42</v>
      </c>
    </row>
    <row r="69" spans="1:9" ht="15.6" x14ac:dyDescent="0.35">
      <c r="A69" s="8"/>
      <c r="B69" s="15"/>
      <c r="C69" s="15"/>
      <c r="D69" s="15"/>
      <c r="E69" s="15"/>
      <c r="F69" s="15"/>
      <c r="G69" s="15"/>
      <c r="H69" s="15"/>
      <c r="I69" s="16"/>
    </row>
    <row r="70" spans="1:9" ht="15.6" x14ac:dyDescent="0.35">
      <c r="A70" s="7" t="s">
        <v>25</v>
      </c>
      <c r="B70" s="15"/>
      <c r="C70" s="15"/>
      <c r="D70" s="15"/>
      <c r="E70" s="15"/>
      <c r="F70" s="15"/>
      <c r="G70" s="15"/>
      <c r="H70" s="15"/>
      <c r="I70" s="16"/>
    </row>
    <row r="71" spans="1:9" ht="15.6" x14ac:dyDescent="0.35">
      <c r="A71" s="8" t="s">
        <v>35</v>
      </c>
      <c r="B71" s="15">
        <f>B26/B18</f>
        <v>87999.552126639159</v>
      </c>
      <c r="C71" s="15"/>
      <c r="D71" s="15">
        <f t="shared" ref="D71:H71" si="15">D26/D18</f>
        <v>185474.04852513323</v>
      </c>
      <c r="E71" s="15">
        <f t="shared" si="15"/>
        <v>194805.1948051948</v>
      </c>
      <c r="F71" s="15">
        <f t="shared" si="15"/>
        <v>0</v>
      </c>
      <c r="G71" s="15">
        <f t="shared" si="15"/>
        <v>45001.534644173196</v>
      </c>
      <c r="H71" s="15">
        <f t="shared" si="15"/>
        <v>15236.223118279569</v>
      </c>
      <c r="I71" s="11" t="s">
        <v>42</v>
      </c>
    </row>
    <row r="72" spans="1:9" ht="15.6" x14ac:dyDescent="0.35">
      <c r="A72" s="8" t="s">
        <v>36</v>
      </c>
      <c r="B72" s="15">
        <f>B27/B20</f>
        <v>65952.382313071546</v>
      </c>
      <c r="C72" s="15"/>
      <c r="D72" s="10" t="s">
        <v>42</v>
      </c>
      <c r="E72" s="10" t="s">
        <v>42</v>
      </c>
      <c r="F72" s="15">
        <f t="shared" ref="F72:I72" si="16">F27/F20</f>
        <v>0</v>
      </c>
      <c r="G72" s="10" t="s">
        <v>42</v>
      </c>
      <c r="H72" s="10" t="s">
        <v>42</v>
      </c>
      <c r="I72" s="16">
        <f t="shared" si="16"/>
        <v>0</v>
      </c>
    </row>
    <row r="73" spans="1:9" ht="15.6" x14ac:dyDescent="0.35">
      <c r="A73" s="8" t="s">
        <v>26</v>
      </c>
      <c r="B73" s="15">
        <f>(B72/B71)*B55</f>
        <v>8.1746686616786057</v>
      </c>
      <c r="C73" s="15"/>
      <c r="D73" s="10" t="s">
        <v>42</v>
      </c>
      <c r="E73" s="10" t="s">
        <v>42</v>
      </c>
      <c r="F73" s="10" t="s">
        <v>42</v>
      </c>
      <c r="G73" s="10" t="s">
        <v>42</v>
      </c>
      <c r="H73" s="10" t="s">
        <v>42</v>
      </c>
      <c r="I73" s="11" t="s">
        <v>42</v>
      </c>
    </row>
    <row r="74" spans="1:9" ht="15.6" x14ac:dyDescent="0.35">
      <c r="A74" s="8" t="s">
        <v>37</v>
      </c>
      <c r="B74" s="15">
        <f>B26/B17</f>
        <v>262388264.57599998</v>
      </c>
      <c r="C74" s="15"/>
      <c r="D74" s="15">
        <f t="shared" ref="D74:I74" si="17">D26/D17</f>
        <v>429248772.97000003</v>
      </c>
      <c r="E74" s="15">
        <f t="shared" si="17"/>
        <v>900000000</v>
      </c>
      <c r="F74" s="15">
        <f t="shared" si="17"/>
        <v>0</v>
      </c>
      <c r="G74" s="15">
        <f t="shared" si="17"/>
        <v>195396663.42500001</v>
      </c>
      <c r="H74" s="15">
        <f t="shared" si="17"/>
        <v>45343000</v>
      </c>
      <c r="I74" s="16">
        <f t="shared" si="17"/>
        <v>0</v>
      </c>
    </row>
    <row r="75" spans="1:9" ht="15.6" x14ac:dyDescent="0.35">
      <c r="A75" s="8" t="s">
        <v>38</v>
      </c>
      <c r="B75" s="15">
        <f>B27/B19</f>
        <v>122605478.72</v>
      </c>
      <c r="C75" s="15"/>
      <c r="D75" s="10" t="s">
        <v>42</v>
      </c>
      <c r="E75" s="10" t="s">
        <v>42</v>
      </c>
      <c r="F75" s="15">
        <f t="shared" ref="F75:I75" si="18">F27/F19</f>
        <v>0</v>
      </c>
      <c r="G75" s="10" t="s">
        <v>42</v>
      </c>
      <c r="H75" s="10" t="s">
        <v>42</v>
      </c>
      <c r="I75" s="16">
        <f t="shared" si="18"/>
        <v>0</v>
      </c>
    </row>
    <row r="76" spans="1:9" ht="15.6" x14ac:dyDescent="0.35">
      <c r="A76" s="8"/>
      <c r="B76" s="15"/>
      <c r="C76" s="15"/>
      <c r="D76" s="15"/>
      <c r="E76" s="15"/>
      <c r="F76" s="15"/>
      <c r="G76" s="15"/>
      <c r="H76" s="15"/>
      <c r="I76" s="15"/>
    </row>
    <row r="77" spans="1:9" ht="15.6" x14ac:dyDescent="0.35">
      <c r="A77" s="7" t="s">
        <v>27</v>
      </c>
      <c r="B77" s="15"/>
      <c r="C77" s="15"/>
      <c r="D77" s="15"/>
      <c r="E77" s="15"/>
      <c r="F77" s="15"/>
      <c r="G77" s="15"/>
      <c r="H77" s="15"/>
      <c r="I77" s="15"/>
    </row>
    <row r="78" spans="1:9" ht="15.6" x14ac:dyDescent="0.35">
      <c r="A78" s="17" t="s">
        <v>28</v>
      </c>
      <c r="B78" s="15">
        <f>(B33/B32)*100</f>
        <v>9.0071006179297353</v>
      </c>
      <c r="C78" s="15"/>
      <c r="D78" s="15"/>
      <c r="E78" s="15"/>
      <c r="F78" s="15"/>
      <c r="G78" s="15"/>
      <c r="H78" s="15"/>
      <c r="I78" s="15"/>
    </row>
    <row r="79" spans="1:9" ht="15.6" x14ac:dyDescent="0.35">
      <c r="A79" s="17" t="s">
        <v>29</v>
      </c>
      <c r="B79" s="15">
        <f>(B27/B33)*100</f>
        <v>103.75533851311111</v>
      </c>
      <c r="C79" s="15"/>
      <c r="D79" s="15"/>
      <c r="E79" s="15"/>
      <c r="F79" s="15"/>
      <c r="G79" s="15"/>
      <c r="H79" s="15"/>
      <c r="I79" s="15"/>
    </row>
    <row r="80" spans="1:9" ht="16.2" thickBot="1" x14ac:dyDescent="0.4">
      <c r="A80" s="18"/>
      <c r="B80" s="18"/>
      <c r="C80" s="18"/>
      <c r="D80" s="18"/>
      <c r="E80" s="18"/>
      <c r="F80" s="18"/>
      <c r="G80" s="18"/>
      <c r="H80" s="18"/>
      <c r="I80" s="18"/>
    </row>
    <row r="81" spans="1:9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8"/>
    </row>
    <row r="82" spans="1:9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8"/>
    </row>
    <row r="83" spans="1:9" ht="16.5" customHeight="1" x14ac:dyDescent="0.35">
      <c r="A83" s="39" t="s">
        <v>120</v>
      </c>
      <c r="B83" s="39"/>
      <c r="C83" s="39"/>
      <c r="D83" s="39"/>
      <c r="E83" s="39"/>
      <c r="F83" s="39"/>
      <c r="G83" s="39"/>
      <c r="H83" s="39"/>
      <c r="I83" s="8"/>
    </row>
    <row r="84" spans="1:9" ht="15.6" x14ac:dyDescent="0.35">
      <c r="A84" s="8"/>
      <c r="B84" s="8"/>
      <c r="C84" s="8"/>
      <c r="D84" s="8"/>
      <c r="E84" s="8"/>
      <c r="F84" s="8"/>
      <c r="G84" s="8"/>
      <c r="H84" s="8"/>
      <c r="I84" s="8"/>
    </row>
    <row r="85" spans="1:9" ht="15.6" x14ac:dyDescent="0.35">
      <c r="A85" s="8"/>
      <c r="B85" s="8"/>
      <c r="C85" s="8"/>
      <c r="D85" s="8"/>
      <c r="E85" s="8"/>
      <c r="F85" s="8"/>
      <c r="G85" s="8"/>
      <c r="H85" s="8"/>
      <c r="I85" s="8"/>
    </row>
    <row r="86" spans="1:9" ht="15.6" x14ac:dyDescent="0.35">
      <c r="A86" s="8"/>
      <c r="B86" s="8"/>
      <c r="C86" s="8"/>
      <c r="D86" s="8"/>
      <c r="E86" s="8"/>
      <c r="F86" s="8"/>
      <c r="G86" s="8"/>
      <c r="H86" s="8"/>
      <c r="I86" s="8"/>
    </row>
    <row r="87" spans="1:9" ht="15.6" x14ac:dyDescent="0.35">
      <c r="A87" s="8"/>
      <c r="B87" s="8"/>
      <c r="C87" s="8"/>
      <c r="D87" s="8"/>
      <c r="E87" s="8"/>
      <c r="F87" s="8"/>
      <c r="G87" s="8"/>
      <c r="H87" s="8"/>
      <c r="I87" s="8"/>
    </row>
    <row r="88" spans="1:9" ht="15.6" x14ac:dyDescent="0.35">
      <c r="A88" s="8"/>
      <c r="B88" s="8"/>
      <c r="C88" s="8"/>
      <c r="D88" s="8"/>
      <c r="E88" s="8"/>
      <c r="F88" s="8"/>
      <c r="G88" s="8"/>
      <c r="H88" s="8"/>
      <c r="I88" s="8"/>
    </row>
    <row r="89" spans="1:9" ht="15.6" x14ac:dyDescent="0.35">
      <c r="A89" s="8"/>
      <c r="B89" s="8"/>
      <c r="C89" s="8"/>
      <c r="D89" s="8"/>
      <c r="E89" s="8"/>
      <c r="F89" s="8"/>
      <c r="G89" s="8"/>
      <c r="H89" s="8"/>
      <c r="I89" s="8"/>
    </row>
    <row r="90" spans="1:9" ht="15.6" x14ac:dyDescent="0.35">
      <c r="A90" s="8"/>
      <c r="B90" s="8"/>
      <c r="C90" s="8"/>
      <c r="D90" s="8"/>
      <c r="E90" s="8"/>
      <c r="F90" s="8"/>
      <c r="G90" s="8"/>
      <c r="H90" s="8"/>
      <c r="I90" s="8"/>
    </row>
    <row r="91" spans="1:9" ht="15.6" x14ac:dyDescent="0.35">
      <c r="A91" s="8"/>
      <c r="B91" s="8"/>
      <c r="C91" s="8"/>
      <c r="D91" s="8"/>
      <c r="E91" s="8"/>
      <c r="F91" s="8"/>
      <c r="G91" s="8"/>
      <c r="H91" s="8"/>
      <c r="I91" s="8"/>
    </row>
    <row r="92" spans="1:9" ht="15.6" x14ac:dyDescent="0.35">
      <c r="A92" s="8"/>
      <c r="B92" s="8"/>
      <c r="C92" s="8"/>
      <c r="D92" s="8"/>
      <c r="E92" s="8"/>
      <c r="F92" s="8"/>
      <c r="G92" s="8"/>
      <c r="H92" s="8"/>
      <c r="I92" s="8"/>
    </row>
    <row r="93" spans="1:9" ht="15.6" x14ac:dyDescent="0.35">
      <c r="A93" s="8"/>
      <c r="B93" s="8"/>
      <c r="C93" s="8"/>
      <c r="D93" s="8"/>
      <c r="E93" s="8"/>
      <c r="F93" s="8"/>
      <c r="G93" s="8"/>
      <c r="H93" s="8"/>
      <c r="I93" s="8"/>
    </row>
    <row r="94" spans="1:9" ht="15.6" x14ac:dyDescent="0.35">
      <c r="A94" s="8"/>
      <c r="B94" s="8"/>
      <c r="C94" s="8"/>
      <c r="D94" s="8"/>
      <c r="E94" s="8"/>
      <c r="F94" s="8"/>
      <c r="G94" s="8"/>
      <c r="H94" s="8"/>
      <c r="I94" s="8"/>
    </row>
    <row r="95" spans="1:9" ht="15.6" x14ac:dyDescent="0.35">
      <c r="A95" s="8"/>
      <c r="B95" s="8"/>
      <c r="C95" s="8"/>
      <c r="D95" s="8"/>
      <c r="E95" s="8"/>
      <c r="F95" s="8"/>
      <c r="G95" s="8"/>
      <c r="H95" s="8"/>
      <c r="I95" s="8"/>
    </row>
    <row r="96" spans="1:9" ht="15.6" x14ac:dyDescent="0.35">
      <c r="A96" s="8"/>
      <c r="B96" s="8"/>
      <c r="C96" s="8"/>
      <c r="D96" s="8"/>
      <c r="E96" s="8"/>
      <c r="F96" s="8"/>
      <c r="G96" s="8"/>
      <c r="H96" s="8"/>
      <c r="I96" s="8"/>
    </row>
    <row r="97" spans="1:9" ht="15.6" x14ac:dyDescent="0.35">
      <c r="A97" s="8"/>
      <c r="B97" s="8"/>
      <c r="C97" s="8"/>
      <c r="D97" s="8"/>
      <c r="E97" s="8"/>
      <c r="F97" s="8"/>
      <c r="G97" s="8"/>
      <c r="H97" s="8"/>
      <c r="I97" s="8"/>
    </row>
    <row r="98" spans="1:9" ht="15.6" x14ac:dyDescent="0.35">
      <c r="A98" s="8"/>
      <c r="B98" s="8"/>
      <c r="C98" s="8"/>
      <c r="D98" s="8"/>
      <c r="E98" s="8"/>
      <c r="F98" s="8"/>
      <c r="G98" s="8"/>
      <c r="H98" s="8"/>
      <c r="I98" s="8"/>
    </row>
    <row r="99" spans="1:9" ht="15.6" x14ac:dyDescent="0.35">
      <c r="A99" s="8"/>
      <c r="B99" s="8"/>
      <c r="C99" s="8"/>
      <c r="D99" s="8"/>
      <c r="E99" s="8"/>
      <c r="F99" s="8"/>
      <c r="G99" s="8"/>
      <c r="H99" s="8"/>
      <c r="I99" s="8"/>
    </row>
    <row r="100" spans="1:9" ht="15.6" x14ac:dyDescent="0.3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6" x14ac:dyDescent="0.3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5.6" x14ac:dyDescent="0.3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5.6" x14ac:dyDescent="0.35">
      <c r="A103" s="8"/>
      <c r="B103" s="8"/>
      <c r="C103" s="8"/>
      <c r="D103" s="8"/>
      <c r="E103" s="8"/>
      <c r="F103" s="8"/>
      <c r="G103" s="8"/>
      <c r="H103" s="8"/>
      <c r="I103" s="8"/>
    </row>
  </sheetData>
  <mergeCells count="8">
    <mergeCell ref="A83:H83"/>
    <mergeCell ref="A82:H82"/>
    <mergeCell ref="A9:A10"/>
    <mergeCell ref="B9:B10"/>
    <mergeCell ref="A81:H81"/>
    <mergeCell ref="C9:I9"/>
    <mergeCell ref="C10:E10"/>
    <mergeCell ref="F10:H10"/>
  </mergeCells>
  <pageMargins left="0.7" right="0.7" top="0.75" bottom="0.75" header="0.3" footer="0.3"/>
  <pageSetup paperSize="9" orientation="portrait" r:id="rId1"/>
  <ignoredErrors>
    <ignoredError sqref="D76:D79" evalError="1"/>
    <ignoredError sqref="B15:B22 B25:B2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J114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5546875" style="1" customWidth="1"/>
    <col min="7" max="7" width="20.88671875" style="1" customWidth="1"/>
    <col min="8" max="9" width="17.109375" style="1" customWidth="1"/>
    <col min="10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  <c r="I9" s="44"/>
    </row>
    <row r="10" spans="1:9" s="2" customFormat="1" ht="31.8" thickBot="1" x14ac:dyDescent="0.35">
      <c r="A10" s="41"/>
      <c r="B10" s="42"/>
      <c r="C10" s="45" t="s">
        <v>45</v>
      </c>
      <c r="D10" s="45"/>
      <c r="E10" s="45"/>
      <c r="F10" s="41" t="s">
        <v>3</v>
      </c>
      <c r="G10" s="41"/>
      <c r="H10" s="41"/>
      <c r="I10" s="4" t="s">
        <v>41</v>
      </c>
    </row>
    <row r="11" spans="1:9" ht="63" thickTop="1" x14ac:dyDescent="0.3">
      <c r="A11" s="3"/>
      <c r="B11" s="3"/>
      <c r="C11" s="5" t="s">
        <v>43</v>
      </c>
      <c r="D11" s="5" t="s">
        <v>40</v>
      </c>
      <c r="E11" s="5" t="s">
        <v>74</v>
      </c>
      <c r="F11" s="5" t="s">
        <v>44</v>
      </c>
      <c r="G11" s="5" t="s">
        <v>40</v>
      </c>
      <c r="H11" s="5" t="s">
        <v>74</v>
      </c>
      <c r="I11" s="6" t="s">
        <v>39</v>
      </c>
    </row>
    <row r="12" spans="1:9" ht="15.6" x14ac:dyDescent="0.35">
      <c r="A12" s="7" t="s">
        <v>4</v>
      </c>
      <c r="B12" s="8"/>
      <c r="C12" s="8"/>
      <c r="D12" s="8"/>
      <c r="E12" s="8"/>
      <c r="F12" s="8"/>
      <c r="G12" s="8"/>
      <c r="H12" s="8"/>
      <c r="I12" s="9"/>
    </row>
    <row r="13" spans="1:9" ht="15.6" x14ac:dyDescent="0.35">
      <c r="A13" s="8"/>
      <c r="B13" s="8"/>
      <c r="C13" s="8"/>
      <c r="D13" s="8"/>
      <c r="E13" s="8"/>
      <c r="F13" s="8"/>
      <c r="G13" s="8"/>
      <c r="H13" s="8"/>
      <c r="I13" s="9"/>
    </row>
    <row r="14" spans="1:9" ht="15.6" x14ac:dyDescent="0.35">
      <c r="A14" s="7" t="s">
        <v>32</v>
      </c>
      <c r="B14" s="8"/>
      <c r="C14" s="8"/>
      <c r="D14" s="8"/>
      <c r="E14" s="8"/>
      <c r="F14" s="8"/>
      <c r="G14" s="8"/>
      <c r="H14" s="8"/>
      <c r="I14" s="9"/>
    </row>
    <row r="15" spans="1:9" ht="15.6" x14ac:dyDescent="0.35">
      <c r="A15" s="8" t="s">
        <v>59</v>
      </c>
      <c r="B15" s="10">
        <f>SUM(C15:G15)</f>
        <v>9</v>
      </c>
      <c r="C15" s="10">
        <f>'1 Trimestre'!C15+'2 Trimestre'!C15+'3 Trimestre'!C15</f>
        <v>0</v>
      </c>
      <c r="D15" s="10">
        <f>'1 Trimestre'!D15+'2 Trimestre'!D15+'3 Trimestre'!D15</f>
        <v>3</v>
      </c>
      <c r="E15" s="10">
        <f>+'3 Trimestre'!E15</f>
        <v>0</v>
      </c>
      <c r="F15" s="10">
        <f>+'1 Trimestre'!E15+'2 Trimestre'!E15+'3 Trimestre'!F15</f>
        <v>2</v>
      </c>
      <c r="G15" s="10">
        <f>+'1 Trimestre'!F15+'2 Trimestre'!F15+'3 Trimestre'!G15</f>
        <v>4</v>
      </c>
      <c r="H15" s="10">
        <f>+'1 Trimestre'!G15+'2 Trimestre'!G15+'3 Trimestre'!H15</f>
        <v>0</v>
      </c>
      <c r="I15" s="11">
        <f>+'1 Trimestre'!H15+'2 Trimestre'!H15+'3 Trimestre'!I15</f>
        <v>8</v>
      </c>
    </row>
    <row r="16" spans="1:9" ht="15.6" x14ac:dyDescent="0.35">
      <c r="A16" s="28" t="s">
        <v>33</v>
      </c>
      <c r="B16" s="10">
        <f>SUM(C16:G16)</f>
        <v>16795</v>
      </c>
      <c r="C16" s="10">
        <f>'1 Trimestre'!C16+'2 Trimestre'!C16+'3 Trimestre'!C16</f>
        <v>0</v>
      </c>
      <c r="D16" s="10">
        <f>'1 Trimestre'!D16+'2 Trimestre'!D16+'3 Trimestre'!D16</f>
        <v>0</v>
      </c>
      <c r="E16" s="10">
        <f>+'3 Trimestre'!E16</f>
        <v>0</v>
      </c>
      <c r="F16" s="10">
        <f>+'1 Trimestre'!E16+'2 Trimestre'!E16+'3 Trimestre'!F16</f>
        <v>16795</v>
      </c>
      <c r="G16" s="10">
        <f>+'1 Trimestre'!F16+'2 Trimestre'!F16+'3 Trimestre'!G16</f>
        <v>0</v>
      </c>
      <c r="H16" s="10">
        <f>+'1 Trimestre'!G16+'2 Trimestre'!G16+'3 Trimestre'!H16</f>
        <v>0</v>
      </c>
      <c r="I16" s="11">
        <f>+'1 Trimestre'!H16+'2 Trimestre'!H16+'3 Trimestre'!I16</f>
        <v>7902</v>
      </c>
    </row>
    <row r="17" spans="1:9" ht="15.6" x14ac:dyDescent="0.35">
      <c r="A17" s="8" t="s">
        <v>121</v>
      </c>
      <c r="B17" s="10">
        <f>SUM(C17:H17)</f>
        <v>10</v>
      </c>
      <c r="C17" s="10">
        <f>+'3 Trimestre'!C17</f>
        <v>0</v>
      </c>
      <c r="D17" s="10">
        <f>+'3 Trimestre'!D17</f>
        <v>3</v>
      </c>
      <c r="E17" s="10">
        <f>+'3 Trimestre'!E17</f>
        <v>1</v>
      </c>
      <c r="F17" s="10">
        <f>+'3 Trimestre'!F17</f>
        <v>3</v>
      </c>
      <c r="G17" s="10">
        <f>+'3 Trimestre'!G17</f>
        <v>2</v>
      </c>
      <c r="H17" s="10">
        <f>+'3 Trimestre'!H17</f>
        <v>1</v>
      </c>
      <c r="I17" s="11">
        <f>+'3 Trimestre'!I17</f>
        <v>2</v>
      </c>
    </row>
    <row r="18" spans="1:9" ht="15.6" x14ac:dyDescent="0.35">
      <c r="A18" s="28" t="s">
        <v>33</v>
      </c>
      <c r="B18" s="10">
        <f>SUM(C18:H18)</f>
        <v>29817</v>
      </c>
      <c r="C18" s="10">
        <f>+'3 Trimestre'!C18</f>
        <v>0</v>
      </c>
      <c r="D18" s="10">
        <f>+'3 Trimestre'!D18</f>
        <v>6943</v>
      </c>
      <c r="E18" s="10">
        <f>+'3 Trimestre'!E18</f>
        <v>4620</v>
      </c>
      <c r="F18" s="10">
        <f>+'3 Trimestre'!F18</f>
        <v>6594</v>
      </c>
      <c r="G18" s="10">
        <f>+'3 Trimestre'!G18</f>
        <v>8684</v>
      </c>
      <c r="H18" s="10">
        <f>+'3 Trimestre'!H18</f>
        <v>2976</v>
      </c>
      <c r="I18" s="11">
        <f>+'3 Trimestre'!I18</f>
        <v>0</v>
      </c>
    </row>
    <row r="19" spans="1:9" ht="15.6" x14ac:dyDescent="0.35">
      <c r="A19" s="8" t="s">
        <v>122</v>
      </c>
      <c r="B19" s="10">
        <f t="shared" ref="B19:B20" si="0">SUM(D19:F19)</f>
        <v>5</v>
      </c>
      <c r="C19" s="10">
        <f>'1 Trimestre'!C19+'2 Trimestre'!C19+'3 Trimestre'!C19</f>
        <v>0</v>
      </c>
      <c r="D19" s="10">
        <f>'1 Trimestre'!D19+'2 Trimestre'!D19+'3 Trimestre'!D19</f>
        <v>3</v>
      </c>
      <c r="E19" s="10">
        <f>'1 Trimestre'!E19+'2 Trimestre'!E19+'3 Trimestre'!E19</f>
        <v>0</v>
      </c>
      <c r="F19" s="10">
        <f>+'1 Trimestre'!E19+'2 Trimestre'!E19+'3 Trimestre'!F19</f>
        <v>2</v>
      </c>
      <c r="G19" s="10">
        <v>1</v>
      </c>
      <c r="H19" s="10">
        <f>+'1 Trimestre'!G19+'2 Trimestre'!G19+'3 Trimestre'!H19</f>
        <v>1</v>
      </c>
      <c r="I19" s="11">
        <f>+'1 Trimestre'!H19+'2 Trimestre'!H19+'3 Trimestre'!I19</f>
        <v>2</v>
      </c>
    </row>
    <row r="20" spans="1:9" ht="15.6" x14ac:dyDescent="0.35">
      <c r="A20" s="28" t="s">
        <v>33</v>
      </c>
      <c r="B20" s="10">
        <f t="shared" si="0"/>
        <v>3718</v>
      </c>
      <c r="C20" s="10">
        <f>'1 Trimestre'!C20+'2 Trimestre'!C20+'3 Trimestre'!C20</f>
        <v>0</v>
      </c>
      <c r="D20" s="10">
        <f>'1 Trimestre'!D20+'2 Trimestre'!D20+'3 Trimestre'!D20</f>
        <v>0</v>
      </c>
      <c r="E20" s="10">
        <f>'1 Trimestre'!E20+'2 Trimestre'!E20+'3 Trimestre'!E20</f>
        <v>0</v>
      </c>
      <c r="F20" s="10">
        <f>+'1 Trimestre'!E20+'2 Trimestre'!E20+'3 Trimestre'!F20</f>
        <v>3718</v>
      </c>
      <c r="G20" s="10">
        <f>+'1 Trimestre'!F20+'2 Trimestre'!F20+'3 Trimestre'!G20</f>
        <v>0</v>
      </c>
      <c r="H20" s="10">
        <f>+'1 Trimestre'!G20+'2 Trimestre'!G20+'3 Trimestre'!H20</f>
        <v>0</v>
      </c>
      <c r="I20" s="11">
        <f>+'1 Trimestre'!H20+'2 Trimestre'!H20+'3 Trimestre'!I20</f>
        <v>3256</v>
      </c>
    </row>
    <row r="21" spans="1:9" ht="15.6" x14ac:dyDescent="0.35">
      <c r="A21" s="8" t="s">
        <v>79</v>
      </c>
      <c r="B21" s="10">
        <f>SUM(C21:H21)</f>
        <v>10</v>
      </c>
      <c r="C21" s="10">
        <f>+'3 Trimestre'!C21</f>
        <v>0</v>
      </c>
      <c r="D21" s="10">
        <f>+'3 Trimestre'!D21</f>
        <v>3</v>
      </c>
      <c r="E21" s="10">
        <f>+'3 Trimestre'!E21</f>
        <v>1</v>
      </c>
      <c r="F21" s="10">
        <f>+'3 Trimestre'!F21</f>
        <v>3</v>
      </c>
      <c r="G21" s="10">
        <f>+'3 Trimestre'!G21</f>
        <v>2</v>
      </c>
      <c r="H21" s="10">
        <f>+'3 Trimestre'!H21</f>
        <v>1</v>
      </c>
      <c r="I21" s="11">
        <f>+'3 Trimestre'!I21</f>
        <v>2</v>
      </c>
    </row>
    <row r="22" spans="1:9" ht="15.6" x14ac:dyDescent="0.35">
      <c r="A22" s="28" t="s">
        <v>33</v>
      </c>
      <c r="B22" s="10">
        <f>SUM(C22:H22)</f>
        <v>29817</v>
      </c>
      <c r="C22" s="10">
        <f>+'3 Trimestre'!C22</f>
        <v>0</v>
      </c>
      <c r="D22" s="10">
        <f>+'3 Trimestre'!D22</f>
        <v>6943</v>
      </c>
      <c r="E22" s="10">
        <f>+'3 Trimestre'!E22</f>
        <v>4620</v>
      </c>
      <c r="F22" s="10">
        <f>+'3 Trimestre'!F22</f>
        <v>6594</v>
      </c>
      <c r="G22" s="10">
        <f>+'3 Trimestre'!G22</f>
        <v>8684</v>
      </c>
      <c r="H22" s="10">
        <f>+'3 Trimestre'!H22</f>
        <v>2976</v>
      </c>
      <c r="I22" s="11">
        <f>+'3 Trimestre'!I22</f>
        <v>0</v>
      </c>
    </row>
    <row r="23" spans="1:9" ht="15.6" x14ac:dyDescent="0.35">
      <c r="A23" s="8"/>
      <c r="B23" s="10"/>
      <c r="C23" s="10"/>
      <c r="D23" s="10"/>
      <c r="E23" s="10">
        <f>+'3 Trimestre'!E23</f>
        <v>0</v>
      </c>
      <c r="F23" s="10"/>
      <c r="G23" s="10"/>
      <c r="H23" s="10"/>
      <c r="I23" s="11"/>
    </row>
    <row r="24" spans="1:9" ht="15.6" x14ac:dyDescent="0.35">
      <c r="A24" s="7" t="s">
        <v>5</v>
      </c>
      <c r="B24" s="10"/>
      <c r="C24" s="10"/>
      <c r="D24" s="10"/>
      <c r="E24" s="10"/>
      <c r="F24" s="10"/>
      <c r="G24" s="10"/>
      <c r="H24" s="10"/>
      <c r="I24" s="11"/>
    </row>
    <row r="25" spans="1:9" ht="15.6" x14ac:dyDescent="0.35">
      <c r="A25" s="8" t="s">
        <v>60</v>
      </c>
      <c r="B25" s="21">
        <f>SUM(C25:I25)</f>
        <v>277363657.44999999</v>
      </c>
      <c r="C25" s="10">
        <f>'1 Trimestre'!C25+'2 Trimestre'!C25+'3 Trimestre'!C25</f>
        <v>0</v>
      </c>
      <c r="D25" s="10">
        <f>'1 Trimestre'!D25+'2 Trimestre'!D25+'3 Trimestre'!D25</f>
        <v>277363657.44999999</v>
      </c>
      <c r="E25" s="10">
        <f>'1 Trimestre'!E25+'2 Trimestre'!E25+'3 Trimestre'!E25</f>
        <v>0</v>
      </c>
      <c r="F25" s="10">
        <f>'1 Trimestre'!F25+'2 Trimestre'!F25+'3 Trimestre'!F25</f>
        <v>0</v>
      </c>
      <c r="G25" s="10">
        <f>'1 Trimestre'!G25+'2 Trimestre'!G25+'3 Trimestre'!G25</f>
        <v>0</v>
      </c>
      <c r="H25" s="10">
        <f>'1 Trimestre'!H25+'2 Trimestre'!H25+'3 Trimestre'!H25</f>
        <v>0</v>
      </c>
      <c r="I25" s="11">
        <f>'1 Trimestre'!I25+'2 Trimestre'!I25+'3 Trimestre'!I25</f>
        <v>0</v>
      </c>
    </row>
    <row r="26" spans="1:9" ht="15.6" x14ac:dyDescent="0.35">
      <c r="A26" s="8" t="s">
        <v>123</v>
      </c>
      <c r="B26" s="10">
        <f>SUM(C26:I26)</f>
        <v>2623882645.7599998</v>
      </c>
      <c r="C26" s="10">
        <f>'3 Trimestre'!C26</f>
        <v>0</v>
      </c>
      <c r="D26" s="10">
        <f>'3 Trimestre'!D26</f>
        <v>1287746318.9100001</v>
      </c>
      <c r="E26" s="10">
        <f>'3 Trimestre'!E26</f>
        <v>900000000</v>
      </c>
      <c r="F26" s="10">
        <f>'3 Trimestre'!F26</f>
        <v>0</v>
      </c>
      <c r="G26" s="10">
        <f>'3 Trimestre'!G26</f>
        <v>390793326.85000002</v>
      </c>
      <c r="H26" s="10">
        <f>'3 Trimestre'!H26</f>
        <v>45343000</v>
      </c>
      <c r="I26" s="11">
        <f>'3 Trimestre'!I26</f>
        <v>0</v>
      </c>
    </row>
    <row r="27" spans="1:9" ht="15.6" x14ac:dyDescent="0.35">
      <c r="A27" s="8" t="s">
        <v>124</v>
      </c>
      <c r="B27" s="10">
        <f>SUM(C27:I27)</f>
        <v>491096234.88999999</v>
      </c>
      <c r="C27" s="10">
        <f>'1 Trimestre'!C27+'2 Trimestre'!C27+'3 Trimestre'!C27</f>
        <v>0</v>
      </c>
      <c r="D27" s="10">
        <f>'1 Trimestre'!D27+'2 Trimestre'!D27+'3 Trimestre'!D27</f>
        <v>491096234.88999999</v>
      </c>
      <c r="E27" s="10">
        <f>'1 Trimestre'!E27+'2 Trimestre'!E27+'3 Trimestre'!E27</f>
        <v>0</v>
      </c>
      <c r="F27" s="10">
        <f>'1 Trimestre'!F27+'2 Trimestre'!F27+'3 Trimestre'!F27</f>
        <v>0</v>
      </c>
      <c r="G27" s="10">
        <f>'1 Trimestre'!G27+'2 Trimestre'!G27+'3 Trimestre'!G27</f>
        <v>0</v>
      </c>
      <c r="H27" s="10">
        <f>'1 Trimestre'!H27+'2 Trimestre'!H27+'3 Trimestre'!H27</f>
        <v>0</v>
      </c>
      <c r="I27" s="11">
        <f>'1 Trimestre'!I27+'2 Trimestre'!I27+'3 Trimestre'!I27</f>
        <v>0</v>
      </c>
    </row>
    <row r="28" spans="1:9" ht="15.6" x14ac:dyDescent="0.35">
      <c r="A28" s="8" t="s">
        <v>83</v>
      </c>
      <c r="B28" s="10">
        <f>SUM(C28:I28)</f>
        <v>2623882645.7599998</v>
      </c>
      <c r="C28" s="10">
        <f>'3 Trimestre'!C28</f>
        <v>0</v>
      </c>
      <c r="D28" s="10">
        <f>'3 Trimestre'!D28</f>
        <v>1287746318.9100001</v>
      </c>
      <c r="E28" s="10">
        <f>'3 Trimestre'!E28</f>
        <v>900000000</v>
      </c>
      <c r="F28" s="10">
        <f>'3 Trimestre'!F28</f>
        <v>0</v>
      </c>
      <c r="G28" s="10">
        <f>'3 Trimestre'!G28</f>
        <v>390793326.85000002</v>
      </c>
      <c r="H28" s="10">
        <f>'3 Trimestre'!H28</f>
        <v>45343000</v>
      </c>
      <c r="I28" s="11">
        <f>'3 Trimestre'!I28</f>
        <v>0</v>
      </c>
    </row>
    <row r="29" spans="1:9" ht="15.6" x14ac:dyDescent="0.35">
      <c r="A29" s="8" t="s">
        <v>125</v>
      </c>
      <c r="B29" s="10">
        <f>B27</f>
        <v>491096234.88999999</v>
      </c>
      <c r="C29" s="10"/>
      <c r="D29" s="10"/>
      <c r="E29" s="10"/>
      <c r="F29" s="10"/>
      <c r="G29" s="10"/>
      <c r="H29" s="10"/>
      <c r="I29" s="11"/>
    </row>
    <row r="30" spans="1:9" ht="15.6" x14ac:dyDescent="0.35">
      <c r="A30" s="8"/>
      <c r="B30" s="10"/>
      <c r="C30" s="10"/>
      <c r="D30" s="10"/>
      <c r="E30" s="10"/>
      <c r="F30" s="10"/>
      <c r="G30" s="10"/>
      <c r="H30" s="10"/>
      <c r="I30" s="11"/>
    </row>
    <row r="31" spans="1:9" ht="15.6" x14ac:dyDescent="0.35">
      <c r="A31" s="7" t="s">
        <v>6</v>
      </c>
      <c r="B31" s="10"/>
      <c r="C31" s="10"/>
      <c r="D31" s="10"/>
      <c r="E31" s="10"/>
      <c r="F31" s="10"/>
      <c r="G31" s="10"/>
      <c r="H31" s="10"/>
      <c r="I31" s="11"/>
    </row>
    <row r="32" spans="1:9" ht="15.6" x14ac:dyDescent="0.35">
      <c r="A32" s="8" t="s">
        <v>123</v>
      </c>
      <c r="B32" s="10">
        <f>B26</f>
        <v>2623882645.7599998</v>
      </c>
      <c r="C32" s="10"/>
      <c r="D32" s="10"/>
      <c r="E32" s="10"/>
      <c r="F32" s="10"/>
      <c r="G32" s="10"/>
      <c r="H32" s="10"/>
      <c r="I32" s="11"/>
    </row>
    <row r="33" spans="1:9" ht="15.6" x14ac:dyDescent="0.35">
      <c r="A33" s="8" t="s">
        <v>124</v>
      </c>
      <c r="B33" s="10">
        <f>+'1 Trimestre'!B33+'2 Trimestre'!B33+'3 Trimestre'!B33</f>
        <v>709007249.98000002</v>
      </c>
      <c r="C33" s="10"/>
      <c r="D33" s="10"/>
      <c r="E33" s="10"/>
      <c r="F33" s="10"/>
      <c r="G33" s="10"/>
      <c r="H33" s="10"/>
      <c r="I33" s="11"/>
    </row>
    <row r="34" spans="1:9" ht="15.6" x14ac:dyDescent="0.35">
      <c r="A34" s="8"/>
      <c r="B34" s="13"/>
      <c r="C34" s="13"/>
      <c r="D34" s="13"/>
      <c r="E34" s="13"/>
      <c r="F34" s="13"/>
      <c r="G34" s="13"/>
      <c r="H34" s="13"/>
      <c r="I34" s="14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3"/>
      <c r="I35" s="14"/>
    </row>
    <row r="36" spans="1:9" ht="15.6" x14ac:dyDescent="0.35">
      <c r="A36" s="8" t="s">
        <v>61</v>
      </c>
      <c r="B36" s="26">
        <v>1.0863</v>
      </c>
      <c r="C36" s="26"/>
      <c r="D36" s="26">
        <v>1.0863</v>
      </c>
      <c r="E36" s="26">
        <v>1.0863</v>
      </c>
      <c r="F36" s="26">
        <v>1.0863</v>
      </c>
      <c r="G36" s="26">
        <v>1.0863</v>
      </c>
      <c r="H36" s="26">
        <v>1.0863</v>
      </c>
      <c r="I36" s="27">
        <v>1.0863</v>
      </c>
    </row>
    <row r="37" spans="1:9" ht="15.6" x14ac:dyDescent="0.35">
      <c r="A37" s="8" t="s">
        <v>126</v>
      </c>
      <c r="B37" s="26">
        <v>1.1197999999999999</v>
      </c>
      <c r="C37" s="26"/>
      <c r="D37" s="26">
        <v>1.1197999999999999</v>
      </c>
      <c r="E37" s="26">
        <v>1.1197999999999999</v>
      </c>
      <c r="F37" s="26">
        <v>1.1197999999999999</v>
      </c>
      <c r="G37" s="26">
        <v>1.1197999999999999</v>
      </c>
      <c r="H37" s="26">
        <v>1.1197999999999999</v>
      </c>
      <c r="I37" s="27">
        <v>1.1197999999999999</v>
      </c>
    </row>
    <row r="38" spans="1:9" ht="15.6" x14ac:dyDescent="0.35">
      <c r="A38" s="8" t="s">
        <v>31</v>
      </c>
      <c r="B38" s="10">
        <f>D38+F38</f>
        <v>314159</v>
      </c>
      <c r="C38" s="10"/>
      <c r="D38" s="12">
        <v>73430</v>
      </c>
      <c r="E38" s="12">
        <v>73430</v>
      </c>
      <c r="F38" s="12">
        <v>240729</v>
      </c>
      <c r="G38" s="12">
        <v>240729</v>
      </c>
      <c r="H38" s="12">
        <v>240729</v>
      </c>
      <c r="I38" s="9"/>
    </row>
    <row r="39" spans="1:9" ht="15.6" x14ac:dyDescent="0.35">
      <c r="A39" s="8"/>
      <c r="B39" s="10"/>
      <c r="C39" s="10"/>
      <c r="D39" s="10"/>
      <c r="E39" s="10"/>
      <c r="F39" s="10"/>
      <c r="G39" s="10"/>
      <c r="H39" s="10"/>
      <c r="I39" s="11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0"/>
      <c r="I40" s="11"/>
    </row>
    <row r="41" spans="1:9" ht="15.6" x14ac:dyDescent="0.35">
      <c r="A41" s="8" t="s">
        <v>62</v>
      </c>
      <c r="B41" s="10">
        <f t="shared" ref="B41:I41" si="1">B25/B36</f>
        <v>255328783.43919724</v>
      </c>
      <c r="C41" s="10"/>
      <c r="D41" s="10">
        <f t="shared" si="1"/>
        <v>255328783.43919724</v>
      </c>
      <c r="E41" s="10">
        <f t="shared" si="1"/>
        <v>0</v>
      </c>
      <c r="F41" s="10">
        <f t="shared" si="1"/>
        <v>0</v>
      </c>
      <c r="G41" s="10">
        <f t="shared" si="1"/>
        <v>0</v>
      </c>
      <c r="H41" s="10">
        <f t="shared" si="1"/>
        <v>0</v>
      </c>
      <c r="I41" s="11">
        <f t="shared" si="1"/>
        <v>0</v>
      </c>
    </row>
    <row r="42" spans="1:9" ht="15.6" x14ac:dyDescent="0.35">
      <c r="A42" s="8" t="s">
        <v>127</v>
      </c>
      <c r="B42" s="10">
        <f t="shared" ref="B42:I42" si="2">B27/B37</f>
        <v>438557094.9187355</v>
      </c>
      <c r="C42" s="10"/>
      <c r="D42" s="10">
        <f t="shared" si="2"/>
        <v>438557094.9187355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0">
        <f t="shared" si="2"/>
        <v>0</v>
      </c>
      <c r="I42" s="11">
        <f t="shared" si="2"/>
        <v>0</v>
      </c>
    </row>
    <row r="43" spans="1:9" ht="15.6" x14ac:dyDescent="0.35">
      <c r="A43" s="8" t="s">
        <v>63</v>
      </c>
      <c r="B43" s="10">
        <f>B41/B16</f>
        <v>15202.666474498199</v>
      </c>
      <c r="C43" s="10"/>
      <c r="D43" s="10" t="s">
        <v>42</v>
      </c>
      <c r="E43" s="10" t="s">
        <v>42</v>
      </c>
      <c r="F43" s="10">
        <f t="shared" ref="F43:I43" si="3">F41/F16</f>
        <v>0</v>
      </c>
      <c r="G43" s="10" t="s">
        <v>42</v>
      </c>
      <c r="H43" s="10" t="s">
        <v>42</v>
      </c>
      <c r="I43" s="11">
        <f t="shared" si="3"/>
        <v>0</v>
      </c>
    </row>
    <row r="44" spans="1:9" ht="15.6" x14ac:dyDescent="0.35">
      <c r="A44" s="8" t="s">
        <v>128</v>
      </c>
      <c r="B44" s="10">
        <f>B42/B20</f>
        <v>117955.10890767496</v>
      </c>
      <c r="C44" s="10"/>
      <c r="D44" s="10" t="s">
        <v>42</v>
      </c>
      <c r="E44" s="10" t="s">
        <v>42</v>
      </c>
      <c r="F44" s="10">
        <f t="shared" ref="F44:I44" si="4">F42/F20</f>
        <v>0</v>
      </c>
      <c r="G44" s="10" t="s">
        <v>42</v>
      </c>
      <c r="H44" s="10" t="s">
        <v>42</v>
      </c>
      <c r="I44" s="11">
        <f t="shared" si="4"/>
        <v>0</v>
      </c>
    </row>
    <row r="45" spans="1:9" ht="15.6" x14ac:dyDescent="0.35">
      <c r="A45" s="8"/>
      <c r="B45" s="13"/>
      <c r="C45" s="13"/>
      <c r="D45" s="13"/>
      <c r="E45" s="13"/>
      <c r="F45" s="13"/>
      <c r="G45" s="13"/>
      <c r="H45" s="13"/>
      <c r="I45" s="14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3"/>
      <c r="I46" s="14"/>
    </row>
    <row r="47" spans="1:9" ht="15.6" x14ac:dyDescent="0.35">
      <c r="A47" s="8"/>
      <c r="B47" s="13"/>
      <c r="C47" s="13"/>
      <c r="D47" s="13"/>
      <c r="E47" s="13"/>
      <c r="F47" s="13"/>
      <c r="G47" s="13"/>
      <c r="H47" s="13"/>
      <c r="I47" s="14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3"/>
      <c r="I48" s="14"/>
    </row>
    <row r="49" spans="1:9" ht="15.6" x14ac:dyDescent="0.35">
      <c r="A49" s="8" t="s">
        <v>11</v>
      </c>
      <c r="B49" s="15">
        <f>(B18/B38)*100</f>
        <v>9.4910538930923511</v>
      </c>
      <c r="C49" s="15"/>
      <c r="D49" s="15">
        <f t="shared" ref="D49:H49" si="5">(D18/D38)*100</f>
        <v>9.4552635162740017</v>
      </c>
      <c r="E49" s="15">
        <f t="shared" si="5"/>
        <v>6.2917063870352719</v>
      </c>
      <c r="F49" s="15">
        <f t="shared" si="5"/>
        <v>2.7391797415350871</v>
      </c>
      <c r="G49" s="15">
        <f t="shared" si="5"/>
        <v>3.6073759289491503</v>
      </c>
      <c r="H49" s="15">
        <f t="shared" si="5"/>
        <v>1.2362449060977281</v>
      </c>
      <c r="I49" s="11" t="s">
        <v>42</v>
      </c>
    </row>
    <row r="50" spans="1:9" ht="15.6" x14ac:dyDescent="0.35">
      <c r="A50" s="8" t="s">
        <v>12</v>
      </c>
      <c r="B50" s="15">
        <f>(B20/B38)*100</f>
        <v>1.1834771564717228</v>
      </c>
      <c r="C50" s="15"/>
      <c r="D50" s="15">
        <f t="shared" ref="D50:H50" si="6">(D20/D38)*100</f>
        <v>0</v>
      </c>
      <c r="E50" s="15">
        <f t="shared" si="6"/>
        <v>0</v>
      </c>
      <c r="F50" s="15">
        <f t="shared" si="6"/>
        <v>1.5444753228734387</v>
      </c>
      <c r="G50" s="15">
        <f t="shared" si="6"/>
        <v>0</v>
      </c>
      <c r="H50" s="15">
        <f t="shared" si="6"/>
        <v>0</v>
      </c>
      <c r="I50" s="11" t="s">
        <v>42</v>
      </c>
    </row>
    <row r="51" spans="1:9" ht="15.6" x14ac:dyDescent="0.35">
      <c r="A51" s="8"/>
      <c r="B51" s="15"/>
      <c r="C51" s="15"/>
      <c r="D51" s="15"/>
      <c r="E51" s="15"/>
      <c r="F51" s="15"/>
      <c r="G51" s="15"/>
      <c r="H51" s="15"/>
      <c r="I51" s="16"/>
    </row>
    <row r="52" spans="1:9" ht="15.6" x14ac:dyDescent="0.35">
      <c r="A52" s="7" t="s">
        <v>13</v>
      </c>
      <c r="B52" s="15"/>
      <c r="C52" s="15"/>
      <c r="D52" s="15"/>
      <c r="E52" s="15"/>
      <c r="F52" s="15"/>
      <c r="G52" s="15"/>
      <c r="H52" s="15"/>
      <c r="I52" s="16"/>
    </row>
    <row r="53" spans="1:9" ht="15.6" x14ac:dyDescent="0.35">
      <c r="A53" s="8" t="s">
        <v>14</v>
      </c>
      <c r="B53" s="15">
        <f>B20/B18*100</f>
        <v>12.469396652916123</v>
      </c>
      <c r="C53" s="15"/>
      <c r="D53" s="15">
        <f t="shared" ref="D53:H53" si="7">D20/D18*100</f>
        <v>0</v>
      </c>
      <c r="E53" s="15">
        <f t="shared" si="7"/>
        <v>0</v>
      </c>
      <c r="F53" s="15">
        <f t="shared" si="7"/>
        <v>56.384592053381866</v>
      </c>
      <c r="G53" s="15">
        <f t="shared" si="7"/>
        <v>0</v>
      </c>
      <c r="H53" s="15">
        <f t="shared" si="7"/>
        <v>0</v>
      </c>
      <c r="I53" s="11" t="s">
        <v>42</v>
      </c>
    </row>
    <row r="54" spans="1:9" ht="15.6" x14ac:dyDescent="0.35">
      <c r="A54" s="8" t="s">
        <v>15</v>
      </c>
      <c r="B54" s="15">
        <f>B27/B26*100</f>
        <v>18.716394793173208</v>
      </c>
      <c r="C54" s="15"/>
      <c r="D54" s="15">
        <f t="shared" ref="D54:H54" si="8">D27/D26*100</f>
        <v>38.136100851422619</v>
      </c>
      <c r="E54" s="15">
        <f t="shared" si="8"/>
        <v>0</v>
      </c>
      <c r="F54" s="10" t="s">
        <v>42</v>
      </c>
      <c r="G54" s="15">
        <f t="shared" si="8"/>
        <v>0</v>
      </c>
      <c r="H54" s="15">
        <f t="shared" si="8"/>
        <v>0</v>
      </c>
      <c r="I54" s="11" t="s">
        <v>42</v>
      </c>
    </row>
    <row r="55" spans="1:9" ht="15.6" x14ac:dyDescent="0.35">
      <c r="A55" s="8" t="s">
        <v>16</v>
      </c>
      <c r="B55" s="15">
        <f t="shared" ref="B55:H55" si="9">AVERAGE(B53:B54)</f>
        <v>15.592895723044666</v>
      </c>
      <c r="C55" s="15"/>
      <c r="D55" s="15">
        <f t="shared" si="9"/>
        <v>19.068050425711309</v>
      </c>
      <c r="E55" s="15">
        <f t="shared" si="9"/>
        <v>0</v>
      </c>
      <c r="F55" s="10" t="s">
        <v>42</v>
      </c>
      <c r="G55" s="15">
        <f t="shared" si="9"/>
        <v>0</v>
      </c>
      <c r="H55" s="15">
        <f t="shared" si="9"/>
        <v>0</v>
      </c>
      <c r="I55" s="11" t="s">
        <v>42</v>
      </c>
    </row>
    <row r="56" spans="1:9" ht="15.6" x14ac:dyDescent="0.35">
      <c r="A56" s="8"/>
      <c r="B56" s="15"/>
      <c r="C56" s="15"/>
      <c r="D56" s="15"/>
      <c r="E56" s="15"/>
      <c r="F56" s="15"/>
      <c r="G56" s="15"/>
      <c r="H56" s="15"/>
      <c r="I56" s="16"/>
    </row>
    <row r="57" spans="1:9" ht="15.6" x14ac:dyDescent="0.35">
      <c r="A57" s="7" t="s">
        <v>17</v>
      </c>
      <c r="B57" s="15"/>
      <c r="C57" s="15"/>
      <c r="D57" s="15"/>
      <c r="E57" s="15"/>
      <c r="F57" s="15"/>
      <c r="G57" s="15"/>
      <c r="H57" s="15"/>
      <c r="I57" s="16"/>
    </row>
    <row r="58" spans="1:9" ht="15.6" x14ac:dyDescent="0.35">
      <c r="A58" s="8" t="s">
        <v>18</v>
      </c>
      <c r="B58" s="15">
        <f>B20/B22*100</f>
        <v>12.469396652916123</v>
      </c>
      <c r="C58" s="15"/>
      <c r="D58" s="15">
        <f t="shared" ref="D58:H58" si="10">D20/D22*100</f>
        <v>0</v>
      </c>
      <c r="E58" s="15">
        <f t="shared" si="10"/>
        <v>0</v>
      </c>
      <c r="F58" s="15">
        <f t="shared" si="10"/>
        <v>56.384592053381866</v>
      </c>
      <c r="G58" s="15">
        <f t="shared" si="10"/>
        <v>0</v>
      </c>
      <c r="H58" s="15">
        <f t="shared" si="10"/>
        <v>0</v>
      </c>
      <c r="I58" s="11" t="s">
        <v>42</v>
      </c>
    </row>
    <row r="59" spans="1:9" ht="15.6" x14ac:dyDescent="0.35">
      <c r="A59" s="8" t="s">
        <v>19</v>
      </c>
      <c r="B59" s="15">
        <f t="shared" ref="B59:H59" si="11">B27/B28*100</f>
        <v>18.716394793173208</v>
      </c>
      <c r="C59" s="15"/>
      <c r="D59" s="15">
        <f t="shared" si="11"/>
        <v>38.136100851422619</v>
      </c>
      <c r="E59" s="15">
        <f t="shared" si="11"/>
        <v>0</v>
      </c>
      <c r="F59" s="10" t="s">
        <v>42</v>
      </c>
      <c r="G59" s="15">
        <f t="shared" si="11"/>
        <v>0</v>
      </c>
      <c r="H59" s="15">
        <f t="shared" si="11"/>
        <v>0</v>
      </c>
      <c r="I59" s="11" t="s">
        <v>42</v>
      </c>
    </row>
    <row r="60" spans="1:9" ht="15.6" x14ac:dyDescent="0.35">
      <c r="A60" s="8" t="s">
        <v>20</v>
      </c>
      <c r="B60" s="15">
        <f t="shared" ref="B60:H60" si="12">(B58+B59)/2</f>
        <v>15.592895723044666</v>
      </c>
      <c r="C60" s="15"/>
      <c r="D60" s="15">
        <f t="shared" si="12"/>
        <v>19.068050425711309</v>
      </c>
      <c r="E60" s="15">
        <f t="shared" si="12"/>
        <v>0</v>
      </c>
      <c r="F60" s="10" t="s">
        <v>42</v>
      </c>
      <c r="G60" s="15">
        <f t="shared" si="12"/>
        <v>0</v>
      </c>
      <c r="H60" s="15">
        <f t="shared" si="12"/>
        <v>0</v>
      </c>
      <c r="I60" s="11" t="s">
        <v>42</v>
      </c>
    </row>
    <row r="61" spans="1:9" ht="15.6" x14ac:dyDescent="0.35">
      <c r="A61" s="8"/>
      <c r="B61" s="15"/>
      <c r="C61" s="15"/>
      <c r="D61" s="15"/>
      <c r="E61" s="15"/>
      <c r="F61" s="15"/>
      <c r="G61" s="15"/>
      <c r="H61" s="15"/>
      <c r="I61" s="16"/>
    </row>
    <row r="62" spans="1:9" ht="15.6" x14ac:dyDescent="0.35">
      <c r="A62" s="7" t="s">
        <v>30</v>
      </c>
      <c r="B62" s="15"/>
      <c r="C62" s="15"/>
      <c r="D62" s="15"/>
      <c r="E62" s="15"/>
      <c r="F62" s="15"/>
      <c r="G62" s="15"/>
      <c r="H62" s="15"/>
      <c r="I62" s="16"/>
    </row>
    <row r="63" spans="1:9" ht="15.6" x14ac:dyDescent="0.35">
      <c r="A63" s="8" t="s">
        <v>21</v>
      </c>
      <c r="B63" s="15">
        <f>B29/B27*100</f>
        <v>100</v>
      </c>
      <c r="C63" s="15"/>
      <c r="D63" s="15">
        <f t="shared" ref="D63" si="13">D29/D27*100</f>
        <v>0</v>
      </c>
      <c r="E63" s="10" t="s">
        <v>42</v>
      </c>
      <c r="F63" s="10" t="s">
        <v>42</v>
      </c>
      <c r="G63" s="10" t="s">
        <v>42</v>
      </c>
      <c r="H63" s="10" t="s">
        <v>42</v>
      </c>
      <c r="I63" s="11" t="s">
        <v>42</v>
      </c>
    </row>
    <row r="64" spans="1:9" ht="15.6" x14ac:dyDescent="0.35">
      <c r="A64" s="8"/>
      <c r="B64" s="15"/>
      <c r="C64" s="15"/>
      <c r="D64" s="15"/>
      <c r="E64" s="15"/>
      <c r="F64" s="15"/>
      <c r="G64" s="15"/>
      <c r="H64" s="15"/>
      <c r="I64" s="16"/>
    </row>
    <row r="65" spans="1:9" ht="15.6" x14ac:dyDescent="0.35">
      <c r="A65" s="7" t="s">
        <v>22</v>
      </c>
      <c r="B65" s="15"/>
      <c r="C65" s="15"/>
      <c r="D65" s="15"/>
      <c r="E65" s="15"/>
      <c r="F65" s="15"/>
      <c r="G65" s="15"/>
      <c r="H65" s="15"/>
      <c r="I65" s="16"/>
    </row>
    <row r="66" spans="1:9" ht="15.6" x14ac:dyDescent="0.35">
      <c r="A66" s="8" t="s">
        <v>34</v>
      </c>
      <c r="B66" s="15">
        <f>((B20/B16)-1)*100</f>
        <v>-77.862459065197982</v>
      </c>
      <c r="C66" s="15"/>
      <c r="D66" s="10" t="s">
        <v>42</v>
      </c>
      <c r="E66" s="10" t="s">
        <v>42</v>
      </c>
      <c r="F66" s="15">
        <f t="shared" ref="F66:I66" si="14">((F20/F16)-1)*100</f>
        <v>-77.862459065197982</v>
      </c>
      <c r="G66" s="10" t="s">
        <v>42</v>
      </c>
      <c r="H66" s="10" t="s">
        <v>42</v>
      </c>
      <c r="I66" s="16">
        <f t="shared" si="14"/>
        <v>-58.795241710959246</v>
      </c>
    </row>
    <row r="67" spans="1:9" ht="15.6" x14ac:dyDescent="0.35">
      <c r="A67" s="8" t="s">
        <v>23</v>
      </c>
      <c r="B67" s="15">
        <f>((B42/B41)-1)*100</f>
        <v>71.761714058051496</v>
      </c>
      <c r="C67" s="15"/>
      <c r="D67" s="15">
        <f t="shared" ref="D67" si="15">((D42/D41)-1)*100</f>
        <v>71.761714058051496</v>
      </c>
      <c r="E67" s="10" t="s">
        <v>42</v>
      </c>
      <c r="F67" s="10" t="s">
        <v>42</v>
      </c>
      <c r="G67" s="10" t="s">
        <v>42</v>
      </c>
      <c r="H67" s="10" t="s">
        <v>42</v>
      </c>
      <c r="I67" s="11" t="s">
        <v>42</v>
      </c>
    </row>
    <row r="68" spans="1:9" ht="15.6" x14ac:dyDescent="0.35">
      <c r="A68" s="8" t="s">
        <v>24</v>
      </c>
      <c r="B68" s="15">
        <f t="shared" ref="B68" si="16">((B44/B43)-1)*100</f>
        <v>675.88434308901958</v>
      </c>
      <c r="C68" s="15"/>
      <c r="D68" s="10" t="s">
        <v>42</v>
      </c>
      <c r="E68" s="10" t="s">
        <v>42</v>
      </c>
      <c r="F68" s="10" t="s">
        <v>42</v>
      </c>
      <c r="G68" s="10" t="s">
        <v>42</v>
      </c>
      <c r="H68" s="10" t="s">
        <v>42</v>
      </c>
      <c r="I68" s="11" t="s">
        <v>42</v>
      </c>
    </row>
    <row r="69" spans="1:9" ht="15.6" x14ac:dyDescent="0.35">
      <c r="A69" s="8"/>
      <c r="B69" s="15"/>
      <c r="C69" s="15"/>
      <c r="D69" s="15"/>
      <c r="E69" s="15"/>
      <c r="F69" s="15"/>
      <c r="G69" s="15"/>
      <c r="H69" s="15"/>
      <c r="I69" s="16"/>
    </row>
    <row r="70" spans="1:9" ht="15.6" x14ac:dyDescent="0.35">
      <c r="A70" s="7" t="s">
        <v>25</v>
      </c>
      <c r="B70" s="15"/>
      <c r="C70" s="15"/>
      <c r="D70" s="15"/>
      <c r="E70" s="15"/>
      <c r="F70" s="15"/>
      <c r="G70" s="15"/>
      <c r="H70" s="15"/>
      <c r="I70" s="16"/>
    </row>
    <row r="71" spans="1:9" ht="15.6" x14ac:dyDescent="0.35">
      <c r="A71" s="8" t="s">
        <v>35</v>
      </c>
      <c r="B71" s="15">
        <f>B26/B18</f>
        <v>87999.552126639159</v>
      </c>
      <c r="C71" s="15"/>
      <c r="D71" s="15">
        <f t="shared" ref="D71:H71" si="17">D26/D18</f>
        <v>185474.04852513323</v>
      </c>
      <c r="E71" s="15">
        <f t="shared" si="17"/>
        <v>194805.1948051948</v>
      </c>
      <c r="F71" s="15">
        <f t="shared" si="17"/>
        <v>0</v>
      </c>
      <c r="G71" s="15">
        <f t="shared" si="17"/>
        <v>45001.534644173196</v>
      </c>
      <c r="H71" s="15">
        <f t="shared" si="17"/>
        <v>15236.223118279569</v>
      </c>
      <c r="I71" s="11" t="s">
        <v>42</v>
      </c>
    </row>
    <row r="72" spans="1:9" ht="15.6" x14ac:dyDescent="0.35">
      <c r="A72" s="8" t="s">
        <v>36</v>
      </c>
      <c r="B72" s="15">
        <f>B27/B20</f>
        <v>132086.13095481441</v>
      </c>
      <c r="C72" s="15"/>
      <c r="D72" s="10" t="s">
        <v>42</v>
      </c>
      <c r="E72" s="10" t="s">
        <v>42</v>
      </c>
      <c r="F72" s="15">
        <f t="shared" ref="F72:I72" si="18">F27/F20</f>
        <v>0</v>
      </c>
      <c r="G72" s="10" t="s">
        <v>42</v>
      </c>
      <c r="H72" s="10" t="s">
        <v>42</v>
      </c>
      <c r="I72" s="16">
        <f t="shared" si="18"/>
        <v>0</v>
      </c>
    </row>
    <row r="73" spans="1:9" ht="15.6" x14ac:dyDescent="0.35">
      <c r="A73" s="8" t="s">
        <v>26</v>
      </c>
      <c r="B73" s="15">
        <f>(B72/B71)*B55</f>
        <v>23.40472441808441</v>
      </c>
      <c r="C73" s="15"/>
      <c r="D73" s="10" t="s">
        <v>42</v>
      </c>
      <c r="E73" s="10" t="s">
        <v>42</v>
      </c>
      <c r="F73" s="15" t="e">
        <f t="shared" ref="F73" si="19">(F72/F71)*F55</f>
        <v>#DIV/0!</v>
      </c>
      <c r="G73" s="10" t="s">
        <v>42</v>
      </c>
      <c r="H73" s="10" t="s">
        <v>42</v>
      </c>
      <c r="I73" s="11" t="s">
        <v>42</v>
      </c>
    </row>
    <row r="74" spans="1:9" ht="15.6" x14ac:dyDescent="0.35">
      <c r="A74" s="8" t="s">
        <v>37</v>
      </c>
      <c r="B74" s="15">
        <f>B26/B17</f>
        <v>262388264.57599998</v>
      </c>
      <c r="C74" s="15"/>
      <c r="D74" s="15">
        <f t="shared" ref="D74:I74" si="20">D26/D17</f>
        <v>429248772.97000003</v>
      </c>
      <c r="E74" s="15">
        <f t="shared" si="20"/>
        <v>900000000</v>
      </c>
      <c r="F74" s="15">
        <f t="shared" si="20"/>
        <v>0</v>
      </c>
      <c r="G74" s="15">
        <f t="shared" si="20"/>
        <v>195396663.42500001</v>
      </c>
      <c r="H74" s="15">
        <f t="shared" si="20"/>
        <v>45343000</v>
      </c>
      <c r="I74" s="16">
        <f t="shared" si="20"/>
        <v>0</v>
      </c>
    </row>
    <row r="75" spans="1:9" ht="15.6" x14ac:dyDescent="0.35">
      <c r="A75" s="8" t="s">
        <v>38</v>
      </c>
      <c r="B75" s="15">
        <f>B27/B19</f>
        <v>98219246.978</v>
      </c>
      <c r="C75" s="15"/>
      <c r="D75" s="15">
        <f t="shared" ref="D75:I75" si="21">D27/D19</f>
        <v>163698744.96333334</v>
      </c>
      <c r="E75" s="10" t="s">
        <v>42</v>
      </c>
      <c r="F75" s="15">
        <f t="shared" si="21"/>
        <v>0</v>
      </c>
      <c r="G75" s="15">
        <f t="shared" si="21"/>
        <v>0</v>
      </c>
      <c r="H75" s="15">
        <f t="shared" si="21"/>
        <v>0</v>
      </c>
      <c r="I75" s="16">
        <f t="shared" si="21"/>
        <v>0</v>
      </c>
    </row>
    <row r="76" spans="1:9" ht="15.6" x14ac:dyDescent="0.35">
      <c r="A76" s="8"/>
      <c r="B76" s="15"/>
      <c r="C76" s="15"/>
      <c r="D76" s="15"/>
      <c r="E76" s="15"/>
      <c r="F76" s="15"/>
      <c r="G76" s="15"/>
      <c r="H76" s="15"/>
      <c r="I76" s="15"/>
    </row>
    <row r="77" spans="1:9" ht="15.6" x14ac:dyDescent="0.35">
      <c r="A77" s="7" t="s">
        <v>27</v>
      </c>
      <c r="B77" s="15"/>
      <c r="C77" s="15"/>
      <c r="D77" s="15"/>
      <c r="E77" s="15"/>
      <c r="F77" s="15"/>
      <c r="G77" s="15"/>
      <c r="H77" s="15"/>
      <c r="I77" s="15"/>
    </row>
    <row r="78" spans="1:9" ht="15.6" x14ac:dyDescent="0.35">
      <c r="A78" s="8" t="s">
        <v>28</v>
      </c>
      <c r="B78" s="15">
        <f>(B33/B32)*100</f>
        <v>27.021301853026973</v>
      </c>
      <c r="C78" s="15"/>
      <c r="D78" s="15"/>
      <c r="E78" s="15"/>
      <c r="F78" s="15"/>
      <c r="G78" s="15"/>
      <c r="H78" s="15"/>
      <c r="I78" s="15"/>
    </row>
    <row r="79" spans="1:9" ht="15.6" x14ac:dyDescent="0.35">
      <c r="A79" s="17" t="s">
        <v>29</v>
      </c>
      <c r="B79" s="15">
        <f>(B27/B33)*100</f>
        <v>69.265333309899589</v>
      </c>
      <c r="C79" s="15"/>
      <c r="D79" s="15"/>
      <c r="E79" s="15"/>
      <c r="F79" s="15"/>
      <c r="G79" s="15"/>
      <c r="H79" s="15"/>
      <c r="I79" s="15"/>
    </row>
    <row r="80" spans="1:9" ht="16.2" thickBot="1" x14ac:dyDescent="0.4">
      <c r="A80" s="18"/>
      <c r="B80" s="18"/>
      <c r="C80" s="18"/>
      <c r="D80" s="18"/>
      <c r="E80" s="18"/>
      <c r="F80" s="18"/>
      <c r="G80" s="18"/>
      <c r="H80" s="18"/>
      <c r="I80" s="18"/>
    </row>
    <row r="81" spans="1:10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43"/>
      <c r="J81" s="8"/>
    </row>
    <row r="82" spans="1:10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39"/>
      <c r="J82" s="8"/>
    </row>
    <row r="85" spans="1:10" ht="15.6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5.6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15.6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15.6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</row>
    <row r="90" spans="1:10" ht="15.6" x14ac:dyDescent="0.35">
      <c r="A90" s="8"/>
      <c r="B90" s="8"/>
      <c r="C90" s="8"/>
      <c r="D90" s="8"/>
      <c r="E90" s="8"/>
      <c r="F90" s="8"/>
      <c r="G90" s="8"/>
      <c r="H90" s="8"/>
      <c r="I90" s="8"/>
    </row>
    <row r="91" spans="1:10" ht="15.6" x14ac:dyDescent="0.35">
      <c r="A91" s="8"/>
      <c r="B91" s="8"/>
      <c r="C91" s="8"/>
      <c r="D91" s="8"/>
      <c r="E91" s="8"/>
      <c r="F91" s="8"/>
      <c r="G91" s="8"/>
      <c r="H91" s="8"/>
      <c r="I91" s="8"/>
    </row>
    <row r="92" spans="1:10" ht="15.6" x14ac:dyDescent="0.35">
      <c r="A92" s="8"/>
      <c r="B92" s="8"/>
      <c r="C92" s="8"/>
      <c r="D92" s="8"/>
      <c r="E92" s="8"/>
      <c r="F92" s="8"/>
      <c r="G92" s="8"/>
      <c r="H92" s="8"/>
      <c r="I92" s="8"/>
    </row>
    <row r="93" spans="1:10" ht="15.6" x14ac:dyDescent="0.35">
      <c r="A93" s="8"/>
      <c r="B93" s="8"/>
      <c r="C93" s="8"/>
      <c r="D93" s="8"/>
      <c r="E93" s="8"/>
      <c r="F93" s="8"/>
      <c r="G93" s="8"/>
      <c r="H93" s="8"/>
      <c r="I93" s="8"/>
    </row>
    <row r="94" spans="1:10" ht="15.6" x14ac:dyDescent="0.35">
      <c r="A94" s="8"/>
      <c r="B94" s="8"/>
      <c r="C94" s="8"/>
      <c r="D94" s="8"/>
      <c r="E94" s="8"/>
      <c r="F94" s="8"/>
      <c r="G94" s="8"/>
      <c r="H94" s="8"/>
      <c r="I94" s="8"/>
    </row>
    <row r="95" spans="1:10" ht="15.6" x14ac:dyDescent="0.35">
      <c r="A95" s="8"/>
      <c r="B95" s="8"/>
      <c r="C95" s="8"/>
      <c r="D95" s="8"/>
      <c r="E95" s="8"/>
      <c r="F95" s="8"/>
      <c r="G95" s="8"/>
      <c r="H95" s="8"/>
      <c r="I95" s="8"/>
    </row>
    <row r="96" spans="1:10" ht="15.6" x14ac:dyDescent="0.35">
      <c r="A96" s="8"/>
      <c r="B96" s="8"/>
      <c r="C96" s="8"/>
      <c r="D96" s="8"/>
      <c r="E96" s="8"/>
      <c r="F96" s="8"/>
      <c r="G96" s="8"/>
      <c r="H96" s="8"/>
      <c r="I96" s="8"/>
    </row>
    <row r="97" spans="1:9" ht="15.6" x14ac:dyDescent="0.35">
      <c r="A97" s="8"/>
      <c r="B97" s="8"/>
      <c r="C97" s="8"/>
      <c r="D97" s="8"/>
      <c r="E97" s="8"/>
      <c r="F97" s="8"/>
      <c r="G97" s="8"/>
      <c r="H97" s="8"/>
      <c r="I97" s="8"/>
    </row>
    <row r="98" spans="1:9" ht="15.6" x14ac:dyDescent="0.35">
      <c r="A98" s="8"/>
      <c r="B98" s="8"/>
      <c r="C98" s="8"/>
      <c r="D98" s="8"/>
      <c r="E98" s="8"/>
      <c r="F98" s="8"/>
      <c r="G98" s="8"/>
      <c r="H98" s="8"/>
      <c r="I98" s="8"/>
    </row>
    <row r="99" spans="1:9" ht="15.6" x14ac:dyDescent="0.35">
      <c r="A99" s="8"/>
      <c r="B99" s="8"/>
      <c r="C99" s="8"/>
      <c r="D99" s="8"/>
      <c r="E99" s="8"/>
      <c r="F99" s="8"/>
      <c r="G99" s="8"/>
      <c r="H99" s="8"/>
      <c r="I99" s="8"/>
    </row>
    <row r="100" spans="1:9" ht="15.6" x14ac:dyDescent="0.3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6" x14ac:dyDescent="0.3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5.6" x14ac:dyDescent="0.3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5.6" x14ac:dyDescent="0.3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5.6" x14ac:dyDescent="0.35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5.6" x14ac:dyDescent="0.35">
      <c r="A105" s="8"/>
      <c r="B105" s="8"/>
      <c r="C105" s="8"/>
      <c r="D105" s="8"/>
      <c r="E105" s="8"/>
      <c r="F105" s="8"/>
      <c r="G105" s="8"/>
      <c r="H105" s="8"/>
      <c r="I105" s="8"/>
    </row>
    <row r="106" spans="1:9" ht="15.6" x14ac:dyDescent="0.35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5.6" x14ac:dyDescent="0.35">
      <c r="A107" s="8"/>
      <c r="B107" s="8"/>
      <c r="C107" s="8"/>
      <c r="D107" s="8"/>
      <c r="E107" s="8"/>
      <c r="F107" s="8"/>
      <c r="G107" s="8"/>
      <c r="H107" s="8"/>
      <c r="I107" s="8"/>
    </row>
    <row r="108" spans="1:9" ht="15.6" x14ac:dyDescent="0.35">
      <c r="A108" s="8"/>
      <c r="B108" s="8"/>
      <c r="C108" s="8"/>
      <c r="D108" s="8"/>
      <c r="E108" s="8"/>
      <c r="F108" s="8"/>
      <c r="G108" s="8"/>
      <c r="H108" s="8"/>
      <c r="I108" s="8"/>
    </row>
    <row r="109" spans="1:9" ht="15.6" x14ac:dyDescent="0.35">
      <c r="A109" s="8"/>
      <c r="B109" s="8"/>
      <c r="C109" s="8"/>
      <c r="D109" s="8"/>
      <c r="E109" s="8"/>
      <c r="F109" s="8"/>
      <c r="G109" s="8"/>
      <c r="H109" s="8"/>
      <c r="I109" s="8"/>
    </row>
    <row r="110" spans="1:9" ht="15.6" x14ac:dyDescent="0.35">
      <c r="A110" s="8"/>
      <c r="B110" s="8"/>
      <c r="C110" s="8"/>
      <c r="D110" s="8"/>
      <c r="E110" s="8"/>
      <c r="F110" s="8"/>
      <c r="G110" s="8"/>
      <c r="H110" s="8"/>
      <c r="I110" s="8"/>
    </row>
    <row r="111" spans="1:9" ht="15.6" x14ac:dyDescent="0.35">
      <c r="A111" s="8"/>
      <c r="B111" s="8"/>
      <c r="C111" s="8"/>
      <c r="D111" s="8"/>
      <c r="E111" s="8"/>
      <c r="F111" s="8"/>
      <c r="G111" s="8"/>
      <c r="H111" s="8"/>
      <c r="I111" s="8"/>
    </row>
    <row r="112" spans="1:9" ht="15.6" x14ac:dyDescent="0.35">
      <c r="A112" s="8"/>
      <c r="B112" s="8"/>
      <c r="C112" s="8"/>
      <c r="D112" s="8"/>
      <c r="E112" s="8"/>
      <c r="F112" s="8"/>
      <c r="G112" s="8"/>
      <c r="H112" s="8"/>
      <c r="I112" s="8"/>
    </row>
    <row r="113" spans="1:9" ht="15.6" x14ac:dyDescent="0.35">
      <c r="A113" s="8"/>
      <c r="B113" s="8"/>
      <c r="C113" s="8"/>
      <c r="D113" s="8"/>
      <c r="E113" s="8"/>
      <c r="F113" s="8"/>
      <c r="G113" s="8"/>
      <c r="H113" s="8"/>
      <c r="I113" s="8"/>
    </row>
    <row r="114" spans="1:9" ht="15.6" x14ac:dyDescent="0.35">
      <c r="A114" s="8"/>
      <c r="B114" s="8"/>
      <c r="C114" s="8"/>
      <c r="D114" s="8"/>
      <c r="E114" s="8"/>
      <c r="F114" s="8"/>
      <c r="G114" s="8"/>
      <c r="H114" s="8"/>
      <c r="I114" s="8"/>
    </row>
  </sheetData>
  <mergeCells count="7">
    <mergeCell ref="A82:I82"/>
    <mergeCell ref="A9:A10"/>
    <mergeCell ref="B9:B10"/>
    <mergeCell ref="A81:I81"/>
    <mergeCell ref="C9:I9"/>
    <mergeCell ref="C10:E10"/>
    <mergeCell ref="F10:H10"/>
  </mergeCells>
  <pageMargins left="0.7" right="0.7" top="0.75" bottom="0.75" header="0.3" footer="0.3"/>
  <pageSetup orientation="portrait" r:id="rId1"/>
  <ignoredErrors>
    <ignoredError sqref="I76:I79 F79" evalError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J109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26.33203125" style="1" customWidth="1"/>
    <col min="6" max="6" width="17.5546875" style="1" customWidth="1"/>
    <col min="7" max="7" width="20.88671875" style="1" customWidth="1"/>
    <col min="8" max="9" width="17.109375" style="1" customWidth="1"/>
    <col min="10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  <c r="I9" s="44"/>
    </row>
    <row r="10" spans="1:9" s="2" customFormat="1" ht="31.8" thickBot="1" x14ac:dyDescent="0.35">
      <c r="A10" s="41"/>
      <c r="B10" s="42"/>
      <c r="C10" s="45" t="s">
        <v>45</v>
      </c>
      <c r="D10" s="45"/>
      <c r="E10" s="45"/>
      <c r="F10" s="41" t="s">
        <v>3</v>
      </c>
      <c r="G10" s="41"/>
      <c r="H10" s="41"/>
      <c r="I10" s="4" t="s">
        <v>41</v>
      </c>
    </row>
    <row r="11" spans="1:9" ht="63" thickTop="1" x14ac:dyDescent="0.3">
      <c r="A11" s="3"/>
      <c r="B11" s="3"/>
      <c r="C11" s="5" t="s">
        <v>43</v>
      </c>
      <c r="D11" s="5" t="s">
        <v>40</v>
      </c>
      <c r="E11" s="5" t="s">
        <v>74</v>
      </c>
      <c r="F11" s="5" t="s">
        <v>44</v>
      </c>
      <c r="G11" s="5" t="s">
        <v>40</v>
      </c>
      <c r="H11" s="5" t="s">
        <v>74</v>
      </c>
      <c r="I11" s="6" t="s">
        <v>39</v>
      </c>
    </row>
    <row r="12" spans="1:9" ht="15.6" x14ac:dyDescent="0.35">
      <c r="A12" s="7" t="s">
        <v>4</v>
      </c>
      <c r="B12" s="8"/>
      <c r="C12" s="8"/>
      <c r="D12" s="8"/>
      <c r="E12" s="8"/>
      <c r="F12" s="8"/>
      <c r="G12" s="8"/>
      <c r="H12" s="8"/>
      <c r="I12" s="9"/>
    </row>
    <row r="13" spans="1:9" ht="15.6" x14ac:dyDescent="0.35">
      <c r="A13" s="8"/>
      <c r="B13" s="8"/>
      <c r="C13" s="8"/>
      <c r="D13" s="8"/>
      <c r="E13" s="8"/>
      <c r="F13" s="8"/>
      <c r="G13" s="8"/>
      <c r="H13" s="8"/>
      <c r="I13" s="9"/>
    </row>
    <row r="14" spans="1:9" ht="15.6" x14ac:dyDescent="0.35">
      <c r="A14" s="7" t="s">
        <v>32</v>
      </c>
      <c r="B14" s="8"/>
      <c r="C14" s="8"/>
      <c r="D14" s="8"/>
      <c r="E14" s="8"/>
      <c r="F14" s="8"/>
      <c r="G14" s="8"/>
      <c r="H14" s="8"/>
      <c r="I14" s="9"/>
    </row>
    <row r="15" spans="1:9" ht="15.6" x14ac:dyDescent="0.35">
      <c r="A15" s="8" t="s">
        <v>64</v>
      </c>
      <c r="B15" s="10">
        <f t="shared" ref="B15:B22" si="0">SUM(C15:H15)</f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</row>
    <row r="16" spans="1:9" ht="15.6" x14ac:dyDescent="0.35">
      <c r="A16" s="28" t="s">
        <v>33</v>
      </c>
      <c r="B16" s="10">
        <f t="shared" si="0"/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1">
        <v>0</v>
      </c>
    </row>
    <row r="17" spans="1:9" ht="15.6" x14ac:dyDescent="0.35">
      <c r="A17" s="8" t="s">
        <v>129</v>
      </c>
      <c r="B17" s="10">
        <f t="shared" si="0"/>
        <v>10</v>
      </c>
      <c r="C17" s="10">
        <v>0</v>
      </c>
      <c r="D17" s="10">
        <v>3</v>
      </c>
      <c r="E17" s="10">
        <v>1</v>
      </c>
      <c r="F17" s="10">
        <v>3</v>
      </c>
      <c r="G17" s="10">
        <v>2</v>
      </c>
      <c r="H17" s="10">
        <v>1</v>
      </c>
      <c r="I17" s="11">
        <v>2</v>
      </c>
    </row>
    <row r="18" spans="1:9" ht="15.6" x14ac:dyDescent="0.35">
      <c r="A18" s="28" t="s">
        <v>33</v>
      </c>
      <c r="B18" s="10">
        <f t="shared" si="0"/>
        <v>29817</v>
      </c>
      <c r="C18" s="10">
        <v>0</v>
      </c>
      <c r="D18" s="10">
        <v>6943</v>
      </c>
      <c r="E18" s="10">
        <v>4620</v>
      </c>
      <c r="F18" s="10">
        <v>6594</v>
      </c>
      <c r="G18" s="10">
        <v>8684</v>
      </c>
      <c r="H18" s="10">
        <v>2976</v>
      </c>
      <c r="I18" s="11">
        <v>0</v>
      </c>
    </row>
    <row r="19" spans="1:9" ht="15.6" x14ac:dyDescent="0.35">
      <c r="A19" s="8" t="s">
        <v>130</v>
      </c>
      <c r="B19" s="10">
        <f t="shared" si="0"/>
        <v>3</v>
      </c>
      <c r="C19" s="10">
        <v>1</v>
      </c>
      <c r="D19" s="10">
        <v>0</v>
      </c>
      <c r="E19" s="10">
        <v>1</v>
      </c>
      <c r="F19" s="10">
        <v>1</v>
      </c>
      <c r="G19" s="10">
        <v>0</v>
      </c>
      <c r="H19" s="10">
        <v>0</v>
      </c>
      <c r="I19" s="11">
        <v>0</v>
      </c>
    </row>
    <row r="20" spans="1:9" ht="15.6" x14ac:dyDescent="0.35">
      <c r="A20" s="28" t="s">
        <v>33</v>
      </c>
      <c r="B20" s="10">
        <f t="shared" si="0"/>
        <v>3258</v>
      </c>
      <c r="C20" s="10">
        <v>2553</v>
      </c>
      <c r="D20" s="10">
        <v>0</v>
      </c>
      <c r="E20" s="10">
        <v>0</v>
      </c>
      <c r="F20" s="10">
        <v>705</v>
      </c>
      <c r="G20" s="10">
        <v>0</v>
      </c>
      <c r="H20" s="10">
        <v>0</v>
      </c>
      <c r="I20" s="11">
        <v>0</v>
      </c>
    </row>
    <row r="21" spans="1:9" ht="15.6" x14ac:dyDescent="0.35">
      <c r="A21" s="8" t="s">
        <v>79</v>
      </c>
      <c r="B21" s="10">
        <f t="shared" si="0"/>
        <v>10</v>
      </c>
      <c r="C21" s="10">
        <v>0</v>
      </c>
      <c r="D21" s="10">
        <v>3</v>
      </c>
      <c r="E21" s="10">
        <v>1</v>
      </c>
      <c r="F21" s="10">
        <v>3</v>
      </c>
      <c r="G21" s="10">
        <v>2</v>
      </c>
      <c r="H21" s="10">
        <v>1</v>
      </c>
      <c r="I21" s="11">
        <v>2</v>
      </c>
    </row>
    <row r="22" spans="1:9" ht="15.6" x14ac:dyDescent="0.35">
      <c r="A22" s="28" t="s">
        <v>33</v>
      </c>
      <c r="B22" s="10">
        <f t="shared" si="0"/>
        <v>29817</v>
      </c>
      <c r="C22" s="10">
        <v>0</v>
      </c>
      <c r="D22" s="10">
        <v>6943</v>
      </c>
      <c r="E22" s="10">
        <v>4620</v>
      </c>
      <c r="F22" s="10">
        <v>6594</v>
      </c>
      <c r="G22" s="10">
        <v>8684</v>
      </c>
      <c r="H22" s="10">
        <v>2976</v>
      </c>
      <c r="I22" s="11">
        <v>0</v>
      </c>
    </row>
    <row r="23" spans="1:9" ht="15.6" x14ac:dyDescent="0.35">
      <c r="A23" s="8"/>
      <c r="B23" s="10"/>
      <c r="C23" s="10"/>
      <c r="D23" s="10"/>
      <c r="E23" s="10"/>
      <c r="F23" s="10"/>
      <c r="G23" s="10"/>
      <c r="H23" s="10"/>
      <c r="I23" s="11"/>
    </row>
    <row r="24" spans="1:9" ht="15.6" x14ac:dyDescent="0.35">
      <c r="A24" s="7" t="s">
        <v>5</v>
      </c>
      <c r="B24" s="10"/>
      <c r="C24" s="10"/>
      <c r="D24" s="10"/>
      <c r="E24" s="10"/>
      <c r="F24" s="10"/>
      <c r="G24" s="10"/>
      <c r="H24" s="10"/>
      <c r="I24" s="11"/>
    </row>
    <row r="25" spans="1:9" ht="15.6" x14ac:dyDescent="0.35">
      <c r="A25" s="8" t="s">
        <v>65</v>
      </c>
      <c r="B25" s="10">
        <f>SUM(C25:I25)</f>
        <v>277759102.11000001</v>
      </c>
      <c r="C25" s="10">
        <v>0</v>
      </c>
      <c r="D25" s="10">
        <v>277759102.11000001</v>
      </c>
      <c r="E25" s="10">
        <v>0</v>
      </c>
      <c r="F25" s="10">
        <v>0</v>
      </c>
      <c r="G25" s="10">
        <v>0</v>
      </c>
      <c r="H25" s="10">
        <v>0</v>
      </c>
      <c r="I25" s="11">
        <v>0</v>
      </c>
    </row>
    <row r="26" spans="1:9" ht="15.6" x14ac:dyDescent="0.35">
      <c r="A26" s="8" t="s">
        <v>131</v>
      </c>
      <c r="B26" s="10">
        <f>SUM(C26:I26)</f>
        <v>2623882645.7599998</v>
      </c>
      <c r="C26" s="10">
        <v>0</v>
      </c>
      <c r="D26" s="10">
        <v>1287746318.9100001</v>
      </c>
      <c r="E26" s="10">
        <v>900000000</v>
      </c>
      <c r="F26" s="10">
        <v>0</v>
      </c>
      <c r="G26" s="10">
        <v>390793326.85000002</v>
      </c>
      <c r="H26" s="10">
        <v>45343000</v>
      </c>
      <c r="I26" s="11">
        <v>0</v>
      </c>
    </row>
    <row r="27" spans="1:9" ht="15.6" x14ac:dyDescent="0.35">
      <c r="A27" s="8" t="s">
        <v>132</v>
      </c>
      <c r="B27" s="10">
        <f>SUM(C27:I27)</f>
        <v>812512476</v>
      </c>
      <c r="C27" s="10">
        <v>0</v>
      </c>
      <c r="D27" s="10">
        <v>338899826</v>
      </c>
      <c r="E27" s="10">
        <v>0</v>
      </c>
      <c r="F27" s="10">
        <v>0</v>
      </c>
      <c r="G27" s="10">
        <v>0</v>
      </c>
      <c r="H27" s="10">
        <v>473612650</v>
      </c>
      <c r="I27" s="11">
        <v>0</v>
      </c>
    </row>
    <row r="28" spans="1:9" ht="15.6" x14ac:dyDescent="0.35">
      <c r="A28" s="8" t="s">
        <v>83</v>
      </c>
      <c r="B28" s="10">
        <f>SUM(C28:I28)</f>
        <v>2623882645.7599998</v>
      </c>
      <c r="C28" s="10">
        <v>0</v>
      </c>
      <c r="D28" s="10">
        <v>1287746318.9100001</v>
      </c>
      <c r="E28" s="10">
        <v>900000000</v>
      </c>
      <c r="F28" s="10">
        <v>0</v>
      </c>
      <c r="G28" s="10">
        <v>390793326.85000002</v>
      </c>
      <c r="H28" s="10">
        <v>45343000</v>
      </c>
      <c r="I28" s="11">
        <v>0</v>
      </c>
    </row>
    <row r="29" spans="1:9" ht="15.6" x14ac:dyDescent="0.35">
      <c r="A29" s="8" t="s">
        <v>133</v>
      </c>
      <c r="B29" s="10">
        <f>B27</f>
        <v>812512476</v>
      </c>
      <c r="C29" s="10"/>
      <c r="D29" s="10"/>
      <c r="E29" s="10"/>
      <c r="F29" s="10"/>
      <c r="G29" s="10"/>
      <c r="H29" s="10"/>
      <c r="I29" s="11"/>
    </row>
    <row r="30" spans="1:9" ht="15.6" x14ac:dyDescent="0.35">
      <c r="A30" s="8"/>
      <c r="B30" s="10"/>
      <c r="C30" s="10"/>
      <c r="D30" s="10"/>
      <c r="E30" s="10"/>
      <c r="F30" s="10"/>
      <c r="G30" s="10"/>
      <c r="H30" s="10"/>
      <c r="I30" s="11"/>
    </row>
    <row r="31" spans="1:9" ht="15.6" x14ac:dyDescent="0.35">
      <c r="A31" s="7" t="s">
        <v>6</v>
      </c>
      <c r="B31" s="10"/>
      <c r="C31" s="10"/>
      <c r="D31" s="10"/>
      <c r="E31" s="10"/>
      <c r="F31" s="10"/>
      <c r="G31" s="10"/>
      <c r="H31" s="10"/>
      <c r="I31" s="11"/>
    </row>
    <row r="32" spans="1:9" ht="15.6" x14ac:dyDescent="0.35">
      <c r="A32" s="8" t="s">
        <v>131</v>
      </c>
      <c r="B32" s="10">
        <f>B26</f>
        <v>2623882645.7599998</v>
      </c>
      <c r="C32" s="10"/>
      <c r="D32" s="10"/>
      <c r="E32" s="10"/>
      <c r="F32" s="10"/>
      <c r="G32" s="10"/>
      <c r="H32" s="10"/>
      <c r="I32" s="11"/>
    </row>
    <row r="33" spans="1:9" ht="15.6" x14ac:dyDescent="0.35">
      <c r="A33" s="8" t="s">
        <v>132</v>
      </c>
      <c r="B33" s="10">
        <v>236335749.97999999</v>
      </c>
      <c r="C33" s="10"/>
      <c r="D33" s="10"/>
      <c r="E33" s="10"/>
      <c r="F33" s="10"/>
      <c r="G33" s="10"/>
      <c r="H33" s="10"/>
      <c r="I33" s="11"/>
    </row>
    <row r="34" spans="1:9" ht="15.6" x14ac:dyDescent="0.35">
      <c r="A34" s="8"/>
      <c r="B34" s="13"/>
      <c r="C34" s="13"/>
      <c r="D34" s="13"/>
      <c r="E34" s="13"/>
      <c r="F34" s="13"/>
      <c r="G34" s="13"/>
      <c r="H34" s="13"/>
      <c r="I34" s="14"/>
    </row>
    <row r="35" spans="1:9" ht="15.6" x14ac:dyDescent="0.35">
      <c r="A35" s="7" t="s">
        <v>7</v>
      </c>
      <c r="B35" s="13"/>
      <c r="C35" s="13"/>
      <c r="D35" s="13"/>
      <c r="E35" s="13"/>
      <c r="F35" s="13"/>
      <c r="G35" s="13"/>
      <c r="H35" s="13"/>
      <c r="I35" s="14"/>
    </row>
    <row r="36" spans="1:9" ht="15.6" x14ac:dyDescent="0.35">
      <c r="A36" s="8" t="s">
        <v>66</v>
      </c>
      <c r="B36" s="26">
        <v>1.0863</v>
      </c>
      <c r="C36" s="26"/>
      <c r="D36" s="26">
        <v>1.0863</v>
      </c>
      <c r="E36" s="26">
        <v>1.0863</v>
      </c>
      <c r="F36" s="26">
        <v>1.0863</v>
      </c>
      <c r="G36" s="26">
        <v>1.0863</v>
      </c>
      <c r="H36" s="26">
        <v>1.0863</v>
      </c>
      <c r="I36" s="27">
        <v>1.0863</v>
      </c>
    </row>
    <row r="37" spans="1:9" ht="15.6" x14ac:dyDescent="0.35">
      <c r="A37" s="8" t="s">
        <v>134</v>
      </c>
      <c r="B37" s="26">
        <v>1.1144000000000001</v>
      </c>
      <c r="C37" s="26"/>
      <c r="D37" s="26">
        <v>1.1144000000000001</v>
      </c>
      <c r="E37" s="26">
        <v>1.1144000000000001</v>
      </c>
      <c r="F37" s="26">
        <v>1.1144000000000001</v>
      </c>
      <c r="G37" s="26">
        <v>1.1144000000000001</v>
      </c>
      <c r="H37" s="26">
        <v>1.1144000000000001</v>
      </c>
      <c r="I37" s="27">
        <v>1.1144000000000001</v>
      </c>
    </row>
    <row r="38" spans="1:9" ht="15.6" x14ac:dyDescent="0.35">
      <c r="A38" s="8" t="s">
        <v>31</v>
      </c>
      <c r="B38" s="10">
        <f>D38+F38</f>
        <v>314159</v>
      </c>
      <c r="C38" s="10"/>
      <c r="D38" s="12">
        <v>73430</v>
      </c>
      <c r="E38" s="12">
        <v>73430</v>
      </c>
      <c r="F38" s="12">
        <v>240729</v>
      </c>
      <c r="G38" s="12">
        <v>240729</v>
      </c>
      <c r="H38" s="12">
        <v>240729</v>
      </c>
      <c r="I38" s="9"/>
    </row>
    <row r="39" spans="1:9" ht="15.6" x14ac:dyDescent="0.35">
      <c r="A39" s="8"/>
      <c r="B39" s="10"/>
      <c r="C39" s="10"/>
      <c r="D39" s="10"/>
      <c r="E39" s="10"/>
      <c r="F39" s="10"/>
      <c r="G39" s="10"/>
      <c r="H39" s="10"/>
      <c r="I39" s="11"/>
    </row>
    <row r="40" spans="1:9" ht="15.6" x14ac:dyDescent="0.35">
      <c r="A40" s="7" t="s">
        <v>8</v>
      </c>
      <c r="B40" s="10"/>
      <c r="C40" s="10"/>
      <c r="D40" s="10"/>
      <c r="E40" s="10"/>
      <c r="F40" s="10"/>
      <c r="G40" s="10"/>
      <c r="H40" s="10"/>
      <c r="I40" s="11"/>
    </row>
    <row r="41" spans="1:9" ht="15.6" x14ac:dyDescent="0.35">
      <c r="A41" s="8" t="s">
        <v>67</v>
      </c>
      <c r="B41" s="10">
        <f t="shared" ref="B41:I41" si="1">B25/B36</f>
        <v>255692812.39988953</v>
      </c>
      <c r="C41" s="10"/>
      <c r="D41" s="10">
        <f t="shared" si="1"/>
        <v>255692812.39988953</v>
      </c>
      <c r="E41" s="10">
        <f t="shared" si="1"/>
        <v>0</v>
      </c>
      <c r="F41" s="10">
        <f t="shared" si="1"/>
        <v>0</v>
      </c>
      <c r="G41" s="10">
        <f t="shared" si="1"/>
        <v>0</v>
      </c>
      <c r="H41" s="10">
        <f t="shared" si="1"/>
        <v>0</v>
      </c>
      <c r="I41" s="11">
        <f t="shared" si="1"/>
        <v>0</v>
      </c>
    </row>
    <row r="42" spans="1:9" ht="15.6" x14ac:dyDescent="0.35">
      <c r="A42" s="8" t="s">
        <v>135</v>
      </c>
      <c r="B42" s="10">
        <f t="shared" ref="B42:I42" si="2">B27/B37</f>
        <v>729103083.27351034</v>
      </c>
      <c r="C42" s="10"/>
      <c r="D42" s="10">
        <f t="shared" si="2"/>
        <v>304109678.75089735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0">
        <f t="shared" si="2"/>
        <v>424993404.52261305</v>
      </c>
      <c r="I42" s="11">
        <f t="shared" si="2"/>
        <v>0</v>
      </c>
    </row>
    <row r="43" spans="1:9" ht="15.6" x14ac:dyDescent="0.35">
      <c r="A43" s="8" t="s">
        <v>68</v>
      </c>
      <c r="B43" s="10" t="s">
        <v>42</v>
      </c>
      <c r="C43" s="10"/>
      <c r="D43" s="10" t="s">
        <v>42</v>
      </c>
      <c r="E43" s="10" t="s">
        <v>42</v>
      </c>
      <c r="F43" s="10" t="s">
        <v>42</v>
      </c>
      <c r="G43" s="10" t="s">
        <v>42</v>
      </c>
      <c r="H43" s="10" t="s">
        <v>42</v>
      </c>
      <c r="I43" s="11" t="s">
        <v>42</v>
      </c>
    </row>
    <row r="44" spans="1:9" ht="15.6" x14ac:dyDescent="0.35">
      <c r="A44" s="8" t="s">
        <v>136</v>
      </c>
      <c r="B44" s="10">
        <f>B42/B20</f>
        <v>223788.54612446603</v>
      </c>
      <c r="C44" s="10"/>
      <c r="D44" s="10" t="s">
        <v>42</v>
      </c>
      <c r="E44" s="10" t="s">
        <v>42</v>
      </c>
      <c r="F44" s="10">
        <f t="shared" ref="F44" si="3">F42/F20</f>
        <v>0</v>
      </c>
      <c r="G44" s="10" t="s">
        <v>42</v>
      </c>
      <c r="H44" s="10" t="s">
        <v>42</v>
      </c>
      <c r="I44" s="11" t="s">
        <v>42</v>
      </c>
    </row>
    <row r="45" spans="1:9" ht="15.6" x14ac:dyDescent="0.35">
      <c r="A45" s="8"/>
      <c r="B45" s="13"/>
      <c r="C45" s="13"/>
      <c r="D45" s="13"/>
      <c r="E45" s="13"/>
      <c r="F45" s="13"/>
      <c r="G45" s="13"/>
      <c r="H45" s="13"/>
      <c r="I45" s="14"/>
    </row>
    <row r="46" spans="1:9" ht="15.6" x14ac:dyDescent="0.35">
      <c r="A46" s="7" t="s">
        <v>9</v>
      </c>
      <c r="B46" s="13"/>
      <c r="C46" s="13"/>
      <c r="D46" s="13"/>
      <c r="E46" s="13"/>
      <c r="F46" s="13"/>
      <c r="G46" s="13"/>
      <c r="H46" s="13"/>
      <c r="I46" s="14"/>
    </row>
    <row r="47" spans="1:9" ht="15.6" x14ac:dyDescent="0.35">
      <c r="A47" s="8"/>
      <c r="B47" s="13"/>
      <c r="C47" s="13"/>
      <c r="D47" s="13"/>
      <c r="E47" s="13"/>
      <c r="F47" s="13"/>
      <c r="G47" s="13"/>
      <c r="H47" s="13"/>
      <c r="I47" s="14"/>
    </row>
    <row r="48" spans="1:9" ht="15.6" x14ac:dyDescent="0.35">
      <c r="A48" s="7" t="s">
        <v>10</v>
      </c>
      <c r="B48" s="13"/>
      <c r="C48" s="13"/>
      <c r="D48" s="13"/>
      <c r="E48" s="13"/>
      <c r="F48" s="13"/>
      <c r="G48" s="13"/>
      <c r="H48" s="13"/>
      <c r="I48" s="14"/>
    </row>
    <row r="49" spans="1:9" ht="15.6" x14ac:dyDescent="0.35">
      <c r="A49" s="8" t="s">
        <v>11</v>
      </c>
      <c r="B49" s="15">
        <f>(B18/B38)*100</f>
        <v>9.4910538930923511</v>
      </c>
      <c r="C49" s="15"/>
      <c r="D49" s="15">
        <f t="shared" ref="D49:H49" si="4">(D18/D38)*100</f>
        <v>9.4552635162740017</v>
      </c>
      <c r="E49" s="15">
        <f t="shared" si="4"/>
        <v>6.2917063870352719</v>
      </c>
      <c r="F49" s="15">
        <f t="shared" si="4"/>
        <v>2.7391797415350871</v>
      </c>
      <c r="G49" s="15">
        <f t="shared" si="4"/>
        <v>3.6073759289491503</v>
      </c>
      <c r="H49" s="15">
        <f t="shared" si="4"/>
        <v>1.2362449060977281</v>
      </c>
      <c r="I49" s="11" t="s">
        <v>42</v>
      </c>
    </row>
    <row r="50" spans="1:9" ht="15.6" x14ac:dyDescent="0.35">
      <c r="A50" s="8" t="s">
        <v>12</v>
      </c>
      <c r="B50" s="15">
        <f>(B20/B38)*100</f>
        <v>1.0370544851492396</v>
      </c>
      <c r="C50" s="15"/>
      <c r="D50" s="15">
        <f t="shared" ref="D50:H50" si="5">(D20/D38)*100</f>
        <v>0</v>
      </c>
      <c r="E50" s="15">
        <f t="shared" si="5"/>
        <v>0</v>
      </c>
      <c r="F50" s="15">
        <f t="shared" si="5"/>
        <v>0.29286043642436099</v>
      </c>
      <c r="G50" s="15">
        <f t="shared" si="5"/>
        <v>0</v>
      </c>
      <c r="H50" s="15">
        <f t="shared" si="5"/>
        <v>0</v>
      </c>
      <c r="I50" s="11" t="s">
        <v>42</v>
      </c>
    </row>
    <row r="51" spans="1:9" ht="15.6" x14ac:dyDescent="0.35">
      <c r="A51" s="8"/>
      <c r="B51" s="15"/>
      <c r="C51" s="15"/>
      <c r="D51" s="15"/>
      <c r="E51" s="15"/>
      <c r="F51" s="15"/>
      <c r="G51" s="15"/>
      <c r="H51" s="15"/>
      <c r="I51" s="16"/>
    </row>
    <row r="52" spans="1:9" ht="15.6" x14ac:dyDescent="0.35">
      <c r="A52" s="7" t="s">
        <v>13</v>
      </c>
      <c r="B52" s="15"/>
      <c r="C52" s="15"/>
      <c r="D52" s="15"/>
      <c r="E52" s="15"/>
      <c r="F52" s="15"/>
      <c r="G52" s="15"/>
      <c r="H52" s="15"/>
      <c r="I52" s="16"/>
    </row>
    <row r="53" spans="1:9" ht="15.6" x14ac:dyDescent="0.35">
      <c r="A53" s="8" t="s">
        <v>14</v>
      </c>
      <c r="B53" s="15">
        <f>B20/B18*100</f>
        <v>10.92665258074253</v>
      </c>
      <c r="C53" s="15"/>
      <c r="D53" s="15">
        <f t="shared" ref="D53:H53" si="6">D20/D18*100</f>
        <v>0</v>
      </c>
      <c r="E53" s="15">
        <f t="shared" si="6"/>
        <v>0</v>
      </c>
      <c r="F53" s="15">
        <f t="shared" si="6"/>
        <v>10.691537761601456</v>
      </c>
      <c r="G53" s="15">
        <f t="shared" si="6"/>
        <v>0</v>
      </c>
      <c r="H53" s="15">
        <f t="shared" si="6"/>
        <v>0</v>
      </c>
      <c r="I53" s="11" t="s">
        <v>42</v>
      </c>
    </row>
    <row r="54" spans="1:9" ht="15.6" x14ac:dyDescent="0.35">
      <c r="A54" s="8" t="s">
        <v>15</v>
      </c>
      <c r="B54" s="15">
        <f>B27/B26*100</f>
        <v>30.966037193506352</v>
      </c>
      <c r="C54" s="15"/>
      <c r="D54" s="15">
        <f t="shared" ref="D54:H54" si="7">D27/D26*100</f>
        <v>26.317281674457305</v>
      </c>
      <c r="E54" s="15">
        <f t="shared" si="7"/>
        <v>0</v>
      </c>
      <c r="F54" s="10" t="s">
        <v>42</v>
      </c>
      <c r="G54" s="15">
        <f t="shared" si="7"/>
        <v>0</v>
      </c>
      <c r="H54" s="15">
        <f t="shared" si="7"/>
        <v>1044.5110601415874</v>
      </c>
      <c r="I54" s="11" t="s">
        <v>42</v>
      </c>
    </row>
    <row r="55" spans="1:9" ht="15.6" x14ac:dyDescent="0.35">
      <c r="A55" s="8" t="s">
        <v>16</v>
      </c>
      <c r="B55" s="15">
        <f t="shared" ref="B55:H55" si="8">AVERAGE(B53:B54)</f>
        <v>20.94634488712444</v>
      </c>
      <c r="C55" s="15"/>
      <c r="D55" s="15">
        <f t="shared" si="8"/>
        <v>13.158640837228653</v>
      </c>
      <c r="E55" s="15">
        <f t="shared" si="8"/>
        <v>0</v>
      </c>
      <c r="F55" s="10" t="s">
        <v>42</v>
      </c>
      <c r="G55" s="15">
        <f t="shared" si="8"/>
        <v>0</v>
      </c>
      <c r="H55" s="15">
        <f t="shared" si="8"/>
        <v>522.25553007079372</v>
      </c>
      <c r="I55" s="11" t="s">
        <v>42</v>
      </c>
    </row>
    <row r="56" spans="1:9" ht="15.6" x14ac:dyDescent="0.35">
      <c r="A56" s="8"/>
      <c r="B56" s="15"/>
      <c r="C56" s="15"/>
      <c r="D56" s="15"/>
      <c r="E56" s="15"/>
      <c r="F56" s="15"/>
      <c r="G56" s="15"/>
      <c r="H56" s="15"/>
      <c r="I56" s="16"/>
    </row>
    <row r="57" spans="1:9" ht="15.6" x14ac:dyDescent="0.35">
      <c r="A57" s="7" t="s">
        <v>17</v>
      </c>
      <c r="B57" s="15"/>
      <c r="C57" s="15"/>
      <c r="D57" s="15"/>
      <c r="E57" s="15"/>
      <c r="F57" s="15"/>
      <c r="G57" s="15"/>
      <c r="H57" s="15"/>
      <c r="I57" s="16"/>
    </row>
    <row r="58" spans="1:9" ht="15.6" x14ac:dyDescent="0.35">
      <c r="A58" s="8" t="s">
        <v>18</v>
      </c>
      <c r="B58" s="15">
        <f>B20/B22*100</f>
        <v>10.92665258074253</v>
      </c>
      <c r="C58" s="15"/>
      <c r="D58" s="15">
        <f t="shared" ref="D58:H58" si="9">D20/D22*100</f>
        <v>0</v>
      </c>
      <c r="E58" s="15">
        <f t="shared" si="9"/>
        <v>0</v>
      </c>
      <c r="F58" s="15">
        <f t="shared" si="9"/>
        <v>10.691537761601456</v>
      </c>
      <c r="G58" s="15">
        <f t="shared" si="9"/>
        <v>0</v>
      </c>
      <c r="H58" s="15">
        <f t="shared" si="9"/>
        <v>0</v>
      </c>
      <c r="I58" s="11" t="s">
        <v>42</v>
      </c>
    </row>
    <row r="59" spans="1:9" ht="15.6" x14ac:dyDescent="0.35">
      <c r="A59" s="8" t="s">
        <v>19</v>
      </c>
      <c r="B59" s="15">
        <f t="shared" ref="B59:H59" si="10">B27/B28*100</f>
        <v>30.966037193506352</v>
      </c>
      <c r="C59" s="15"/>
      <c r="D59" s="15">
        <f t="shared" si="10"/>
        <v>26.317281674457305</v>
      </c>
      <c r="E59" s="15">
        <f t="shared" si="10"/>
        <v>0</v>
      </c>
      <c r="F59" s="10" t="s">
        <v>42</v>
      </c>
      <c r="G59" s="15">
        <f t="shared" si="10"/>
        <v>0</v>
      </c>
      <c r="H59" s="15">
        <f t="shared" si="10"/>
        <v>1044.5110601415874</v>
      </c>
      <c r="I59" s="11" t="s">
        <v>42</v>
      </c>
    </row>
    <row r="60" spans="1:9" ht="15.6" x14ac:dyDescent="0.35">
      <c r="A60" s="8" t="s">
        <v>20</v>
      </c>
      <c r="B60" s="15">
        <f t="shared" ref="B60:H60" si="11">(B58+B59)/2</f>
        <v>20.94634488712444</v>
      </c>
      <c r="C60" s="15"/>
      <c r="D60" s="15">
        <f t="shared" si="11"/>
        <v>13.158640837228653</v>
      </c>
      <c r="E60" s="15">
        <f t="shared" si="11"/>
        <v>0</v>
      </c>
      <c r="F60" s="10" t="s">
        <v>42</v>
      </c>
      <c r="G60" s="15">
        <f t="shared" si="11"/>
        <v>0</v>
      </c>
      <c r="H60" s="15">
        <f t="shared" si="11"/>
        <v>522.25553007079372</v>
      </c>
      <c r="I60" s="11" t="s">
        <v>42</v>
      </c>
    </row>
    <row r="61" spans="1:9" ht="15.6" x14ac:dyDescent="0.35">
      <c r="A61" s="8"/>
      <c r="B61" s="15"/>
      <c r="C61" s="15"/>
      <c r="D61" s="15"/>
      <c r="E61" s="15"/>
      <c r="F61" s="15"/>
      <c r="G61" s="15"/>
      <c r="H61" s="15"/>
      <c r="I61" s="16"/>
    </row>
    <row r="62" spans="1:9" ht="15.6" x14ac:dyDescent="0.35">
      <c r="A62" s="7" t="s">
        <v>30</v>
      </c>
      <c r="B62" s="15"/>
      <c r="C62" s="15"/>
      <c r="D62" s="15"/>
      <c r="E62" s="15"/>
      <c r="F62" s="15"/>
      <c r="G62" s="15"/>
      <c r="H62" s="15"/>
      <c r="I62" s="16"/>
    </row>
    <row r="63" spans="1:9" ht="15.6" x14ac:dyDescent="0.35">
      <c r="A63" s="8" t="s">
        <v>21</v>
      </c>
      <c r="B63" s="15">
        <f>B29/B27*100</f>
        <v>100</v>
      </c>
      <c r="C63" s="15"/>
      <c r="D63" s="15">
        <f t="shared" ref="D63:H63" si="12">D29/D27*100</f>
        <v>0</v>
      </c>
      <c r="E63" s="10" t="s">
        <v>42</v>
      </c>
      <c r="F63" s="10" t="s">
        <v>42</v>
      </c>
      <c r="G63" s="10" t="s">
        <v>42</v>
      </c>
      <c r="H63" s="15">
        <f t="shared" si="12"/>
        <v>0</v>
      </c>
      <c r="I63" s="11" t="s">
        <v>42</v>
      </c>
    </row>
    <row r="64" spans="1:9" ht="15.6" x14ac:dyDescent="0.35">
      <c r="A64" s="8"/>
      <c r="B64" s="15"/>
      <c r="C64" s="15"/>
      <c r="D64" s="15"/>
      <c r="E64" s="15"/>
      <c r="F64" s="15"/>
      <c r="G64" s="15"/>
      <c r="H64" s="15"/>
      <c r="I64" s="16"/>
    </row>
    <row r="65" spans="1:9" ht="15.6" x14ac:dyDescent="0.35">
      <c r="A65" s="7" t="s">
        <v>22</v>
      </c>
      <c r="B65" s="15"/>
      <c r="C65" s="15"/>
      <c r="D65" s="15"/>
      <c r="E65" s="15"/>
      <c r="F65" s="15"/>
      <c r="G65" s="15"/>
      <c r="H65" s="15"/>
      <c r="I65" s="16"/>
    </row>
    <row r="66" spans="1:9" ht="15.6" x14ac:dyDescent="0.35">
      <c r="A66" s="8" t="s">
        <v>34</v>
      </c>
      <c r="B66" s="10" t="s">
        <v>42</v>
      </c>
      <c r="C66" s="15"/>
      <c r="D66" s="10" t="s">
        <v>42</v>
      </c>
      <c r="E66" s="10" t="s">
        <v>42</v>
      </c>
      <c r="F66" s="10" t="s">
        <v>42</v>
      </c>
      <c r="G66" s="10" t="s">
        <v>42</v>
      </c>
      <c r="H66" s="10" t="s">
        <v>42</v>
      </c>
      <c r="I66" s="11" t="s">
        <v>42</v>
      </c>
    </row>
    <row r="67" spans="1:9" ht="15.6" x14ac:dyDescent="0.35">
      <c r="A67" s="8" t="s">
        <v>23</v>
      </c>
      <c r="B67" s="15">
        <f>((B42/B41)-1)*100</f>
        <v>185.14805575888974</v>
      </c>
      <c r="C67" s="15"/>
      <c r="D67" s="15">
        <f t="shared" ref="D67" si="13">((D42/D41)-1)*100</f>
        <v>18.935560173387465</v>
      </c>
      <c r="E67" s="10" t="s">
        <v>42</v>
      </c>
      <c r="F67" s="10" t="s">
        <v>42</v>
      </c>
      <c r="G67" s="10" t="s">
        <v>42</v>
      </c>
      <c r="H67" s="10" t="s">
        <v>42</v>
      </c>
      <c r="I67" s="11" t="s">
        <v>42</v>
      </c>
    </row>
    <row r="68" spans="1:9" ht="15.6" x14ac:dyDescent="0.35">
      <c r="A68" s="8" t="s">
        <v>24</v>
      </c>
      <c r="B68" s="10" t="s">
        <v>42</v>
      </c>
      <c r="C68" s="10"/>
      <c r="D68" s="10" t="s">
        <v>42</v>
      </c>
      <c r="E68" s="10" t="s">
        <v>42</v>
      </c>
      <c r="F68" s="10" t="s">
        <v>42</v>
      </c>
      <c r="G68" s="10" t="s">
        <v>42</v>
      </c>
      <c r="H68" s="10" t="s">
        <v>42</v>
      </c>
      <c r="I68" s="11" t="s">
        <v>42</v>
      </c>
    </row>
    <row r="69" spans="1:9" ht="15.6" x14ac:dyDescent="0.35">
      <c r="A69" s="8"/>
      <c r="B69" s="15"/>
      <c r="C69" s="15"/>
      <c r="D69" s="15"/>
      <c r="E69" s="15"/>
      <c r="F69" s="15"/>
      <c r="G69" s="15"/>
      <c r="H69" s="15"/>
      <c r="I69" s="16"/>
    </row>
    <row r="70" spans="1:9" ht="15.6" x14ac:dyDescent="0.35">
      <c r="A70" s="7" t="s">
        <v>25</v>
      </c>
      <c r="B70" s="15"/>
      <c r="C70" s="15"/>
      <c r="D70" s="15"/>
      <c r="E70" s="15"/>
      <c r="F70" s="15"/>
      <c r="G70" s="15"/>
      <c r="H70" s="15"/>
      <c r="I70" s="16"/>
    </row>
    <row r="71" spans="1:9" ht="15.6" x14ac:dyDescent="0.35">
      <c r="A71" s="8" t="s">
        <v>35</v>
      </c>
      <c r="B71" s="15">
        <f>B26/B18</f>
        <v>87999.552126639159</v>
      </c>
      <c r="C71" s="15"/>
      <c r="D71" s="15">
        <f t="shared" ref="D71:H71" si="14">D26/D18</f>
        <v>185474.04852513323</v>
      </c>
      <c r="E71" s="15">
        <f t="shared" si="14"/>
        <v>194805.1948051948</v>
      </c>
      <c r="F71" s="15">
        <f t="shared" si="14"/>
        <v>0</v>
      </c>
      <c r="G71" s="15">
        <f t="shared" si="14"/>
        <v>45001.534644173196</v>
      </c>
      <c r="H71" s="15">
        <f t="shared" si="14"/>
        <v>15236.223118279569</v>
      </c>
      <c r="I71" s="11" t="s">
        <v>42</v>
      </c>
    </row>
    <row r="72" spans="1:9" ht="15.6" x14ac:dyDescent="0.35">
      <c r="A72" s="8" t="s">
        <v>36</v>
      </c>
      <c r="B72" s="10">
        <f>B27/B20</f>
        <v>249389.95580110498</v>
      </c>
      <c r="C72" s="10"/>
      <c r="D72" s="10" t="s">
        <v>42</v>
      </c>
      <c r="E72" s="10" t="s">
        <v>42</v>
      </c>
      <c r="F72" s="10">
        <f t="shared" ref="F72" si="15">F27/F20</f>
        <v>0</v>
      </c>
      <c r="G72" s="10" t="s">
        <v>42</v>
      </c>
      <c r="H72" s="10" t="s">
        <v>42</v>
      </c>
      <c r="I72" s="11" t="s">
        <v>42</v>
      </c>
    </row>
    <row r="73" spans="1:9" ht="15.6" x14ac:dyDescent="0.35">
      <c r="A73" s="8" t="s">
        <v>26</v>
      </c>
      <c r="B73" s="10">
        <f>(B72/B71)*B55</f>
        <v>59.361756956184756</v>
      </c>
      <c r="C73" s="10"/>
      <c r="D73" s="10" t="s">
        <v>42</v>
      </c>
      <c r="E73" s="10" t="s">
        <v>42</v>
      </c>
      <c r="F73" s="10" t="s">
        <v>42</v>
      </c>
      <c r="G73" s="10" t="s">
        <v>42</v>
      </c>
      <c r="H73" s="10" t="s">
        <v>42</v>
      </c>
      <c r="I73" s="11" t="s">
        <v>42</v>
      </c>
    </row>
    <row r="74" spans="1:9" ht="15.6" x14ac:dyDescent="0.35">
      <c r="A74" s="8" t="s">
        <v>37</v>
      </c>
      <c r="B74" s="15">
        <f>B26/B17</f>
        <v>262388264.57599998</v>
      </c>
      <c r="C74" s="15"/>
      <c r="D74" s="15">
        <f t="shared" ref="D74:I74" si="16">D26/D17</f>
        <v>429248772.97000003</v>
      </c>
      <c r="E74" s="15">
        <f t="shared" si="16"/>
        <v>900000000</v>
      </c>
      <c r="F74" s="15">
        <f t="shared" si="16"/>
        <v>0</v>
      </c>
      <c r="G74" s="15">
        <f t="shared" si="16"/>
        <v>195396663.42500001</v>
      </c>
      <c r="H74" s="15">
        <f t="shared" si="16"/>
        <v>45343000</v>
      </c>
      <c r="I74" s="16">
        <f t="shared" si="16"/>
        <v>0</v>
      </c>
    </row>
    <row r="75" spans="1:9" ht="15.6" x14ac:dyDescent="0.35">
      <c r="A75" s="8" t="s">
        <v>38</v>
      </c>
      <c r="B75" s="10">
        <f>B27/B19</f>
        <v>270837492</v>
      </c>
      <c r="C75" s="10"/>
      <c r="D75" s="10" t="s">
        <v>42</v>
      </c>
      <c r="E75" s="10">
        <f t="shared" ref="E75:F75" si="17">E27/E19</f>
        <v>0</v>
      </c>
      <c r="F75" s="10">
        <f t="shared" si="17"/>
        <v>0</v>
      </c>
      <c r="G75" s="10" t="s">
        <v>42</v>
      </c>
      <c r="H75" s="10" t="s">
        <v>42</v>
      </c>
      <c r="I75" s="11" t="s">
        <v>42</v>
      </c>
    </row>
    <row r="76" spans="1:9" ht="15.6" x14ac:dyDescent="0.35">
      <c r="A76" s="8"/>
      <c r="B76" s="15"/>
      <c r="C76" s="15"/>
      <c r="D76" s="15"/>
      <c r="E76" s="15"/>
      <c r="F76" s="15"/>
      <c r="G76" s="15"/>
      <c r="H76" s="15"/>
      <c r="I76" s="15"/>
    </row>
    <row r="77" spans="1:9" ht="15.6" x14ac:dyDescent="0.35">
      <c r="A77" s="7" t="s">
        <v>27</v>
      </c>
      <c r="B77" s="15"/>
      <c r="C77" s="15"/>
      <c r="D77" s="15"/>
      <c r="E77" s="15"/>
      <c r="F77" s="15"/>
      <c r="G77" s="15"/>
      <c r="H77" s="15"/>
      <c r="I77" s="15"/>
    </row>
    <row r="78" spans="1:9" ht="15.6" x14ac:dyDescent="0.35">
      <c r="A78" s="8" t="s">
        <v>28</v>
      </c>
      <c r="B78" s="15">
        <f>(B33/B32)*100</f>
        <v>9.0071006171675041</v>
      </c>
      <c r="C78" s="15"/>
      <c r="D78" s="15"/>
      <c r="E78" s="15"/>
      <c r="F78" s="15"/>
      <c r="G78" s="15"/>
      <c r="H78" s="15"/>
      <c r="I78" s="15"/>
    </row>
    <row r="79" spans="1:9" ht="15.6" x14ac:dyDescent="0.35">
      <c r="A79" s="8" t="s">
        <v>29</v>
      </c>
      <c r="B79" s="15">
        <f>(B27/B33)*100</f>
        <v>343.79583963440115</v>
      </c>
      <c r="C79" s="15"/>
      <c r="D79" s="15"/>
      <c r="E79" s="15"/>
      <c r="F79" s="15"/>
      <c r="G79" s="15"/>
      <c r="H79" s="15"/>
      <c r="I79" s="15"/>
    </row>
    <row r="80" spans="1:9" ht="16.2" thickBot="1" x14ac:dyDescent="0.4">
      <c r="A80" s="18"/>
      <c r="B80" s="18"/>
      <c r="C80" s="18"/>
      <c r="D80" s="18"/>
      <c r="E80" s="18"/>
      <c r="F80" s="18"/>
      <c r="G80" s="18"/>
      <c r="H80" s="18"/>
      <c r="I80" s="18"/>
    </row>
    <row r="81" spans="1:10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43"/>
      <c r="J81" s="8"/>
    </row>
    <row r="82" spans="1:10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39"/>
      <c r="J82" s="8"/>
    </row>
    <row r="83" spans="1:10" ht="16.5" customHeight="1" x14ac:dyDescent="0.35">
      <c r="A83" s="39" t="s">
        <v>145</v>
      </c>
      <c r="B83" s="39"/>
      <c r="C83" s="39"/>
      <c r="D83" s="39"/>
      <c r="E83" s="39"/>
      <c r="F83" s="39"/>
      <c r="G83" s="39"/>
      <c r="H83" s="39"/>
      <c r="I83" s="8"/>
    </row>
    <row r="85" spans="1:10" ht="15.6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5.6" x14ac:dyDescent="0.35">
      <c r="A86" s="8"/>
      <c r="B86" s="8"/>
      <c r="C86" s="8"/>
      <c r="D86" s="8"/>
      <c r="E86" s="8"/>
      <c r="F86" s="8"/>
      <c r="G86" s="8"/>
      <c r="H86" s="8"/>
      <c r="I86" s="8"/>
    </row>
    <row r="87" spans="1:10" ht="15.6" x14ac:dyDescent="0.35">
      <c r="A87" s="8"/>
      <c r="B87" s="8"/>
      <c r="C87" s="8"/>
      <c r="D87" s="8"/>
      <c r="E87" s="8"/>
      <c r="F87" s="8"/>
      <c r="G87" s="8"/>
      <c r="H87" s="8"/>
      <c r="I87" s="8"/>
    </row>
    <row r="88" spans="1:10" ht="15.6" x14ac:dyDescent="0.35">
      <c r="A88" s="8"/>
      <c r="B88" s="8"/>
      <c r="C88" s="8"/>
      <c r="D88" s="8"/>
      <c r="E88" s="8"/>
      <c r="F88" s="8"/>
      <c r="G88" s="8"/>
      <c r="H88" s="8"/>
      <c r="I88" s="8"/>
    </row>
    <row r="89" spans="1:10" ht="15.6" x14ac:dyDescent="0.35">
      <c r="A89" s="8"/>
      <c r="B89" s="8"/>
      <c r="C89" s="8"/>
      <c r="D89" s="8"/>
      <c r="E89" s="8"/>
      <c r="F89" s="8"/>
      <c r="G89" s="8"/>
      <c r="H89" s="8"/>
      <c r="I89" s="8"/>
    </row>
    <row r="90" spans="1:10" ht="15.6" x14ac:dyDescent="0.35">
      <c r="A90" s="8"/>
      <c r="B90" s="8"/>
      <c r="C90" s="8"/>
      <c r="D90" s="8"/>
      <c r="E90" s="8"/>
      <c r="F90" s="8"/>
      <c r="G90" s="8"/>
      <c r="H90" s="8"/>
      <c r="I90" s="8"/>
    </row>
    <row r="91" spans="1:10" ht="15.6" x14ac:dyDescent="0.35">
      <c r="A91" s="8"/>
      <c r="B91" s="8"/>
      <c r="C91" s="8"/>
      <c r="D91" s="8"/>
      <c r="E91" s="8"/>
      <c r="F91" s="8"/>
      <c r="G91" s="8"/>
      <c r="H91" s="8"/>
      <c r="I91" s="8"/>
    </row>
    <row r="92" spans="1:10" ht="15.6" x14ac:dyDescent="0.35">
      <c r="A92" s="8"/>
      <c r="B92" s="8"/>
      <c r="C92" s="8"/>
      <c r="D92" s="8"/>
      <c r="E92" s="8"/>
      <c r="F92" s="8"/>
      <c r="G92" s="8"/>
      <c r="H92" s="8"/>
      <c r="I92" s="8"/>
    </row>
    <row r="93" spans="1:10" ht="15.6" x14ac:dyDescent="0.35">
      <c r="A93" s="8"/>
      <c r="B93" s="8"/>
      <c r="C93" s="8"/>
      <c r="D93" s="8"/>
      <c r="E93" s="8"/>
      <c r="F93" s="8"/>
      <c r="G93" s="8"/>
      <c r="H93" s="8"/>
      <c r="I93" s="8"/>
    </row>
    <row r="94" spans="1:10" ht="15.6" x14ac:dyDescent="0.35">
      <c r="A94" s="8"/>
      <c r="B94" s="8"/>
      <c r="C94" s="8"/>
      <c r="D94" s="8"/>
      <c r="E94" s="8"/>
      <c r="F94" s="8"/>
      <c r="G94" s="8"/>
      <c r="H94" s="8"/>
      <c r="I94" s="8"/>
    </row>
    <row r="95" spans="1:10" ht="15.6" x14ac:dyDescent="0.35">
      <c r="A95" s="8"/>
      <c r="B95" s="8"/>
      <c r="C95" s="8"/>
      <c r="D95" s="8"/>
      <c r="E95" s="8"/>
      <c r="F95" s="8"/>
      <c r="G95" s="8"/>
      <c r="H95" s="8"/>
      <c r="I95" s="8"/>
    </row>
    <row r="96" spans="1:10" ht="15.6" x14ac:dyDescent="0.35">
      <c r="A96" s="8"/>
      <c r="B96" s="8"/>
      <c r="C96" s="8"/>
      <c r="D96" s="8"/>
      <c r="E96" s="8"/>
      <c r="F96" s="8"/>
      <c r="G96" s="8"/>
      <c r="H96" s="8"/>
      <c r="I96" s="8"/>
    </row>
    <row r="97" spans="1:9" ht="15.6" x14ac:dyDescent="0.35">
      <c r="A97" s="8"/>
      <c r="B97" s="8"/>
      <c r="C97" s="8"/>
      <c r="D97" s="8"/>
      <c r="E97" s="8"/>
      <c r="F97" s="8"/>
      <c r="G97" s="8"/>
      <c r="H97" s="8"/>
      <c r="I97" s="8"/>
    </row>
    <row r="98" spans="1:9" ht="15.6" x14ac:dyDescent="0.35">
      <c r="A98" s="8"/>
      <c r="B98" s="8"/>
      <c r="C98" s="8"/>
      <c r="D98" s="8"/>
      <c r="E98" s="8"/>
      <c r="F98" s="8"/>
      <c r="G98" s="8"/>
      <c r="H98" s="8"/>
      <c r="I98" s="8"/>
    </row>
    <row r="99" spans="1:9" ht="15.6" x14ac:dyDescent="0.35">
      <c r="A99" s="8"/>
      <c r="B99" s="8"/>
      <c r="C99" s="8"/>
      <c r="D99" s="8"/>
      <c r="E99" s="8"/>
      <c r="F99" s="8"/>
      <c r="G99" s="8"/>
      <c r="H99" s="8"/>
      <c r="I99" s="8"/>
    </row>
    <row r="100" spans="1:9" ht="15.6" x14ac:dyDescent="0.3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6" x14ac:dyDescent="0.3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5.6" x14ac:dyDescent="0.3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5.6" x14ac:dyDescent="0.3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5.6" x14ac:dyDescent="0.35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5.6" x14ac:dyDescent="0.35">
      <c r="A105" s="8"/>
      <c r="B105" s="8"/>
      <c r="C105" s="8"/>
      <c r="D105" s="8"/>
      <c r="E105" s="8"/>
      <c r="F105" s="8"/>
      <c r="G105" s="8"/>
      <c r="H105" s="8"/>
      <c r="I105" s="8"/>
    </row>
    <row r="106" spans="1:9" ht="15.6" x14ac:dyDescent="0.35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5.6" x14ac:dyDescent="0.35">
      <c r="A107" s="8"/>
      <c r="B107" s="8"/>
      <c r="C107" s="8"/>
      <c r="D107" s="8"/>
      <c r="E107" s="8"/>
      <c r="F107" s="8"/>
      <c r="G107" s="8"/>
      <c r="H107" s="8"/>
      <c r="I107" s="8"/>
    </row>
    <row r="108" spans="1:9" ht="15.6" x14ac:dyDescent="0.35">
      <c r="A108" s="8"/>
      <c r="B108" s="8"/>
      <c r="C108" s="8"/>
      <c r="D108" s="8"/>
      <c r="E108" s="8"/>
      <c r="F108" s="8"/>
      <c r="G108" s="8"/>
      <c r="H108" s="8"/>
      <c r="I108" s="8"/>
    </row>
    <row r="109" spans="1:9" ht="15.6" x14ac:dyDescent="0.35">
      <c r="A109" s="8"/>
      <c r="B109" s="8"/>
      <c r="C109" s="8"/>
      <c r="D109" s="8"/>
      <c r="E109" s="8"/>
      <c r="F109" s="8"/>
      <c r="G109" s="8"/>
      <c r="H109" s="8"/>
      <c r="I109" s="8"/>
    </row>
  </sheetData>
  <mergeCells count="8">
    <mergeCell ref="A83:H83"/>
    <mergeCell ref="A82:I82"/>
    <mergeCell ref="A9:A10"/>
    <mergeCell ref="B9:B10"/>
    <mergeCell ref="A81:I81"/>
    <mergeCell ref="C9:I9"/>
    <mergeCell ref="C10:E10"/>
    <mergeCell ref="F10:H10"/>
  </mergeCells>
  <pageMargins left="0.7" right="0.7" top="0.75" bottom="0.75" header="0.3" footer="0.3"/>
  <pageSetup orientation="portrait" horizontalDpi="300" verticalDpi="300" r:id="rId1"/>
  <ignoredErrors>
    <ignoredError sqref="I76:I79 D76 D77:F79" evalError="1"/>
    <ignoredError sqref="B15:B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J103"/>
  <sheetViews>
    <sheetView showGridLines="0" zoomScale="70" zoomScaleNormal="7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3" width="22" style="29" customWidth="1"/>
    <col min="4" max="4" width="22" style="1" customWidth="1"/>
    <col min="5" max="5" width="26.33203125" style="1" customWidth="1"/>
    <col min="6" max="6" width="17.5546875" style="29" customWidth="1"/>
    <col min="7" max="7" width="20.88671875" style="1" customWidth="1"/>
    <col min="8" max="9" width="17.109375" style="1" customWidth="1"/>
    <col min="10" max="10" width="11.44140625" style="1" customWidth="1"/>
    <col min="11" max="16384" width="11.44140625" style="1"/>
  </cols>
  <sheetData>
    <row r="7" spans="1:9" ht="21" customHeight="1" x14ac:dyDescent="0.3"/>
    <row r="8" spans="1:9" ht="21" customHeight="1" x14ac:dyDescent="0.3"/>
    <row r="9" spans="1:9" s="2" customFormat="1" ht="15.6" x14ac:dyDescent="0.3">
      <c r="A9" s="40" t="s">
        <v>0</v>
      </c>
      <c r="B9" s="40" t="s">
        <v>1</v>
      </c>
      <c r="C9" s="44" t="s">
        <v>2</v>
      </c>
      <c r="D9" s="44"/>
      <c r="E9" s="44"/>
      <c r="F9" s="44"/>
      <c r="G9" s="44"/>
      <c r="H9" s="44"/>
      <c r="I9" s="44"/>
    </row>
    <row r="10" spans="1:9" s="2" customFormat="1" ht="31.8" thickBot="1" x14ac:dyDescent="0.35">
      <c r="A10" s="41"/>
      <c r="B10" s="42"/>
      <c r="C10" s="45" t="s">
        <v>45</v>
      </c>
      <c r="D10" s="45"/>
      <c r="E10" s="45"/>
      <c r="F10" s="41" t="s">
        <v>3</v>
      </c>
      <c r="G10" s="41"/>
      <c r="H10" s="41"/>
      <c r="I10" s="4" t="s">
        <v>41</v>
      </c>
    </row>
    <row r="11" spans="1:9" ht="63" thickTop="1" x14ac:dyDescent="0.3">
      <c r="A11" s="3"/>
      <c r="B11" s="3"/>
      <c r="C11" s="30" t="s">
        <v>43</v>
      </c>
      <c r="D11" s="5" t="s">
        <v>40</v>
      </c>
      <c r="E11" s="5" t="s">
        <v>74</v>
      </c>
      <c r="F11" s="30" t="s">
        <v>44</v>
      </c>
      <c r="G11" s="5" t="s">
        <v>40</v>
      </c>
      <c r="H11" s="5" t="s">
        <v>74</v>
      </c>
      <c r="I11" s="6" t="s">
        <v>39</v>
      </c>
    </row>
    <row r="12" spans="1:9" ht="15.6" x14ac:dyDescent="0.35">
      <c r="A12" s="7" t="s">
        <v>4</v>
      </c>
      <c r="B12" s="8"/>
      <c r="C12" s="31"/>
      <c r="D12" s="8"/>
      <c r="E12" s="8"/>
      <c r="F12" s="31"/>
      <c r="G12" s="8"/>
      <c r="H12" s="8"/>
      <c r="I12" s="9"/>
    </row>
    <row r="13" spans="1:9" ht="15.6" x14ac:dyDescent="0.35">
      <c r="A13" s="8"/>
      <c r="B13" s="8"/>
      <c r="C13" s="31"/>
      <c r="D13" s="8"/>
      <c r="E13" s="8"/>
      <c r="F13" s="31"/>
      <c r="G13" s="8"/>
      <c r="H13" s="8"/>
      <c r="I13" s="9"/>
    </row>
    <row r="14" spans="1:9" ht="15.6" x14ac:dyDescent="0.35">
      <c r="A14" s="7" t="s">
        <v>32</v>
      </c>
      <c r="B14" s="8"/>
      <c r="C14" s="31"/>
      <c r="D14" s="8"/>
      <c r="E14" s="8"/>
      <c r="F14" s="31"/>
      <c r="G14" s="8"/>
      <c r="H14" s="8"/>
      <c r="I14" s="9"/>
    </row>
    <row r="15" spans="1:9" ht="15.6" x14ac:dyDescent="0.35">
      <c r="A15" s="8" t="s">
        <v>69</v>
      </c>
      <c r="B15" s="10">
        <f t="shared" ref="B15:B22" si="0">SUM(C15:H15)</f>
        <v>9</v>
      </c>
      <c r="C15" s="32">
        <f>'1 Trimestre'!C15+'2 Trimestre'!C15+'3 Trimestre'!C15+'4 Trimestre'!C15</f>
        <v>0</v>
      </c>
      <c r="D15" s="10">
        <f>'1 Trimestre'!D15+'2 Trimestre'!D15+'3 Trimestre'!D15+'4 Trimestre'!D15</f>
        <v>3</v>
      </c>
      <c r="E15" s="10">
        <f>+'3 Trimestre'!E15+'4 Trimestre'!E15</f>
        <v>0</v>
      </c>
      <c r="F15" s="32">
        <f>+'1 Trimestre'!E15+'2 Trimestre'!E15+'3 Trimestre'!F15+'4 Trimestre'!F15</f>
        <v>2</v>
      </c>
      <c r="G15" s="10">
        <f>+'1 Trimestre'!F15+'2 Trimestre'!F15+'3 Trimestre'!G15+'4 Trimestre'!G15</f>
        <v>4</v>
      </c>
      <c r="H15" s="10">
        <f>+'1 Trimestre'!G15+'2 Trimestre'!G15+'3 Trimestre'!H15+'4 Trimestre'!H15</f>
        <v>0</v>
      </c>
      <c r="I15" s="11">
        <f>+'1 Trimestre'!H15+'2 Trimestre'!H15+'3 Trimestre'!I15+'4 Trimestre'!I15</f>
        <v>8</v>
      </c>
    </row>
    <row r="16" spans="1:9" ht="15.6" x14ac:dyDescent="0.35">
      <c r="A16" s="28" t="s">
        <v>33</v>
      </c>
      <c r="B16" s="10">
        <f t="shared" si="0"/>
        <v>16795</v>
      </c>
      <c r="C16" s="32">
        <f>'1 Trimestre'!C16+'2 Trimestre'!C16+'3 Trimestre'!C16+'4 Trimestre'!C16</f>
        <v>0</v>
      </c>
      <c r="D16" s="10">
        <f>'1 Trimestre'!D16+'2 Trimestre'!D16+'3 Trimestre'!D16+'4 Trimestre'!D16</f>
        <v>0</v>
      </c>
      <c r="E16" s="10">
        <f>+'3 Trimestre'!E16+'4 Trimestre'!E16</f>
        <v>0</v>
      </c>
      <c r="F16" s="32">
        <f>+'1 Trimestre'!E16+'2 Trimestre'!E16+'3 Trimestre'!F16+'4 Trimestre'!F16</f>
        <v>16795</v>
      </c>
      <c r="G16" s="10">
        <f>+'1 Trimestre'!F16+'2 Trimestre'!F16+'3 Trimestre'!G16+'4 Trimestre'!G16</f>
        <v>0</v>
      </c>
      <c r="H16" s="10">
        <f>+'1 Trimestre'!G16+'2 Trimestre'!G16+'3 Trimestre'!H16+'4 Trimestre'!H16</f>
        <v>0</v>
      </c>
      <c r="I16" s="11">
        <f>+'1 Trimestre'!H16+'2 Trimestre'!H16+'3 Trimestre'!I16+'4 Trimestre'!I16</f>
        <v>7902</v>
      </c>
    </row>
    <row r="17" spans="1:9" ht="15.6" x14ac:dyDescent="0.35">
      <c r="A17" s="8" t="s">
        <v>137</v>
      </c>
      <c r="B17" s="10">
        <f t="shared" si="0"/>
        <v>10</v>
      </c>
      <c r="C17" s="32">
        <f>'4 Trimestre'!C17</f>
        <v>0</v>
      </c>
      <c r="D17" s="10">
        <f>'4 Trimestre'!D17</f>
        <v>3</v>
      </c>
      <c r="E17" s="10">
        <f>'4 Trimestre'!E17</f>
        <v>1</v>
      </c>
      <c r="F17" s="32">
        <f>'4 Trimestre'!F17</f>
        <v>3</v>
      </c>
      <c r="G17" s="10">
        <f>'4 Trimestre'!G17</f>
        <v>2</v>
      </c>
      <c r="H17" s="10">
        <f>'4 Trimestre'!H17</f>
        <v>1</v>
      </c>
      <c r="I17" s="11">
        <f>'4 Trimestre'!I17</f>
        <v>2</v>
      </c>
    </row>
    <row r="18" spans="1:9" ht="15.6" x14ac:dyDescent="0.35">
      <c r="A18" s="28" t="s">
        <v>33</v>
      </c>
      <c r="B18" s="10">
        <f t="shared" si="0"/>
        <v>29817</v>
      </c>
      <c r="C18" s="32">
        <f>'4 Trimestre'!C18</f>
        <v>0</v>
      </c>
      <c r="D18" s="10">
        <f>'4 Trimestre'!D18</f>
        <v>6943</v>
      </c>
      <c r="E18" s="10">
        <f>'4 Trimestre'!E18</f>
        <v>4620</v>
      </c>
      <c r="F18" s="32">
        <f>'4 Trimestre'!F18</f>
        <v>6594</v>
      </c>
      <c r="G18" s="10">
        <f>'4 Trimestre'!G18</f>
        <v>8684</v>
      </c>
      <c r="H18" s="10">
        <f>'4 Trimestre'!H18</f>
        <v>2976</v>
      </c>
      <c r="I18" s="11">
        <f>'4 Trimestre'!I18</f>
        <v>0</v>
      </c>
    </row>
    <row r="19" spans="1:9" ht="15.6" x14ac:dyDescent="0.35">
      <c r="A19" s="8" t="s">
        <v>138</v>
      </c>
      <c r="B19" s="10">
        <f t="shared" si="0"/>
        <v>9</v>
      </c>
      <c r="C19" s="32">
        <f>'1 Trimestre'!C19+'2 Trimestre'!C19+'3 Trimestre'!C19+'4 Trimestre'!C19</f>
        <v>1</v>
      </c>
      <c r="D19" s="10">
        <v>2</v>
      </c>
      <c r="E19" s="10">
        <f>'1 Trimestre'!E19+'2 Trimestre'!E19+'3 Trimestre'!E19+'4 Trimestre'!E19</f>
        <v>1</v>
      </c>
      <c r="F19" s="32">
        <f>+'1 Trimestre'!E19+'2 Trimestre'!E19+'3 Trimestre'!F19+'4 Trimestre'!F19</f>
        <v>3</v>
      </c>
      <c r="G19" s="10">
        <v>1</v>
      </c>
      <c r="H19" s="10">
        <f>+'1 Trimestre'!G19+'2 Trimestre'!G19+'3 Trimestre'!H19+'4 Trimestre'!H19</f>
        <v>1</v>
      </c>
      <c r="I19" s="11">
        <f>+'1 Trimestre'!H19+'2 Trimestre'!H19+'3 Trimestre'!I19+'4 Trimestre'!I19</f>
        <v>2</v>
      </c>
    </row>
    <row r="20" spans="1:9" ht="15.6" x14ac:dyDescent="0.35">
      <c r="A20" s="28" t="s">
        <v>33</v>
      </c>
      <c r="B20" s="10">
        <f t="shared" si="0"/>
        <v>6976</v>
      </c>
      <c r="C20" s="32">
        <f>'1 Trimestre'!C20+'2 Trimestre'!C20+'3 Trimestre'!C20+'4 Trimestre'!C20</f>
        <v>2553</v>
      </c>
      <c r="D20" s="10">
        <f>'1 Trimestre'!D20+'2 Trimestre'!D20+'3 Trimestre'!D20+'4 Trimestre'!D20</f>
        <v>0</v>
      </c>
      <c r="E20" s="10">
        <f>'1 Trimestre'!E20+'2 Trimestre'!E20+'3 Trimestre'!E20+'4 Trimestre'!E20</f>
        <v>0</v>
      </c>
      <c r="F20" s="32">
        <f>+'1 Trimestre'!E20+'2 Trimestre'!E20+'3 Trimestre'!F20+'4 Trimestre'!F20</f>
        <v>4423</v>
      </c>
      <c r="G20" s="10">
        <f>+'1 Trimestre'!F20+'2 Trimestre'!F20+'3 Trimestre'!G20+'4 Trimestre'!G20</f>
        <v>0</v>
      </c>
      <c r="H20" s="10">
        <f>+'1 Trimestre'!G20+'2 Trimestre'!G20+'3 Trimestre'!H20+'4 Trimestre'!H20</f>
        <v>0</v>
      </c>
      <c r="I20" s="11">
        <f>+'1 Trimestre'!H20+'2 Trimestre'!H20+'3 Trimestre'!I20+'4 Trimestre'!I20</f>
        <v>3256</v>
      </c>
    </row>
    <row r="21" spans="1:9" ht="15.6" x14ac:dyDescent="0.35">
      <c r="A21" s="8" t="s">
        <v>79</v>
      </c>
      <c r="B21" s="10">
        <f t="shared" si="0"/>
        <v>10</v>
      </c>
      <c r="C21" s="32">
        <f>'4 Trimestre'!C21</f>
        <v>0</v>
      </c>
      <c r="D21" s="10">
        <f>'4 Trimestre'!D21</f>
        <v>3</v>
      </c>
      <c r="E21" s="10">
        <f>'4 Trimestre'!E21</f>
        <v>1</v>
      </c>
      <c r="F21" s="32">
        <f>'4 Trimestre'!F21</f>
        <v>3</v>
      </c>
      <c r="G21" s="10">
        <f>'4 Trimestre'!G21</f>
        <v>2</v>
      </c>
      <c r="H21" s="10">
        <f>'4 Trimestre'!H21</f>
        <v>1</v>
      </c>
      <c r="I21" s="11">
        <f>'4 Trimestre'!I21</f>
        <v>2</v>
      </c>
    </row>
    <row r="22" spans="1:9" ht="15.6" x14ac:dyDescent="0.35">
      <c r="A22" s="28" t="s">
        <v>33</v>
      </c>
      <c r="B22" s="10">
        <f t="shared" si="0"/>
        <v>29817</v>
      </c>
      <c r="C22" s="32">
        <f>'4 Trimestre'!C22</f>
        <v>0</v>
      </c>
      <c r="D22" s="10">
        <f>'4 Trimestre'!D22</f>
        <v>6943</v>
      </c>
      <c r="E22" s="10">
        <f>'4 Trimestre'!E22</f>
        <v>4620</v>
      </c>
      <c r="F22" s="32">
        <f>'4 Trimestre'!F22</f>
        <v>6594</v>
      </c>
      <c r="G22" s="10">
        <f>'4 Trimestre'!G22</f>
        <v>8684</v>
      </c>
      <c r="H22" s="10">
        <f>'4 Trimestre'!H22</f>
        <v>2976</v>
      </c>
      <c r="I22" s="11">
        <f>'4 Trimestre'!I22</f>
        <v>0</v>
      </c>
    </row>
    <row r="23" spans="1:9" ht="15.6" x14ac:dyDescent="0.35">
      <c r="A23" s="8"/>
      <c r="B23" s="10"/>
      <c r="C23" s="32"/>
      <c r="D23" s="10"/>
      <c r="E23" s="10"/>
      <c r="F23" s="32"/>
      <c r="G23" s="10"/>
      <c r="H23" s="10"/>
      <c r="I23" s="11"/>
    </row>
    <row r="24" spans="1:9" ht="15.6" x14ac:dyDescent="0.35">
      <c r="A24" s="7" t="s">
        <v>5</v>
      </c>
      <c r="B24" s="10"/>
      <c r="C24" s="32"/>
      <c r="D24" s="10"/>
      <c r="E24" s="10"/>
      <c r="F24" s="32"/>
      <c r="G24" s="10"/>
      <c r="H24" s="10"/>
      <c r="I24" s="11"/>
    </row>
    <row r="25" spans="1:9" ht="15.6" x14ac:dyDescent="0.35">
      <c r="A25" s="8" t="s">
        <v>70</v>
      </c>
      <c r="B25" s="10">
        <f>SUM(C25:G25)</f>
        <v>555122759.55999994</v>
      </c>
      <c r="C25" s="32">
        <f>'1 Trimestre'!C25+'2 Trimestre'!C25+'3 Trimestre'!C25+'4 Trimestre'!C25</f>
        <v>0</v>
      </c>
      <c r="D25" s="10">
        <f>'1 Trimestre'!D25+'2 Trimestre'!D25+'3 Trimestre'!D25+'4 Trimestre'!D25</f>
        <v>555122759.55999994</v>
      </c>
      <c r="E25" s="10">
        <f>'1 Trimestre'!E25+'2 Trimestre'!E25+'3 Trimestre'!E25+'4 Trimestre'!E25</f>
        <v>0</v>
      </c>
      <c r="F25" s="32">
        <f>'1 Trimestre'!F25+'2 Trimestre'!F25+'3 Trimestre'!F25+'4 Trimestre'!F25</f>
        <v>0</v>
      </c>
      <c r="G25" s="10">
        <f>'1 Trimestre'!G25+'2 Trimestre'!G25+'3 Trimestre'!G25+'4 Trimestre'!G25</f>
        <v>0</v>
      </c>
      <c r="H25" s="10">
        <v>0</v>
      </c>
      <c r="I25" s="11">
        <f>'1 Trimestre'!H25+'2 Trimestre'!H25+'3 Trimestre'!H25+'4 Trimestre'!I25</f>
        <v>0</v>
      </c>
    </row>
    <row r="26" spans="1:9" ht="15.6" x14ac:dyDescent="0.35">
      <c r="A26" s="8" t="s">
        <v>139</v>
      </c>
      <c r="B26" s="10">
        <f>SUM(C26:I26)</f>
        <v>2623882645.7599998</v>
      </c>
      <c r="C26" s="32">
        <f>'4 Trimestre'!C26</f>
        <v>0</v>
      </c>
      <c r="D26" s="10">
        <f>'4 Trimestre'!D26</f>
        <v>1287746318.9100001</v>
      </c>
      <c r="E26" s="10">
        <f>'4 Trimestre'!E26</f>
        <v>900000000</v>
      </c>
      <c r="F26" s="32">
        <f>'4 Trimestre'!F26</f>
        <v>0</v>
      </c>
      <c r="G26" s="10">
        <f>'4 Trimestre'!G26</f>
        <v>390793326.85000002</v>
      </c>
      <c r="H26" s="10">
        <f>'4 Trimestre'!H26</f>
        <v>45343000</v>
      </c>
      <c r="I26" s="11">
        <f>'4 Trimestre'!I26</f>
        <v>0</v>
      </c>
    </row>
    <row r="27" spans="1:9" ht="15.6" x14ac:dyDescent="0.35">
      <c r="A27" s="8" t="s">
        <v>140</v>
      </c>
      <c r="B27" s="10">
        <f>SUM(C27:I27)</f>
        <v>1303608710.8899999</v>
      </c>
      <c r="C27" s="32">
        <f>'1 Trimestre'!C27+'2 Trimestre'!C27+'3 Trimestre'!C27+'4 Trimestre'!C27</f>
        <v>0</v>
      </c>
      <c r="D27" s="10">
        <f>'1 Trimestre'!D27+'2 Trimestre'!D27+'3 Trimestre'!D27+'4 Trimestre'!D27</f>
        <v>829996060.88999999</v>
      </c>
      <c r="E27" s="10">
        <f>+'3 Trimestre'!E27+'4 Trimestre'!E27</f>
        <v>0</v>
      </c>
      <c r="F27" s="32">
        <f>+'1 Trimestre'!E27+'2 Trimestre'!E27+'3 Trimestre'!F27+'4 Trimestre'!F27</f>
        <v>0</v>
      </c>
      <c r="G27" s="10">
        <f>+'1 Trimestre'!F27+'2 Trimestre'!F27+'3 Trimestre'!G27+'4 Trimestre'!G27</f>
        <v>0</v>
      </c>
      <c r="H27" s="10">
        <f>+'1 Trimestre'!G27+'2 Trimestre'!G27+'3 Trimestre'!H27+'4 Trimestre'!H27</f>
        <v>473612650</v>
      </c>
      <c r="I27" s="11">
        <f>'1 Trimestre'!H27+'2 Trimestre'!H27+'3 Trimestre'!H27+'4 Trimestre'!I27</f>
        <v>0</v>
      </c>
    </row>
    <row r="28" spans="1:9" ht="15.6" x14ac:dyDescent="0.35">
      <c r="A28" s="8" t="s">
        <v>83</v>
      </c>
      <c r="B28" s="10">
        <f>SUM(C28:I28)</f>
        <v>2623882645.7599998</v>
      </c>
      <c r="C28" s="32">
        <f>'4 Trimestre'!C28</f>
        <v>0</v>
      </c>
      <c r="D28" s="10">
        <f>'4 Trimestre'!D28</f>
        <v>1287746318.9100001</v>
      </c>
      <c r="E28" s="10">
        <f>'4 Trimestre'!E28</f>
        <v>900000000</v>
      </c>
      <c r="F28" s="32">
        <f>'4 Trimestre'!F28</f>
        <v>0</v>
      </c>
      <c r="G28" s="10">
        <f>'4 Trimestre'!G28</f>
        <v>390793326.85000002</v>
      </c>
      <c r="H28" s="10">
        <f>'4 Trimestre'!H28</f>
        <v>45343000</v>
      </c>
      <c r="I28" s="11">
        <f>'4 Trimestre'!I28</f>
        <v>0</v>
      </c>
    </row>
    <row r="29" spans="1:9" ht="15.6" x14ac:dyDescent="0.35">
      <c r="A29" s="8" t="s">
        <v>141</v>
      </c>
      <c r="B29" s="10">
        <f>B27</f>
        <v>1303608710.8899999</v>
      </c>
      <c r="C29" s="32"/>
      <c r="D29" s="10"/>
      <c r="E29" s="10"/>
      <c r="F29" s="32"/>
      <c r="G29" s="10"/>
      <c r="H29" s="10"/>
      <c r="I29" s="11"/>
    </row>
    <row r="30" spans="1:9" ht="15.6" x14ac:dyDescent="0.35">
      <c r="A30" s="8"/>
      <c r="B30" s="10"/>
      <c r="C30" s="32"/>
      <c r="D30" s="10"/>
      <c r="E30" s="10"/>
      <c r="F30" s="32"/>
      <c r="G30" s="10"/>
      <c r="H30" s="10"/>
      <c r="I30" s="11"/>
    </row>
    <row r="31" spans="1:9" ht="15.6" x14ac:dyDescent="0.35">
      <c r="A31" s="7" t="s">
        <v>6</v>
      </c>
      <c r="B31" s="10"/>
      <c r="C31" s="32"/>
      <c r="D31" s="10"/>
      <c r="E31" s="10"/>
      <c r="F31" s="32"/>
      <c r="G31" s="10"/>
      <c r="H31" s="10"/>
      <c r="I31" s="11"/>
    </row>
    <row r="32" spans="1:9" ht="15.6" x14ac:dyDescent="0.35">
      <c r="A32" s="8" t="s">
        <v>139</v>
      </c>
      <c r="B32" s="10">
        <f>B26</f>
        <v>2623882645.7599998</v>
      </c>
      <c r="C32" s="32"/>
      <c r="D32" s="10"/>
      <c r="E32" s="10"/>
      <c r="F32" s="32"/>
      <c r="G32" s="10"/>
      <c r="H32" s="10"/>
      <c r="I32" s="11"/>
    </row>
    <row r="33" spans="1:9" ht="15.6" x14ac:dyDescent="0.35">
      <c r="A33" s="8" t="s">
        <v>140</v>
      </c>
      <c r="B33" s="10">
        <f>+'1 Trimestre'!B33+'2 Trimestre'!B33+'3 Trimestre'!B33+'4 Trimestre'!B33</f>
        <v>945342999.96000004</v>
      </c>
      <c r="C33" s="32"/>
      <c r="D33" s="10"/>
      <c r="E33" s="10"/>
      <c r="F33" s="32"/>
      <c r="G33" s="10"/>
      <c r="H33" s="10"/>
      <c r="I33" s="11"/>
    </row>
    <row r="34" spans="1:9" ht="15.6" x14ac:dyDescent="0.35">
      <c r="A34" s="8"/>
      <c r="B34" s="13"/>
      <c r="C34" s="33"/>
      <c r="D34" s="13"/>
      <c r="E34" s="13"/>
      <c r="F34" s="33"/>
      <c r="G34" s="13"/>
      <c r="H34" s="13"/>
      <c r="I34" s="14"/>
    </row>
    <row r="35" spans="1:9" ht="15.6" x14ac:dyDescent="0.35">
      <c r="A35" s="7" t="s">
        <v>7</v>
      </c>
      <c r="B35" s="13"/>
      <c r="C35" s="33"/>
      <c r="D35" s="13"/>
      <c r="E35" s="13"/>
      <c r="F35" s="33"/>
      <c r="G35" s="13"/>
      <c r="H35" s="13"/>
      <c r="I35" s="14"/>
    </row>
    <row r="36" spans="1:9" ht="15.6" x14ac:dyDescent="0.35">
      <c r="A36" s="8" t="s">
        <v>71</v>
      </c>
      <c r="B36" s="26">
        <v>1.0863</v>
      </c>
      <c r="C36" s="34"/>
      <c r="D36" s="26">
        <v>1.0863</v>
      </c>
      <c r="E36" s="26">
        <v>1.0863</v>
      </c>
      <c r="F36" s="34">
        <v>1.0863</v>
      </c>
      <c r="G36" s="26">
        <v>1.0863</v>
      </c>
      <c r="H36" s="26">
        <v>1.0863</v>
      </c>
      <c r="I36" s="27">
        <v>1.0863</v>
      </c>
    </row>
    <row r="37" spans="1:9" ht="15.6" x14ac:dyDescent="0.35">
      <c r="A37" s="8" t="s">
        <v>142</v>
      </c>
      <c r="B37" s="26">
        <v>1.1144000000000001</v>
      </c>
      <c r="C37" s="34"/>
      <c r="D37" s="26">
        <v>1.1144000000000001</v>
      </c>
      <c r="E37" s="26">
        <v>1.1144000000000001</v>
      </c>
      <c r="F37" s="34">
        <v>1.1144000000000001</v>
      </c>
      <c r="G37" s="26">
        <v>1.1144000000000001</v>
      </c>
      <c r="H37" s="26">
        <v>1.1144000000000001</v>
      </c>
      <c r="I37" s="27">
        <v>1.1144000000000001</v>
      </c>
    </row>
    <row r="38" spans="1:9" ht="15.6" x14ac:dyDescent="0.35">
      <c r="A38" s="8" t="s">
        <v>31</v>
      </c>
      <c r="B38" s="10">
        <f>D38+F38</f>
        <v>314159</v>
      </c>
      <c r="C38" s="32"/>
      <c r="D38" s="12">
        <v>73430</v>
      </c>
      <c r="E38" s="12">
        <v>73430</v>
      </c>
      <c r="F38" s="38">
        <v>240729</v>
      </c>
      <c r="G38" s="12">
        <v>240729</v>
      </c>
      <c r="H38" s="12">
        <v>240729</v>
      </c>
      <c r="I38" s="9"/>
    </row>
    <row r="39" spans="1:9" ht="15.6" x14ac:dyDescent="0.35">
      <c r="A39" s="8"/>
      <c r="B39" s="10"/>
      <c r="C39" s="32"/>
      <c r="D39" s="10"/>
      <c r="E39" s="10"/>
      <c r="F39" s="32"/>
      <c r="G39" s="10"/>
      <c r="H39" s="10"/>
      <c r="I39" s="11"/>
    </row>
    <row r="40" spans="1:9" ht="15.6" x14ac:dyDescent="0.35">
      <c r="A40" s="7" t="s">
        <v>8</v>
      </c>
      <c r="B40" s="10"/>
      <c r="C40" s="32"/>
      <c r="D40" s="10"/>
      <c r="E40" s="10"/>
      <c r="F40" s="32"/>
      <c r="G40" s="10"/>
      <c r="H40" s="10"/>
      <c r="I40" s="11"/>
    </row>
    <row r="41" spans="1:9" ht="15.6" x14ac:dyDescent="0.35">
      <c r="A41" s="8" t="s">
        <v>72</v>
      </c>
      <c r="B41" s="10">
        <f t="shared" ref="B41:I41" si="1">B25/B36</f>
        <v>511021595.83908671</v>
      </c>
      <c r="C41" s="32"/>
      <c r="D41" s="10">
        <f t="shared" si="1"/>
        <v>511021595.83908671</v>
      </c>
      <c r="E41" s="10">
        <f t="shared" si="1"/>
        <v>0</v>
      </c>
      <c r="F41" s="32">
        <f t="shared" si="1"/>
        <v>0</v>
      </c>
      <c r="G41" s="10">
        <f t="shared" si="1"/>
        <v>0</v>
      </c>
      <c r="H41" s="10">
        <f t="shared" si="1"/>
        <v>0</v>
      </c>
      <c r="I41" s="11">
        <f t="shared" si="1"/>
        <v>0</v>
      </c>
    </row>
    <row r="42" spans="1:9" ht="15.6" x14ac:dyDescent="0.35">
      <c r="A42" s="8" t="s">
        <v>143</v>
      </c>
      <c r="B42" s="10">
        <f t="shared" ref="B42:I42" si="2">B27/B37</f>
        <v>1169785275.3858576</v>
      </c>
      <c r="C42" s="32"/>
      <c r="D42" s="10">
        <f t="shared" si="2"/>
        <v>744791870.86324477</v>
      </c>
      <c r="E42" s="10">
        <f t="shared" si="2"/>
        <v>0</v>
      </c>
      <c r="F42" s="32">
        <f t="shared" si="2"/>
        <v>0</v>
      </c>
      <c r="G42" s="10">
        <f t="shared" si="2"/>
        <v>0</v>
      </c>
      <c r="H42" s="10">
        <f t="shared" si="2"/>
        <v>424993404.52261305</v>
      </c>
      <c r="I42" s="11">
        <f t="shared" si="2"/>
        <v>0</v>
      </c>
    </row>
    <row r="43" spans="1:9" ht="15.6" x14ac:dyDescent="0.35">
      <c r="A43" s="8" t="s">
        <v>73</v>
      </c>
      <c r="B43" s="10">
        <f>B41/B16</f>
        <v>30427.007790359436</v>
      </c>
      <c r="C43" s="32"/>
      <c r="D43" s="10" t="s">
        <v>42</v>
      </c>
      <c r="E43" s="10" t="s">
        <v>42</v>
      </c>
      <c r="F43" s="32">
        <f t="shared" ref="F43:I43" si="3">F41/F16</f>
        <v>0</v>
      </c>
      <c r="G43" s="10" t="s">
        <v>42</v>
      </c>
      <c r="H43" s="10" t="s">
        <v>42</v>
      </c>
      <c r="I43" s="11">
        <f t="shared" si="3"/>
        <v>0</v>
      </c>
    </row>
    <row r="44" spans="1:9" ht="15.6" x14ac:dyDescent="0.35">
      <c r="A44" s="8" t="s">
        <v>144</v>
      </c>
      <c r="B44" s="10">
        <f>B42/B20</f>
        <v>167687.10943031215</v>
      </c>
      <c r="C44" s="32"/>
      <c r="D44" s="10" t="s">
        <v>42</v>
      </c>
      <c r="E44" s="10" t="s">
        <v>42</v>
      </c>
      <c r="F44" s="32">
        <f t="shared" ref="F44:I44" si="4">F42/F20</f>
        <v>0</v>
      </c>
      <c r="G44" s="10" t="s">
        <v>42</v>
      </c>
      <c r="H44" s="10" t="s">
        <v>42</v>
      </c>
      <c r="I44" s="11">
        <f t="shared" si="4"/>
        <v>0</v>
      </c>
    </row>
    <row r="45" spans="1:9" ht="15.6" x14ac:dyDescent="0.35">
      <c r="A45" s="8"/>
      <c r="B45" s="13"/>
      <c r="C45" s="33"/>
      <c r="D45" s="13"/>
      <c r="E45" s="13"/>
      <c r="F45" s="33"/>
      <c r="G45" s="13"/>
      <c r="H45" s="13"/>
      <c r="I45" s="14"/>
    </row>
    <row r="46" spans="1:9" ht="15.6" x14ac:dyDescent="0.35">
      <c r="A46" s="7" t="s">
        <v>9</v>
      </c>
      <c r="B46" s="13"/>
      <c r="C46" s="33"/>
      <c r="D46" s="13"/>
      <c r="E46" s="13"/>
      <c r="F46" s="33"/>
      <c r="G46" s="13"/>
      <c r="H46" s="13"/>
      <c r="I46" s="14"/>
    </row>
    <row r="47" spans="1:9" ht="15.6" x14ac:dyDescent="0.35">
      <c r="A47" s="8"/>
      <c r="B47" s="13"/>
      <c r="C47" s="33"/>
      <c r="D47" s="13"/>
      <c r="E47" s="13"/>
      <c r="F47" s="33"/>
      <c r="G47" s="13"/>
      <c r="H47" s="13"/>
      <c r="I47" s="14"/>
    </row>
    <row r="48" spans="1:9" ht="15.6" x14ac:dyDescent="0.35">
      <c r="A48" s="7" t="s">
        <v>10</v>
      </c>
      <c r="B48" s="13"/>
      <c r="C48" s="33"/>
      <c r="D48" s="13"/>
      <c r="E48" s="13"/>
      <c r="F48" s="33"/>
      <c r="G48" s="13"/>
      <c r="H48" s="13"/>
      <c r="I48" s="14"/>
    </row>
    <row r="49" spans="1:9" ht="15.6" x14ac:dyDescent="0.35">
      <c r="A49" s="8" t="s">
        <v>11</v>
      </c>
      <c r="B49" s="15">
        <f>(B18/B38)*100</f>
        <v>9.4910538930923511</v>
      </c>
      <c r="C49" s="35"/>
      <c r="D49" s="15">
        <f t="shared" ref="D49:H49" si="5">(D18/D38)*100</f>
        <v>9.4552635162740017</v>
      </c>
      <c r="E49" s="15">
        <f t="shared" si="5"/>
        <v>6.2917063870352719</v>
      </c>
      <c r="F49" s="35">
        <f t="shared" si="5"/>
        <v>2.7391797415350871</v>
      </c>
      <c r="G49" s="15">
        <f t="shared" si="5"/>
        <v>3.6073759289491503</v>
      </c>
      <c r="H49" s="15">
        <f t="shared" si="5"/>
        <v>1.2362449060977281</v>
      </c>
      <c r="I49" s="11" t="s">
        <v>42</v>
      </c>
    </row>
    <row r="50" spans="1:9" ht="15.6" x14ac:dyDescent="0.35">
      <c r="A50" s="8" t="s">
        <v>12</v>
      </c>
      <c r="B50" s="15">
        <f>(B20/B38)*100</f>
        <v>2.2205316416209624</v>
      </c>
      <c r="C50" s="35"/>
      <c r="D50" s="15">
        <f t="shared" ref="D50:H50" si="6">(D20/D38)*100</f>
        <v>0</v>
      </c>
      <c r="E50" s="15">
        <f t="shared" si="6"/>
        <v>0</v>
      </c>
      <c r="F50" s="35">
        <f t="shared" si="6"/>
        <v>1.8373357592977997</v>
      </c>
      <c r="G50" s="15">
        <f t="shared" si="6"/>
        <v>0</v>
      </c>
      <c r="H50" s="15">
        <f t="shared" si="6"/>
        <v>0</v>
      </c>
      <c r="I50" s="11" t="s">
        <v>42</v>
      </c>
    </row>
    <row r="51" spans="1:9" ht="15.6" x14ac:dyDescent="0.35">
      <c r="A51" s="8"/>
      <c r="B51" s="15"/>
      <c r="C51" s="35"/>
      <c r="D51" s="15"/>
      <c r="E51" s="15"/>
      <c r="F51" s="35"/>
      <c r="G51" s="15"/>
      <c r="H51" s="15"/>
      <c r="I51" s="16"/>
    </row>
    <row r="52" spans="1:9" ht="15.6" x14ac:dyDescent="0.35">
      <c r="A52" s="7" t="s">
        <v>13</v>
      </c>
      <c r="B52" s="15">
        <f>B19/B17*100</f>
        <v>90</v>
      </c>
      <c r="C52" s="35"/>
      <c r="D52" s="15">
        <f t="shared" ref="D52:I52" si="7">D19/D17*100</f>
        <v>66.666666666666657</v>
      </c>
      <c r="E52" s="15">
        <f t="shared" si="7"/>
        <v>100</v>
      </c>
      <c r="F52" s="35">
        <f t="shared" si="7"/>
        <v>100</v>
      </c>
      <c r="G52" s="15">
        <f t="shared" si="7"/>
        <v>50</v>
      </c>
      <c r="H52" s="15">
        <f t="shared" si="7"/>
        <v>100</v>
      </c>
      <c r="I52" s="16">
        <f t="shared" si="7"/>
        <v>100</v>
      </c>
    </row>
    <row r="53" spans="1:9" ht="15.6" x14ac:dyDescent="0.35">
      <c r="A53" s="8" t="s">
        <v>14</v>
      </c>
      <c r="B53" s="15">
        <f>B20/B18*100</f>
        <v>23.396049233658651</v>
      </c>
      <c r="C53" s="35"/>
      <c r="D53" s="15">
        <f t="shared" ref="D53:H53" si="8">D20/D18*100</f>
        <v>0</v>
      </c>
      <c r="E53" s="15">
        <f t="shared" si="8"/>
        <v>0</v>
      </c>
      <c r="F53" s="35">
        <f t="shared" si="8"/>
        <v>67.076129814983318</v>
      </c>
      <c r="G53" s="15">
        <f t="shared" si="8"/>
        <v>0</v>
      </c>
      <c r="H53" s="15">
        <f t="shared" si="8"/>
        <v>0</v>
      </c>
      <c r="I53" s="11" t="s">
        <v>42</v>
      </c>
    </row>
    <row r="54" spans="1:9" ht="15.6" x14ac:dyDescent="0.35">
      <c r="A54" s="8" t="s">
        <v>15</v>
      </c>
      <c r="B54" s="15">
        <f>B27/B26*100</f>
        <v>49.682431986679553</v>
      </c>
      <c r="C54" s="35"/>
      <c r="D54" s="15">
        <f t="shared" ref="D54:H54" si="9">D27/D26*100</f>
        <v>64.453382525879917</v>
      </c>
      <c r="E54" s="15">
        <f t="shared" si="9"/>
        <v>0</v>
      </c>
      <c r="F54" s="32" t="s">
        <v>42</v>
      </c>
      <c r="G54" s="15">
        <f t="shared" si="9"/>
        <v>0</v>
      </c>
      <c r="H54" s="15">
        <f t="shared" si="9"/>
        <v>1044.5110601415874</v>
      </c>
      <c r="I54" s="11" t="s">
        <v>42</v>
      </c>
    </row>
    <row r="55" spans="1:9" ht="15.6" x14ac:dyDescent="0.35">
      <c r="A55" s="8" t="s">
        <v>16</v>
      </c>
      <c r="B55" s="15">
        <f t="shared" ref="B55:H55" si="10">AVERAGE(B53:B54)</f>
        <v>36.539240610169102</v>
      </c>
      <c r="C55" s="35"/>
      <c r="D55" s="15">
        <f t="shared" si="10"/>
        <v>32.226691262939958</v>
      </c>
      <c r="E55" s="15">
        <f t="shared" si="10"/>
        <v>0</v>
      </c>
      <c r="F55" s="32" t="s">
        <v>42</v>
      </c>
      <c r="G55" s="15">
        <f t="shared" si="10"/>
        <v>0</v>
      </c>
      <c r="H55" s="15">
        <f t="shared" si="10"/>
        <v>522.25553007079372</v>
      </c>
      <c r="I55" s="11" t="s">
        <v>42</v>
      </c>
    </row>
    <row r="56" spans="1:9" ht="15.6" x14ac:dyDescent="0.35">
      <c r="A56" s="8"/>
      <c r="B56" s="15"/>
      <c r="C56" s="35"/>
      <c r="D56" s="15"/>
      <c r="E56" s="15"/>
      <c r="F56" s="35"/>
      <c r="G56" s="15"/>
      <c r="H56" s="15"/>
      <c r="I56" s="16"/>
    </row>
    <row r="57" spans="1:9" ht="15.6" x14ac:dyDescent="0.35">
      <c r="A57" s="7" t="s">
        <v>17</v>
      </c>
      <c r="B57" s="15"/>
      <c r="C57" s="35"/>
      <c r="D57" s="15"/>
      <c r="E57" s="15"/>
      <c r="F57" s="35"/>
      <c r="G57" s="15"/>
      <c r="H57" s="15"/>
      <c r="I57" s="16"/>
    </row>
    <row r="58" spans="1:9" ht="15.6" x14ac:dyDescent="0.35">
      <c r="A58" s="8" t="s">
        <v>18</v>
      </c>
      <c r="B58" s="15">
        <f>B20/B22*100</f>
        <v>23.396049233658651</v>
      </c>
      <c r="C58" s="35"/>
      <c r="D58" s="15">
        <f t="shared" ref="D58:H58" si="11">D20/D22*100</f>
        <v>0</v>
      </c>
      <c r="E58" s="15">
        <f t="shared" si="11"/>
        <v>0</v>
      </c>
      <c r="F58" s="35">
        <f>F20/F22*100</f>
        <v>67.076129814983318</v>
      </c>
      <c r="G58" s="15">
        <f t="shared" si="11"/>
        <v>0</v>
      </c>
      <c r="H58" s="15">
        <f t="shared" si="11"/>
        <v>0</v>
      </c>
      <c r="I58" s="11" t="s">
        <v>42</v>
      </c>
    </row>
    <row r="59" spans="1:9" ht="15.6" x14ac:dyDescent="0.35">
      <c r="A59" s="8" t="s">
        <v>19</v>
      </c>
      <c r="B59" s="15">
        <f t="shared" ref="B59:H59" si="12">B27/B28*100</f>
        <v>49.682431986679553</v>
      </c>
      <c r="C59" s="35"/>
      <c r="D59" s="15">
        <f t="shared" si="12"/>
        <v>64.453382525879917</v>
      </c>
      <c r="E59" s="15">
        <f t="shared" si="12"/>
        <v>0</v>
      </c>
      <c r="F59" s="32" t="s">
        <v>42</v>
      </c>
      <c r="G59" s="15">
        <f t="shared" si="12"/>
        <v>0</v>
      </c>
      <c r="H59" s="15">
        <f t="shared" si="12"/>
        <v>1044.5110601415874</v>
      </c>
      <c r="I59" s="11" t="s">
        <v>42</v>
      </c>
    </row>
    <row r="60" spans="1:9" ht="15.6" x14ac:dyDescent="0.35">
      <c r="A60" s="8" t="s">
        <v>20</v>
      </c>
      <c r="B60" s="15">
        <f t="shared" ref="B60:H60" si="13">(B58+B59)/2</f>
        <v>36.539240610169102</v>
      </c>
      <c r="C60" s="35"/>
      <c r="D60" s="15">
        <f t="shared" si="13"/>
        <v>32.226691262939958</v>
      </c>
      <c r="E60" s="15">
        <f t="shared" si="13"/>
        <v>0</v>
      </c>
      <c r="F60" s="32" t="s">
        <v>42</v>
      </c>
      <c r="G60" s="15">
        <f t="shared" si="13"/>
        <v>0</v>
      </c>
      <c r="H60" s="15">
        <f t="shared" si="13"/>
        <v>522.25553007079372</v>
      </c>
      <c r="I60" s="11" t="s">
        <v>42</v>
      </c>
    </row>
    <row r="61" spans="1:9" ht="15.6" x14ac:dyDescent="0.35">
      <c r="A61" s="8"/>
      <c r="B61" s="15"/>
      <c r="C61" s="35"/>
      <c r="D61" s="15"/>
      <c r="E61" s="15"/>
      <c r="F61" s="35"/>
      <c r="G61" s="15"/>
      <c r="H61" s="15"/>
      <c r="I61" s="16"/>
    </row>
    <row r="62" spans="1:9" ht="15.6" x14ac:dyDescent="0.35">
      <c r="A62" s="7" t="s">
        <v>30</v>
      </c>
      <c r="B62" s="15"/>
      <c r="C62" s="35"/>
      <c r="D62" s="15"/>
      <c r="E62" s="15"/>
      <c r="F62" s="35"/>
      <c r="G62" s="15"/>
      <c r="H62" s="15"/>
      <c r="I62" s="16"/>
    </row>
    <row r="63" spans="1:9" ht="15.6" x14ac:dyDescent="0.35">
      <c r="A63" s="8" t="s">
        <v>21</v>
      </c>
      <c r="B63" s="15">
        <f>B29/B27*100</f>
        <v>100</v>
      </c>
      <c r="C63" s="35"/>
      <c r="D63" s="15">
        <f t="shared" ref="D63:H63" si="14">D29/D27*100</f>
        <v>0</v>
      </c>
      <c r="E63" s="10" t="s">
        <v>42</v>
      </c>
      <c r="F63" s="32" t="s">
        <v>42</v>
      </c>
      <c r="G63" s="10" t="s">
        <v>42</v>
      </c>
      <c r="H63" s="15">
        <f t="shared" si="14"/>
        <v>0</v>
      </c>
      <c r="I63" s="11" t="s">
        <v>42</v>
      </c>
    </row>
    <row r="64" spans="1:9" ht="15.6" x14ac:dyDescent="0.35">
      <c r="A64" s="8"/>
      <c r="B64" s="15"/>
      <c r="C64" s="35"/>
      <c r="D64" s="15"/>
      <c r="E64" s="15"/>
      <c r="F64" s="35"/>
      <c r="G64" s="15"/>
      <c r="H64" s="15"/>
      <c r="I64" s="16"/>
    </row>
    <row r="65" spans="1:9" ht="15.6" x14ac:dyDescent="0.35">
      <c r="A65" s="7" t="s">
        <v>22</v>
      </c>
      <c r="B65" s="15">
        <f>((B19/B15)-1)*100</f>
        <v>0</v>
      </c>
      <c r="C65" s="35"/>
      <c r="D65" s="15">
        <f t="shared" ref="D65:I65" si="15">((D19/D15)-1)*100</f>
        <v>-33.333333333333336</v>
      </c>
      <c r="E65" s="15" t="s">
        <v>42</v>
      </c>
      <c r="F65" s="35">
        <f t="shared" si="15"/>
        <v>50</v>
      </c>
      <c r="G65" s="15">
        <f t="shared" si="15"/>
        <v>-75</v>
      </c>
      <c r="H65" s="15" t="s">
        <v>42</v>
      </c>
      <c r="I65" s="16">
        <f t="shared" si="15"/>
        <v>-75</v>
      </c>
    </row>
    <row r="66" spans="1:9" ht="15.6" x14ac:dyDescent="0.35">
      <c r="A66" s="8" t="s">
        <v>34</v>
      </c>
      <c r="B66" s="15">
        <f>((B20/B16)-1)*100</f>
        <v>-58.46382852039298</v>
      </c>
      <c r="C66" s="35"/>
      <c r="D66" s="10" t="s">
        <v>42</v>
      </c>
      <c r="E66" s="10" t="s">
        <v>42</v>
      </c>
      <c r="F66" s="35">
        <f t="shared" ref="F66" si="16">((F20/F16)-1)*100</f>
        <v>-73.664781184876446</v>
      </c>
      <c r="G66" s="10" t="s">
        <v>42</v>
      </c>
      <c r="H66" s="10" t="s">
        <v>42</v>
      </c>
      <c r="I66" s="11" t="s">
        <v>42</v>
      </c>
    </row>
    <row r="67" spans="1:9" ht="15.6" x14ac:dyDescent="0.35">
      <c r="A67" s="8" t="s">
        <v>23</v>
      </c>
      <c r="B67" s="15">
        <f>((B42/B41)-1)*100</f>
        <v>128.91112330880944</v>
      </c>
      <c r="C67" s="35"/>
      <c r="D67" s="15">
        <f t="shared" ref="D67" si="17">((D42/D41)-1)*100</f>
        <v>45.745674336974382</v>
      </c>
      <c r="E67" s="10" t="s">
        <v>42</v>
      </c>
      <c r="F67" s="32" t="s">
        <v>42</v>
      </c>
      <c r="G67" s="10" t="s">
        <v>42</v>
      </c>
      <c r="H67" s="10" t="s">
        <v>42</v>
      </c>
      <c r="I67" s="11" t="s">
        <v>42</v>
      </c>
    </row>
    <row r="68" spans="1:9" ht="15.6" x14ac:dyDescent="0.35">
      <c r="A68" s="8" t="s">
        <v>24</v>
      </c>
      <c r="B68" s="15">
        <f>((B44/B43)-1)*100</f>
        <v>451.11271731242181</v>
      </c>
      <c r="C68" s="35"/>
      <c r="D68" s="10" t="s">
        <v>42</v>
      </c>
      <c r="E68" s="10" t="s">
        <v>42</v>
      </c>
      <c r="F68" s="32" t="s">
        <v>42</v>
      </c>
      <c r="G68" s="10" t="s">
        <v>42</v>
      </c>
      <c r="H68" s="10" t="s">
        <v>42</v>
      </c>
      <c r="I68" s="11" t="s">
        <v>42</v>
      </c>
    </row>
    <row r="69" spans="1:9" ht="15.6" x14ac:dyDescent="0.35">
      <c r="A69" s="8"/>
      <c r="B69" s="15"/>
      <c r="C69" s="35"/>
      <c r="D69" s="15"/>
      <c r="E69" s="15"/>
      <c r="F69" s="35"/>
      <c r="G69" s="15"/>
      <c r="H69" s="15"/>
      <c r="I69" s="16"/>
    </row>
    <row r="70" spans="1:9" ht="15.6" x14ac:dyDescent="0.35">
      <c r="A70" s="7" t="s">
        <v>25</v>
      </c>
      <c r="B70" s="15"/>
      <c r="C70" s="35"/>
      <c r="D70" s="15"/>
      <c r="E70" s="15"/>
      <c r="F70" s="35"/>
      <c r="G70" s="15"/>
      <c r="H70" s="15"/>
      <c r="I70" s="16"/>
    </row>
    <row r="71" spans="1:9" ht="15.6" x14ac:dyDescent="0.35">
      <c r="A71" s="8" t="s">
        <v>35</v>
      </c>
      <c r="B71" s="15">
        <f>B26/B18</f>
        <v>87999.552126639159</v>
      </c>
      <c r="C71" s="35"/>
      <c r="D71" s="15">
        <f t="shared" ref="D71:H71" si="18">D26/D18</f>
        <v>185474.04852513323</v>
      </c>
      <c r="E71" s="15">
        <f t="shared" si="18"/>
        <v>194805.1948051948</v>
      </c>
      <c r="F71" s="35">
        <f t="shared" si="18"/>
        <v>0</v>
      </c>
      <c r="G71" s="15">
        <f t="shared" si="18"/>
        <v>45001.534644173196</v>
      </c>
      <c r="H71" s="15">
        <f t="shared" si="18"/>
        <v>15236.223118279569</v>
      </c>
      <c r="I71" s="11" t="s">
        <v>42</v>
      </c>
    </row>
    <row r="72" spans="1:9" ht="15.6" x14ac:dyDescent="0.35">
      <c r="A72" s="8" t="s">
        <v>36</v>
      </c>
      <c r="B72" s="15">
        <f>B27/B20</f>
        <v>186870.5147491399</v>
      </c>
      <c r="C72" s="35"/>
      <c r="D72" s="10" t="s">
        <v>42</v>
      </c>
      <c r="E72" s="10" t="s">
        <v>42</v>
      </c>
      <c r="F72" s="35">
        <f t="shared" ref="F72:I72" si="19">F27/F20</f>
        <v>0</v>
      </c>
      <c r="G72" s="10" t="s">
        <v>42</v>
      </c>
      <c r="H72" s="10" t="s">
        <v>42</v>
      </c>
      <c r="I72" s="16">
        <f t="shared" si="19"/>
        <v>0</v>
      </c>
    </row>
    <row r="73" spans="1:9" ht="15.6" x14ac:dyDescent="0.35">
      <c r="A73" s="8" t="s">
        <v>26</v>
      </c>
      <c r="B73" s="15">
        <f>(B72/B71)*B55</f>
        <v>77.592516511205929</v>
      </c>
      <c r="C73" s="35"/>
      <c r="D73" s="10" t="s">
        <v>42</v>
      </c>
      <c r="E73" s="10" t="s">
        <v>42</v>
      </c>
      <c r="F73" s="32" t="s">
        <v>42</v>
      </c>
      <c r="G73" s="10" t="s">
        <v>42</v>
      </c>
      <c r="H73" s="10" t="s">
        <v>42</v>
      </c>
      <c r="I73" s="11" t="s">
        <v>42</v>
      </c>
    </row>
    <row r="74" spans="1:9" ht="15.6" x14ac:dyDescent="0.35">
      <c r="A74" s="8" t="s">
        <v>37</v>
      </c>
      <c r="B74" s="15">
        <f>B26/B17</f>
        <v>262388264.57599998</v>
      </c>
      <c r="C74" s="35"/>
      <c r="D74" s="15">
        <f t="shared" ref="D74:I74" si="20">D26/D17</f>
        <v>429248772.97000003</v>
      </c>
      <c r="E74" s="15">
        <f t="shared" si="20"/>
        <v>900000000</v>
      </c>
      <c r="F74" s="35">
        <f t="shared" si="20"/>
        <v>0</v>
      </c>
      <c r="G74" s="15">
        <f t="shared" si="20"/>
        <v>195396663.42500001</v>
      </c>
      <c r="H74" s="15">
        <f t="shared" si="20"/>
        <v>45343000</v>
      </c>
      <c r="I74" s="16">
        <f t="shared" si="20"/>
        <v>0</v>
      </c>
    </row>
    <row r="75" spans="1:9" ht="15.6" x14ac:dyDescent="0.35">
      <c r="A75" s="8" t="s">
        <v>38</v>
      </c>
      <c r="B75" s="15">
        <f>B27/B19</f>
        <v>144845412.32111108</v>
      </c>
      <c r="C75" s="35"/>
      <c r="D75" s="15">
        <f t="shared" ref="D75:I75" si="21">D27/D19</f>
        <v>414998030.44499999</v>
      </c>
      <c r="E75" s="15">
        <f t="shared" si="21"/>
        <v>0</v>
      </c>
      <c r="F75" s="35">
        <f t="shared" si="21"/>
        <v>0</v>
      </c>
      <c r="G75" s="15">
        <f t="shared" si="21"/>
        <v>0</v>
      </c>
      <c r="H75" s="15">
        <f t="shared" si="21"/>
        <v>473612650</v>
      </c>
      <c r="I75" s="16">
        <f t="shared" si="21"/>
        <v>0</v>
      </c>
    </row>
    <row r="76" spans="1:9" ht="15.6" x14ac:dyDescent="0.35">
      <c r="A76" s="8"/>
      <c r="B76" s="20"/>
      <c r="C76" s="36"/>
      <c r="D76" s="20"/>
      <c r="E76" s="20"/>
      <c r="F76" s="36"/>
      <c r="G76" s="20"/>
      <c r="H76" s="20"/>
      <c r="I76" s="20"/>
    </row>
    <row r="77" spans="1:9" ht="15.6" x14ac:dyDescent="0.35">
      <c r="A77" s="7" t="s">
        <v>27</v>
      </c>
      <c r="B77" s="15"/>
      <c r="C77" s="35"/>
      <c r="D77" s="15"/>
      <c r="E77" s="15"/>
      <c r="F77" s="35"/>
      <c r="G77" s="15"/>
      <c r="H77" s="15"/>
      <c r="I77" s="15"/>
    </row>
    <row r="78" spans="1:9" ht="15.6" x14ac:dyDescent="0.35">
      <c r="A78" s="8" t="s">
        <v>28</v>
      </c>
      <c r="B78" s="15">
        <f>(B33/B32)*100</f>
        <v>36.028402470194479</v>
      </c>
      <c r="C78" s="35"/>
      <c r="D78" s="15"/>
      <c r="E78" s="15"/>
      <c r="F78" s="35"/>
      <c r="G78" s="15"/>
      <c r="H78" s="15"/>
      <c r="I78" s="15"/>
    </row>
    <row r="79" spans="1:9" ht="15.6" x14ac:dyDescent="0.35">
      <c r="A79" s="8" t="s">
        <v>29</v>
      </c>
      <c r="B79" s="15">
        <f>(B27/B33)*100</f>
        <v>137.89795988812094</v>
      </c>
      <c r="C79" s="35"/>
      <c r="D79" s="15"/>
      <c r="E79" s="15"/>
      <c r="F79" s="35"/>
      <c r="G79" s="15"/>
      <c r="H79" s="15"/>
      <c r="I79" s="15"/>
    </row>
    <row r="80" spans="1:9" ht="16.2" thickBot="1" x14ac:dyDescent="0.4">
      <c r="A80" s="18"/>
      <c r="B80" s="18"/>
      <c r="C80" s="37"/>
      <c r="D80" s="18"/>
      <c r="E80" s="18"/>
      <c r="F80" s="37"/>
      <c r="G80" s="18"/>
      <c r="H80" s="18"/>
      <c r="I80" s="18"/>
    </row>
    <row r="81" spans="1:10" ht="18" customHeight="1" thickTop="1" x14ac:dyDescent="0.35">
      <c r="A81" s="43" t="s">
        <v>91</v>
      </c>
      <c r="B81" s="43"/>
      <c r="C81" s="43"/>
      <c r="D81" s="43"/>
      <c r="E81" s="43"/>
      <c r="F81" s="43"/>
      <c r="G81" s="43"/>
      <c r="H81" s="43"/>
      <c r="I81" s="43"/>
      <c r="J81" s="8"/>
    </row>
    <row r="82" spans="1:10" ht="38.25" customHeight="1" x14ac:dyDescent="0.35">
      <c r="A82" s="39" t="s">
        <v>75</v>
      </c>
      <c r="B82" s="39"/>
      <c r="C82" s="39"/>
      <c r="D82" s="39"/>
      <c r="E82" s="39"/>
      <c r="F82" s="39"/>
      <c r="G82" s="39"/>
      <c r="H82" s="39"/>
      <c r="I82" s="39"/>
      <c r="J82" s="8"/>
    </row>
    <row r="85" spans="1:10" ht="15.6" x14ac:dyDescent="0.35">
      <c r="A85" s="8"/>
      <c r="B85" s="8"/>
      <c r="C85" s="31"/>
      <c r="D85" s="8"/>
      <c r="E85" s="8"/>
      <c r="F85" s="31"/>
      <c r="G85" s="8"/>
      <c r="H85" s="8"/>
      <c r="I85" s="8"/>
      <c r="J85" s="8"/>
    </row>
    <row r="86" spans="1:10" ht="15.6" x14ac:dyDescent="0.35">
      <c r="A86" s="8"/>
      <c r="B86" s="8"/>
      <c r="C86" s="31"/>
      <c r="D86" s="8"/>
      <c r="E86" s="8"/>
      <c r="F86" s="31"/>
      <c r="G86" s="8"/>
      <c r="H86" s="8"/>
      <c r="I86" s="8"/>
    </row>
    <row r="87" spans="1:10" ht="15.6" x14ac:dyDescent="0.35">
      <c r="A87" s="8"/>
      <c r="B87" s="8"/>
      <c r="C87" s="31"/>
      <c r="D87" s="8"/>
      <c r="E87" s="8"/>
      <c r="F87" s="31"/>
      <c r="G87" s="8"/>
      <c r="H87" s="8"/>
      <c r="I87" s="8"/>
    </row>
    <row r="88" spans="1:10" ht="15.6" x14ac:dyDescent="0.35">
      <c r="A88" s="8"/>
      <c r="B88" s="8"/>
      <c r="C88" s="31"/>
      <c r="D88" s="8"/>
      <c r="E88" s="8"/>
      <c r="F88" s="31"/>
      <c r="G88" s="8"/>
      <c r="H88" s="8"/>
      <c r="I88" s="8"/>
    </row>
    <row r="89" spans="1:10" ht="15.6" x14ac:dyDescent="0.35">
      <c r="A89" s="8"/>
      <c r="B89" s="8"/>
      <c r="C89" s="31"/>
      <c r="D89" s="8"/>
      <c r="E89" s="8"/>
      <c r="F89" s="31"/>
      <c r="G89" s="8"/>
      <c r="H89" s="8"/>
      <c r="I89" s="8"/>
    </row>
    <row r="90" spans="1:10" ht="15.6" x14ac:dyDescent="0.35">
      <c r="A90" s="8"/>
      <c r="B90" s="8"/>
      <c r="C90" s="31"/>
      <c r="D90" s="8"/>
      <c r="E90" s="8"/>
      <c r="F90" s="31"/>
      <c r="G90" s="8"/>
      <c r="H90" s="8"/>
      <c r="I90" s="8"/>
    </row>
    <row r="91" spans="1:10" ht="15.6" x14ac:dyDescent="0.35">
      <c r="A91" s="8"/>
      <c r="B91" s="8"/>
      <c r="C91" s="31"/>
      <c r="D91" s="8"/>
      <c r="E91" s="8"/>
      <c r="F91" s="31"/>
      <c r="G91" s="8"/>
      <c r="H91" s="8"/>
      <c r="I91" s="8"/>
    </row>
    <row r="92" spans="1:10" ht="15.6" x14ac:dyDescent="0.35">
      <c r="A92" s="8"/>
      <c r="B92" s="8"/>
      <c r="C92" s="31"/>
      <c r="D92" s="8"/>
      <c r="E92" s="8"/>
      <c r="F92" s="31"/>
      <c r="G92" s="8"/>
      <c r="H92" s="8"/>
      <c r="I92" s="8"/>
    </row>
    <row r="93" spans="1:10" ht="15.6" x14ac:dyDescent="0.35">
      <c r="A93" s="8"/>
      <c r="B93" s="8"/>
      <c r="C93" s="31"/>
      <c r="D93" s="8"/>
      <c r="E93" s="8"/>
      <c r="F93" s="31"/>
      <c r="G93" s="8"/>
      <c r="H93" s="8"/>
      <c r="I93" s="8"/>
    </row>
    <row r="94" spans="1:10" ht="15.6" x14ac:dyDescent="0.35">
      <c r="A94" s="8"/>
      <c r="B94" s="8"/>
      <c r="C94" s="31"/>
      <c r="D94" s="8"/>
      <c r="E94" s="8"/>
      <c r="F94" s="31"/>
      <c r="G94" s="8"/>
      <c r="H94" s="8"/>
      <c r="I94" s="8"/>
    </row>
    <row r="95" spans="1:10" ht="15.6" x14ac:dyDescent="0.35">
      <c r="A95" s="8"/>
      <c r="B95" s="8"/>
      <c r="C95" s="31"/>
      <c r="D95" s="8"/>
      <c r="E95" s="8"/>
      <c r="F95" s="31"/>
      <c r="G95" s="8"/>
      <c r="H95" s="8"/>
      <c r="I95" s="8"/>
    </row>
    <row r="96" spans="1:10" ht="15.6" x14ac:dyDescent="0.35">
      <c r="A96" s="8"/>
      <c r="B96" s="8"/>
      <c r="C96" s="31"/>
      <c r="D96" s="8"/>
      <c r="E96" s="8"/>
      <c r="F96" s="31"/>
      <c r="G96" s="8"/>
      <c r="H96" s="8"/>
      <c r="I96" s="8"/>
    </row>
    <row r="97" spans="1:9" ht="15.6" x14ac:dyDescent="0.35">
      <c r="A97" s="8"/>
      <c r="B97" s="8"/>
      <c r="C97" s="31"/>
      <c r="D97" s="8"/>
      <c r="E97" s="8"/>
      <c r="F97" s="31"/>
      <c r="G97" s="8"/>
      <c r="H97" s="8"/>
      <c r="I97" s="8"/>
    </row>
    <row r="98" spans="1:9" ht="15.6" x14ac:dyDescent="0.35">
      <c r="A98" s="8"/>
      <c r="B98" s="8"/>
      <c r="C98" s="31"/>
      <c r="D98" s="8"/>
      <c r="E98" s="8"/>
      <c r="F98" s="31"/>
      <c r="G98" s="8"/>
      <c r="H98" s="8"/>
      <c r="I98" s="8"/>
    </row>
    <row r="99" spans="1:9" ht="15.6" x14ac:dyDescent="0.35">
      <c r="A99" s="8"/>
      <c r="B99" s="8"/>
      <c r="C99" s="31"/>
      <c r="D99" s="8"/>
      <c r="E99" s="8"/>
      <c r="F99" s="31"/>
      <c r="G99" s="8"/>
      <c r="H99" s="8"/>
      <c r="I99" s="8"/>
    </row>
    <row r="100" spans="1:9" ht="15.6" x14ac:dyDescent="0.35">
      <c r="A100" s="8"/>
      <c r="B100" s="8"/>
      <c r="C100" s="31"/>
      <c r="D100" s="8"/>
      <c r="E100" s="8"/>
      <c r="F100" s="31"/>
      <c r="G100" s="8"/>
      <c r="H100" s="8"/>
      <c r="I100" s="8"/>
    </row>
    <row r="101" spans="1:9" ht="15.6" x14ac:dyDescent="0.35">
      <c r="A101" s="8"/>
      <c r="B101" s="8"/>
      <c r="C101" s="31"/>
      <c r="D101" s="8"/>
      <c r="E101" s="8"/>
      <c r="F101" s="31"/>
      <c r="G101" s="8"/>
      <c r="H101" s="8"/>
      <c r="I101" s="8"/>
    </row>
    <row r="102" spans="1:9" ht="15.6" x14ac:dyDescent="0.35">
      <c r="A102" s="8"/>
      <c r="B102" s="8"/>
      <c r="C102" s="31"/>
      <c r="D102" s="8"/>
      <c r="E102" s="8"/>
      <c r="F102" s="31"/>
      <c r="G102" s="8"/>
      <c r="H102" s="8"/>
      <c r="I102" s="8"/>
    </row>
    <row r="103" spans="1:9" ht="15.6" x14ac:dyDescent="0.35">
      <c r="A103" s="8"/>
      <c r="B103" s="8"/>
      <c r="C103" s="31"/>
      <c r="D103" s="8"/>
      <c r="E103" s="8"/>
      <c r="F103" s="31"/>
      <c r="G103" s="8"/>
      <c r="H103" s="8"/>
      <c r="I103" s="8"/>
    </row>
  </sheetData>
  <mergeCells count="7">
    <mergeCell ref="A82:I82"/>
    <mergeCell ref="A9:A10"/>
    <mergeCell ref="B9:B10"/>
    <mergeCell ref="A81:I81"/>
    <mergeCell ref="C9:I9"/>
    <mergeCell ref="C10:E10"/>
    <mergeCell ref="F10:H10"/>
  </mergeCells>
  <pageMargins left="0.7" right="0.7" top="0.75" bottom="0.75" header="0.3" footer="0.3"/>
  <pageSetup orientation="portrait" r:id="rId1"/>
  <ignoredErrors>
    <ignoredError sqref="I76:I79 F7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Trimestre</vt:lpstr>
      <vt:lpstr>2 Trimestre</vt:lpstr>
      <vt:lpstr>1 Semestre</vt:lpstr>
      <vt:lpstr>3 Trimestre</vt:lpstr>
      <vt:lpstr>3T Acumulado</vt:lpstr>
      <vt:lpstr>4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2012-02-13T20:20:09Z</dcterms:created>
  <dcterms:modified xsi:type="dcterms:W3CDTF">2025-12-30T19:12:19Z</dcterms:modified>
</cp:coreProperties>
</file>