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NDICADORES AÑO 2019\Indicadores Anuales 2019\Analista - Adriana León\"/>
    </mc:Choice>
  </mc:AlternateContent>
  <bookViews>
    <workbookView xWindow="0" yWindow="0" windowWidth="20490" windowHeight="8460" tabRatio="709" activeTab="6"/>
  </bookViews>
  <sheets>
    <sheet name="I Trimestre" sheetId="1" r:id="rId1"/>
    <sheet name="II Trimestre" sheetId="2" r:id="rId2"/>
    <sheet name="I Semestre" sheetId="5" r:id="rId3"/>
    <sheet name="III Trimestre" sheetId="3" r:id="rId4"/>
    <sheet name="III Trim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D50" i="7" l="1"/>
  <c r="D49" i="7"/>
  <c r="C50" i="7"/>
  <c r="C49" i="7"/>
  <c r="B50" i="7"/>
  <c r="B49" i="7"/>
  <c r="B19" i="7"/>
  <c r="B17" i="7" l="1"/>
  <c r="C22" i="4" l="1"/>
  <c r="B64" i="3" l="1"/>
  <c r="C64" i="4"/>
  <c r="C64" i="3"/>
  <c r="C56" i="4"/>
  <c r="C57" i="4"/>
  <c r="C58" i="4"/>
  <c r="C47" i="4"/>
  <c r="D47" i="4"/>
  <c r="C48" i="4"/>
  <c r="D48" i="4"/>
  <c r="D39" i="4"/>
  <c r="D40" i="4"/>
  <c r="B39" i="6" l="1"/>
  <c r="C75" i="6"/>
  <c r="B75" i="6"/>
  <c r="C74" i="6"/>
  <c r="B74" i="6"/>
  <c r="C70" i="6"/>
  <c r="B70" i="6"/>
  <c r="B71" i="6" s="1"/>
  <c r="C69" i="6"/>
  <c r="B69" i="6"/>
  <c r="C64" i="6"/>
  <c r="B64" i="6"/>
  <c r="B61" i="6"/>
  <c r="C57" i="6"/>
  <c r="B57" i="6"/>
  <c r="C56" i="6"/>
  <c r="C58" i="6" s="1"/>
  <c r="B56" i="6"/>
  <c r="B58" i="6" s="1"/>
  <c r="C52" i="6"/>
  <c r="B52" i="6"/>
  <c r="C51" i="6"/>
  <c r="C53" i="6" s="1"/>
  <c r="B51" i="6"/>
  <c r="B53" i="6" s="1"/>
  <c r="D48" i="6"/>
  <c r="C48" i="6"/>
  <c r="B48" i="6"/>
  <c r="D47" i="6"/>
  <c r="C47" i="6"/>
  <c r="B47" i="6"/>
  <c r="C42" i="6"/>
  <c r="C66" i="6" s="1"/>
  <c r="D40" i="6"/>
  <c r="C40" i="6"/>
  <c r="C65" i="6" s="1"/>
  <c r="B40" i="6"/>
  <c r="B42" i="6" s="1"/>
  <c r="D39" i="6"/>
  <c r="C39" i="6"/>
  <c r="C41" i="6" s="1"/>
  <c r="B41" i="6"/>
  <c r="C75" i="3"/>
  <c r="B75" i="3"/>
  <c r="C74" i="3"/>
  <c r="B74" i="3"/>
  <c r="C70" i="3"/>
  <c r="B70" i="3"/>
  <c r="B71" i="3" s="1"/>
  <c r="C69" i="3"/>
  <c r="B69" i="3"/>
  <c r="B61" i="3"/>
  <c r="C57" i="3"/>
  <c r="B57" i="3"/>
  <c r="C56" i="3"/>
  <c r="C58" i="3" s="1"/>
  <c r="B56" i="3"/>
  <c r="B58" i="3" s="1"/>
  <c r="C52" i="3"/>
  <c r="B52" i="3"/>
  <c r="C51" i="3"/>
  <c r="C53" i="3" s="1"/>
  <c r="B51" i="3"/>
  <c r="B53" i="3" s="1"/>
  <c r="D48" i="3"/>
  <c r="C48" i="3"/>
  <c r="B48" i="3"/>
  <c r="D47" i="3"/>
  <c r="C47" i="3"/>
  <c r="B47" i="3"/>
  <c r="C42" i="3"/>
  <c r="C66" i="3" s="1"/>
  <c r="D40" i="3"/>
  <c r="C40" i="3"/>
  <c r="C65" i="3" s="1"/>
  <c r="B40" i="3"/>
  <c r="B42" i="3" s="1"/>
  <c r="D39" i="3"/>
  <c r="C39" i="3"/>
  <c r="C41" i="3" s="1"/>
  <c r="B39" i="3"/>
  <c r="B41" i="3" s="1"/>
  <c r="C75" i="5"/>
  <c r="B75" i="5"/>
  <c r="C74" i="5"/>
  <c r="B74" i="5"/>
  <c r="C70" i="5"/>
  <c r="B70" i="5"/>
  <c r="B71" i="5" s="1"/>
  <c r="C69" i="5"/>
  <c r="B69" i="5"/>
  <c r="B61" i="5"/>
  <c r="C57" i="5"/>
  <c r="B57" i="5"/>
  <c r="C56" i="5"/>
  <c r="C58" i="5" s="1"/>
  <c r="B56" i="5"/>
  <c r="B58" i="5" s="1"/>
  <c r="C52" i="5"/>
  <c r="B52" i="5"/>
  <c r="C51" i="5"/>
  <c r="C53" i="5" s="1"/>
  <c r="B51" i="5"/>
  <c r="B53" i="5" s="1"/>
  <c r="D48" i="5"/>
  <c r="C48" i="5"/>
  <c r="B48" i="5"/>
  <c r="D47" i="5"/>
  <c r="C47" i="5"/>
  <c r="B47" i="5"/>
  <c r="B42" i="5"/>
  <c r="D40" i="5"/>
  <c r="C40" i="5"/>
  <c r="C42" i="5" s="1"/>
  <c r="B40" i="5"/>
  <c r="D39" i="5"/>
  <c r="C39" i="5"/>
  <c r="B39" i="5"/>
  <c r="C75" i="2"/>
  <c r="B75" i="2"/>
  <c r="C74" i="2"/>
  <c r="B74" i="2"/>
  <c r="C70" i="2"/>
  <c r="C71" i="2" s="1"/>
  <c r="C69" i="2"/>
  <c r="B70" i="2"/>
  <c r="B71" i="2" s="1"/>
  <c r="B69" i="2"/>
  <c r="B61" i="2"/>
  <c r="C52" i="2"/>
  <c r="C51" i="2"/>
  <c r="C53" i="2" s="1"/>
  <c r="B52" i="2"/>
  <c r="B51" i="2"/>
  <c r="B53" i="2" s="1"/>
  <c r="C42" i="2"/>
  <c r="B42" i="2"/>
  <c r="B66" i="6" l="1"/>
  <c r="C71" i="6"/>
  <c r="B65" i="6"/>
  <c r="B66" i="3"/>
  <c r="C71" i="3"/>
  <c r="B65" i="3"/>
  <c r="C71" i="5"/>
  <c r="B31" i="3" l="1"/>
  <c r="B31" i="2"/>
  <c r="D26" i="1"/>
  <c r="C25" i="1"/>
  <c r="D24" i="1"/>
  <c r="D27" i="1" s="1"/>
  <c r="D23" i="1"/>
  <c r="C22" i="1"/>
  <c r="C39" i="4" l="1"/>
  <c r="C41" i="4" s="1"/>
  <c r="C33" i="7" l="1"/>
  <c r="C31" i="6"/>
  <c r="C31" i="5"/>
  <c r="C57" i="2"/>
  <c r="C56" i="2"/>
  <c r="C58" i="2" s="1"/>
  <c r="D48" i="2"/>
  <c r="C48" i="2"/>
  <c r="D47" i="2"/>
  <c r="C47" i="2"/>
  <c r="D40" i="2"/>
  <c r="D39" i="2"/>
  <c r="C30" i="4"/>
  <c r="C30" i="3"/>
  <c r="C30" i="2"/>
  <c r="C30" i="1"/>
  <c r="C32" i="7" l="1"/>
  <c r="C76" i="7" s="1"/>
  <c r="C30" i="5"/>
  <c r="C30" i="6"/>
  <c r="D23" i="7" l="1"/>
  <c r="D22" i="6" l="1"/>
  <c r="D21" i="6"/>
  <c r="D26" i="4"/>
  <c r="D23" i="4"/>
  <c r="B15" i="4"/>
  <c r="B16" i="4"/>
  <c r="B47" i="4" s="1"/>
  <c r="B17" i="4"/>
  <c r="B18" i="4"/>
  <c r="B21" i="4"/>
  <c r="B22" i="4"/>
  <c r="B39" i="4" s="1"/>
  <c r="B41" i="4" s="1"/>
  <c r="B23" i="4"/>
  <c r="B24" i="4"/>
  <c r="D24" i="4"/>
  <c r="B25" i="4"/>
  <c r="C25" i="4"/>
  <c r="B26" i="4"/>
  <c r="B30" i="4"/>
  <c r="B57" i="4" l="1"/>
  <c r="B70" i="4"/>
  <c r="B40" i="4"/>
  <c r="C40" i="4"/>
  <c r="C70" i="4"/>
  <c r="B64" i="4"/>
  <c r="B56" i="4"/>
  <c r="B58" i="4" s="1"/>
  <c r="B27" i="4"/>
  <c r="B61" i="4" s="1"/>
  <c r="D27" i="4"/>
  <c r="B48" i="4"/>
  <c r="B24" i="3"/>
  <c r="B27" i="3" s="1"/>
  <c r="B26" i="3"/>
  <c r="B23" i="3"/>
  <c r="B22" i="3"/>
  <c r="B21" i="3"/>
  <c r="B16" i="3"/>
  <c r="B17" i="3"/>
  <c r="B18" i="3"/>
  <c r="B15" i="3"/>
  <c r="B26" i="1"/>
  <c r="B16" i="2"/>
  <c r="B47" i="2" s="1"/>
  <c r="B17" i="2"/>
  <c r="B18" i="2"/>
  <c r="B26" i="2"/>
  <c r="B23" i="2"/>
  <c r="B21" i="2"/>
  <c r="B15" i="2"/>
  <c r="C65" i="4" l="1"/>
  <c r="C42" i="4"/>
  <c r="C66" i="4" s="1"/>
  <c r="B42" i="4"/>
  <c r="B66" i="4" s="1"/>
  <c r="B65" i="4"/>
  <c r="B30" i="3"/>
  <c r="B56" i="2"/>
  <c r="B48" i="2"/>
  <c r="B16" i="1"/>
  <c r="B24" i="1" l="1"/>
  <c r="B23" i="1"/>
  <c r="B30" i="1" s="1"/>
  <c r="B21" i="1"/>
  <c r="B17" i="1"/>
  <c r="B18" i="1"/>
  <c r="B15" i="1"/>
  <c r="B22" i="1"/>
  <c r="D39" i="1" l="1"/>
  <c r="D24" i="7"/>
  <c r="D41" i="7" s="1"/>
  <c r="D22" i="5"/>
  <c r="C39" i="2"/>
  <c r="C22" i="5" l="1"/>
  <c r="B22" i="2"/>
  <c r="B39" i="2" s="1"/>
  <c r="C22" i="6"/>
  <c r="C39" i="1"/>
  <c r="C24" i="7"/>
  <c r="C41" i="7" s="1"/>
  <c r="B22" i="5" l="1"/>
  <c r="B24" i="7"/>
  <c r="B41" i="7" s="1"/>
  <c r="B22" i="6"/>
  <c r="D27" i="7"/>
  <c r="D42" i="7" s="1"/>
  <c r="D25" i="6"/>
  <c r="D25" i="5"/>
  <c r="D40" i="1"/>
  <c r="B39" i="1" l="1"/>
  <c r="B25" i="1"/>
  <c r="B25" i="3" l="1"/>
  <c r="B25" i="2"/>
  <c r="B40" i="2" s="1"/>
  <c r="C40" i="2"/>
  <c r="C25" i="6"/>
  <c r="B25" i="6" s="1"/>
  <c r="C25" i="5"/>
  <c r="C27" i="7"/>
  <c r="C40" i="1"/>
  <c r="C42" i="7" l="1"/>
  <c r="B27" i="7"/>
  <c r="B25" i="5"/>
  <c r="B40" i="1"/>
  <c r="B42" i="7" l="1"/>
  <c r="B67" i="7" s="1"/>
  <c r="C67" i="7"/>
  <c r="D15" i="7"/>
  <c r="C28" i="7" l="1"/>
  <c r="B28" i="7" s="1"/>
  <c r="D20" i="7"/>
  <c r="C20" i="7"/>
  <c r="C16" i="7"/>
  <c r="C18" i="7"/>
  <c r="C15" i="7"/>
  <c r="C23" i="7"/>
  <c r="B23" i="7" s="1"/>
  <c r="C25" i="7"/>
  <c r="C71" i="7" s="1"/>
  <c r="B31" i="6"/>
  <c r="C26" i="6"/>
  <c r="B26" i="6" s="1"/>
  <c r="C21" i="6"/>
  <c r="B21" i="6" s="1"/>
  <c r="C23" i="6"/>
  <c r="B23" i="6" s="1"/>
  <c r="D18" i="6"/>
  <c r="C18" i="6"/>
  <c r="C16" i="6"/>
  <c r="C17" i="6"/>
  <c r="C15" i="6"/>
  <c r="B31" i="5"/>
  <c r="C26" i="5"/>
  <c r="B26" i="5" s="1"/>
  <c r="C21" i="5"/>
  <c r="B21" i="5" s="1"/>
  <c r="C23" i="5"/>
  <c r="B23" i="5" s="1"/>
  <c r="D18" i="5"/>
  <c r="C15" i="5"/>
  <c r="C16" i="5"/>
  <c r="C17" i="5"/>
  <c r="C18" i="5"/>
  <c r="B18" i="5" s="1"/>
  <c r="B72" i="7" l="1"/>
  <c r="B15" i="7"/>
  <c r="C43" i="7"/>
  <c r="B43" i="7"/>
  <c r="C66" i="7"/>
  <c r="C58" i="7"/>
  <c r="C53" i="7"/>
  <c r="C72" i="7"/>
  <c r="C44" i="7"/>
  <c r="B44" i="7"/>
  <c r="B20" i="7"/>
  <c r="B18" i="6"/>
  <c r="B25" i="7"/>
  <c r="B71" i="7" s="1"/>
  <c r="B68" i="7" l="1"/>
  <c r="C68" i="7"/>
  <c r="B24" i="2"/>
  <c r="B57" i="2" s="1"/>
  <c r="B58" i="2" s="1"/>
  <c r="C56" i="1"/>
  <c r="C57" i="1"/>
  <c r="C47" i="1"/>
  <c r="C48" i="1"/>
  <c r="C58" i="1" l="1"/>
  <c r="C24" i="5"/>
  <c r="C24" i="6"/>
  <c r="C26" i="7"/>
  <c r="D28" i="7"/>
  <c r="C59" i="7" l="1"/>
  <c r="C60" i="7" s="1"/>
  <c r="C54" i="7"/>
  <c r="C55" i="7" s="1"/>
  <c r="C73" i="7" s="1"/>
  <c r="C77" i="7"/>
  <c r="B26" i="7"/>
  <c r="B24" i="5"/>
  <c r="B24" i="6"/>
  <c r="B59" i="7" l="1"/>
  <c r="B54" i="7"/>
  <c r="B27" i="1"/>
  <c r="D27" i="2" l="1"/>
  <c r="D21" i="5"/>
  <c r="D25" i="7" l="1"/>
  <c r="D26" i="6" l="1"/>
  <c r="D26" i="5"/>
  <c r="D23" i="5" l="1"/>
  <c r="D24" i="5"/>
  <c r="D26" i="7"/>
  <c r="B33" i="7"/>
  <c r="D16" i="7"/>
  <c r="D18" i="7"/>
  <c r="D15" i="6"/>
  <c r="B15" i="6" s="1"/>
  <c r="D16" i="6"/>
  <c r="B16" i="6" s="1"/>
  <c r="D17" i="6"/>
  <c r="B17" i="6" s="1"/>
  <c r="D15" i="5"/>
  <c r="D16" i="5"/>
  <c r="D17" i="5"/>
  <c r="D47" i="1"/>
  <c r="D48" i="1"/>
  <c r="B18" i="7" l="1"/>
  <c r="B77" i="7"/>
  <c r="B17" i="5"/>
  <c r="B16" i="5"/>
  <c r="B16" i="7"/>
  <c r="B15" i="5"/>
  <c r="B47" i="1"/>
  <c r="B53" i="7" l="1"/>
  <c r="B55" i="7" s="1"/>
  <c r="B66" i="7"/>
  <c r="B58" i="7"/>
  <c r="B60" i="7" s="1"/>
  <c r="B73" i="7"/>
  <c r="B27" i="5"/>
  <c r="B27" i="2"/>
  <c r="D24" i="6"/>
  <c r="D23" i="6"/>
  <c r="B29" i="7" l="1"/>
  <c r="B63" i="7" s="1"/>
  <c r="B30" i="2"/>
  <c r="B57" i="1"/>
  <c r="B48" i="1"/>
  <c r="B56" i="1"/>
  <c r="B27" i="6" l="1"/>
  <c r="B58" i="1"/>
  <c r="B32" i="7"/>
  <c r="B76" i="7" s="1"/>
  <c r="B30" i="6"/>
  <c r="B30" i="5"/>
</calcChain>
</file>

<file path=xl/sharedStrings.xml><?xml version="1.0" encoding="utf-8"?>
<sst xmlns="http://schemas.openxmlformats.org/spreadsheetml/2006/main" count="571" uniqueCount="132">
  <si>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</si>
  <si>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</si>
  <si>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</si>
  <si>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</si>
  <si>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</si>
  <si>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</si>
  <si>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</si>
  <si>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</si>
  <si>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</si>
  <si>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</si>
  <si>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</si>
  <si>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</si>
  <si>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</si>
  <si>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</si>
  <si>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</si>
  <si>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</si>
  <si>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</si>
  <si>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</si>
  <si>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</si>
  <si>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</si>
  <si>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</si>
  <si>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</si>
  <si>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</si>
  <si>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</si>
  <si>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</si>
  <si>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</si>
  <si>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</si>
  <si>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</si>
  <si>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</si>
  <si>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</si>
  <si>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</si>
  <si>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</si>
  <si>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</si>
  <si>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Efectivos 1T 2018</t>
  </si>
  <si>
    <t xml:space="preserve">   Instalados 1T 2018</t>
  </si>
  <si>
    <t>IPC (1T 2018)</t>
  </si>
  <si>
    <t>Gasto efectivo real 1T 2018</t>
  </si>
  <si>
    <t>Gasto efectivo real por beneficiario 1T 2018</t>
  </si>
  <si>
    <t xml:space="preserve">Producto del Período </t>
  </si>
  <si>
    <t xml:space="preserve">Producto período previo </t>
  </si>
  <si>
    <t xml:space="preserve">Instalación de Sistema de Tratamiento Aguas Residuales </t>
  </si>
  <si>
    <t xml:space="preserve">Precios del Sistema: </t>
  </si>
  <si>
    <t>Efectivos 2T 2018</t>
  </si>
  <si>
    <t xml:space="preserve">   Instalados 2T 2018</t>
  </si>
  <si>
    <t>IPC (2T 2018)</t>
  </si>
  <si>
    <t>Gasto efectivo real 2T 2018</t>
  </si>
  <si>
    <t>Gasto efectivo real por beneficiario 2T 2018</t>
  </si>
  <si>
    <t>Efectivos 3T 2018</t>
  </si>
  <si>
    <t xml:space="preserve">   Instalados 3T 2018</t>
  </si>
  <si>
    <t>IPC (3T 2018)</t>
  </si>
  <si>
    <t>Gasto efectivo real 3T 2018</t>
  </si>
  <si>
    <t>Gasto efectivo real por beneficiario 3T 2018</t>
  </si>
  <si>
    <t>Efectivos 4T 2018</t>
  </si>
  <si>
    <t xml:space="preserve">   Instalados 4T 2018</t>
  </si>
  <si>
    <t>IPC (4T 2018)</t>
  </si>
  <si>
    <t>Gasto efectivo real 4T 2018</t>
  </si>
  <si>
    <t>Gasto efectivo real por beneficiario 4T 2018</t>
  </si>
  <si>
    <t>Efectivos 1S 2018</t>
  </si>
  <si>
    <t xml:space="preserve">   Instalados 1S 2018</t>
  </si>
  <si>
    <t>IPC (1S 2018)</t>
  </si>
  <si>
    <t>Gasto efectivo real 1S 2018</t>
  </si>
  <si>
    <t>Gasto efectivo real por beneficiario 1S 2018</t>
  </si>
  <si>
    <t>Efectivos 3TA 2018</t>
  </si>
  <si>
    <t xml:space="preserve">   Instalados 3TA 2018</t>
  </si>
  <si>
    <t>IPC (3TA 2018)</t>
  </si>
  <si>
    <t>Gasto efectivo real 3TA 2018</t>
  </si>
  <si>
    <t>Gasto efectivo real por beneficiario 3TA 2018</t>
  </si>
  <si>
    <t>Efectivos  2018</t>
  </si>
  <si>
    <t xml:space="preserve">   Instalados 2018</t>
  </si>
  <si>
    <t>IPC ( 2018)</t>
  </si>
  <si>
    <t>Gasto efectivo real  2018</t>
  </si>
  <si>
    <t>Gasto efectivo real por beneficiario  2018</t>
  </si>
  <si>
    <t>n.d.</t>
  </si>
  <si>
    <t>Beneficiarios</t>
  </si>
  <si>
    <t xml:space="preserve">Beneficiarios </t>
  </si>
  <si>
    <t>Programados 1T 2019</t>
  </si>
  <si>
    <t>Efectivos 1T 2019</t>
  </si>
  <si>
    <t>Programados año 2019</t>
  </si>
  <si>
    <t xml:space="preserve">   Instalados 1T 2019</t>
  </si>
  <si>
    <t>En transferencias 1T 2019</t>
  </si>
  <si>
    <t>IPC (1T 2019)</t>
  </si>
  <si>
    <t>Gasto efectivo real 1T 2019</t>
  </si>
  <si>
    <t>Gasto efectivo real por beneficiario 1T 2019</t>
  </si>
  <si>
    <r>
      <rPr>
        <b/>
        <sz val="11"/>
        <color theme="1"/>
        <rFont val="Calibri"/>
        <family val="2"/>
      </rPr>
      <t xml:space="preserve">Fuentes:  </t>
    </r>
    <r>
      <rPr>
        <sz val="11"/>
        <color theme="1"/>
        <rFont val="Calibri"/>
        <family val="2"/>
      </rPr>
      <t>Informes Trimestrales SANEBAR 2018 y 2019 - Cronogramas de Metas e Inversión - Modificaciones 2019 - IPC, INEC 2018 y 2019</t>
    </r>
  </si>
  <si>
    <t>Programados 2T 2019</t>
  </si>
  <si>
    <t>Efectivos 2T 2019</t>
  </si>
  <si>
    <t xml:space="preserve">   Instalados 2T 2019</t>
  </si>
  <si>
    <t>En transferencias 2T 2019</t>
  </si>
  <si>
    <t>IPC (2T 2019)</t>
  </si>
  <si>
    <t>Gasto efectivo real 2T 2019</t>
  </si>
  <si>
    <t>Gasto efectivo real por beneficiario 2T 2019</t>
  </si>
  <si>
    <r>
      <rPr>
        <b/>
        <sz val="11"/>
        <color theme="1"/>
        <rFont val="Calibri"/>
        <family val="2"/>
      </rPr>
      <t xml:space="preserve">Fuentes: </t>
    </r>
    <r>
      <rPr>
        <sz val="11"/>
        <color theme="1"/>
        <rFont val="Calibri"/>
        <family val="2"/>
      </rPr>
      <t xml:space="preserve"> Informes Trimestrales SANEBAR 2018 y 2019 - Cronogramas de Metas e Inversión - Modificaciones 2019 - IPC, INEC 2018 y 2019</t>
    </r>
  </si>
  <si>
    <t>Programados 1S 2019</t>
  </si>
  <si>
    <t>Efectivos 1S 2019</t>
  </si>
  <si>
    <t xml:space="preserve">   Instalados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</si>
  <si>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</si>
  <si>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</si>
  <si>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</si>
  <si>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</si>
  <si>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</si>
  <si>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</si>
  <si>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 xml:space="preserve">   Instalados 3T 2019</t>
  </si>
  <si>
    <t>En transferencias 3T 2019</t>
  </si>
  <si>
    <t>IPC (3T 2019)</t>
  </si>
  <si>
    <t>Gasto efectivo real 3T 2019</t>
  </si>
  <si>
    <t>Gasto efectivo real por beneficiario 3T 2019</t>
  </si>
  <si>
    <r>
      <rPr>
        <b/>
        <sz val="11"/>
        <color theme="1"/>
        <rFont val="Calibri"/>
        <family val="2"/>
      </rPr>
      <t>Fuentes:</t>
    </r>
    <r>
      <rPr>
        <sz val="11"/>
        <color theme="1"/>
        <rFont val="Calibri"/>
        <family val="2"/>
      </rPr>
      <t xml:space="preserve">  Informes Trimestrales SANEBAR 2018 y 2019 - Cronogramas de Metas e Inversión - Modificaciones 2019 - IPC, INEC 2018 y 2019</t>
    </r>
  </si>
  <si>
    <t>Programados 3TA 2019</t>
  </si>
  <si>
    <t>Efectivos 3TA 2019</t>
  </si>
  <si>
    <t xml:space="preserve">   Instalados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</si>
  <si>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</si>
  <si>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</si>
  <si>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</si>
  <si>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</si>
  <si>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</si>
  <si>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</si>
  <si>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 xml:space="preserve">   Instalados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</si>
  <si>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</si>
  <si>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</si>
  <si>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</si>
  <si>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</si>
  <si>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</si>
  <si>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</si>
  <si>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 xml:space="preserve">   Instalados 2019</t>
  </si>
  <si>
    <t>En transferencias  2019</t>
  </si>
  <si>
    <t>IPC ( 2019)</t>
  </si>
  <si>
    <t>Gasto efectivo real  2019</t>
  </si>
  <si>
    <t>Gasto efectivo real por beneficiario  2019</t>
  </si>
  <si>
    <t xml:space="preserve">n.d. </t>
  </si>
  <si>
    <r>
      <t xml:space="preserve">Nota: </t>
    </r>
    <r>
      <rPr>
        <sz val="11"/>
        <color theme="1"/>
        <rFont val="Calibri"/>
        <family val="2"/>
        <scheme val="minor"/>
      </rPr>
      <t xml:space="preserve">Los datos del producto período previo no están disponibles porque la Unidad Ejecutora no los integró en el cronograma de metas e inversión que anteriormente se utlizaba; el de control de seguimiento.  </t>
    </r>
  </si>
  <si>
    <t>Programados 2019 (personas)</t>
  </si>
  <si>
    <t>Efectivos 2019 (personas)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</si>
</sst>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____"/>
    <numFmt numFmtId="166" formatCode="_(* #,##0_);_(* \(#,##0\);_(* &quot;-&quot;??_);_(@_)"/>
    <numFmt numFmtId="167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4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165" fontId="0" fillId="0" borderId="0" xfId="0" applyNumberFormat="1" applyFill="1"/>
    <xf numFmtId="166" fontId="6" fillId="0" borderId="0" xfId="1" applyNumberFormat="1" applyFont="1" applyFill="1"/>
    <xf numFmtId="4" fontId="0" fillId="0" borderId="0" xfId="1" applyNumberFormat="1" applyFont="1" applyFill="1"/>
    <xf numFmtId="0" fontId="1" fillId="0" borderId="0" xfId="0" applyFont="1" applyFill="1"/>
    <xf numFmtId="166" fontId="1" fillId="0" borderId="0" xfId="1" applyNumberFormat="1" applyFont="1" applyFill="1"/>
    <xf numFmtId="166" fontId="3" fillId="0" borderId="0" xfId="1" applyNumberFormat="1" applyFont="1" applyFill="1"/>
    <xf numFmtId="4" fontId="3" fillId="0" borderId="0" xfId="1" applyNumberFormat="1" applyFont="1" applyFill="1"/>
    <xf numFmtId="166" fontId="3" fillId="0" borderId="3" xfId="1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3" fontId="0" fillId="0" borderId="0" xfId="0" applyNumberFormat="1" applyFont="1" applyFill="1"/>
    <xf numFmtId="0" fontId="0" fillId="0" borderId="3" xfId="0" applyFont="1" applyFill="1" applyBorder="1"/>
    <xf numFmtId="4" fontId="3" fillId="0" borderId="3" xfId="1" applyNumberFormat="1" applyFont="1" applyFill="1" applyBorder="1"/>
    <xf numFmtId="4" fontId="0" fillId="0" borderId="0" xfId="0" applyNumberFormat="1" applyFont="1" applyFill="1"/>
    <xf numFmtId="4" fontId="0" fillId="0" borderId="3" xfId="0" applyNumberFormat="1" applyFont="1" applyFill="1" applyBorder="1"/>
    <xf numFmtId="4" fontId="0" fillId="0" borderId="3" xfId="1" applyNumberFormat="1" applyFont="1" applyFill="1" applyBorder="1"/>
    <xf numFmtId="3" fontId="3" fillId="0" borderId="0" xfId="1" applyNumberFormat="1" applyFont="1" applyFill="1"/>
    <xf numFmtId="166" fontId="5" fillId="0" borderId="0" xfId="1" applyNumberFormat="1" applyFont="1" applyFill="1"/>
    <xf numFmtId="14" fontId="0" fillId="0" borderId="0" xfId="1" applyNumberFormat="1" applyFont="1" applyFill="1"/>
    <xf numFmtId="166" fontId="3" fillId="0" borderId="0" xfId="1" applyNumberFormat="1" applyFont="1" applyFill="1" applyAlignment="1">
      <alignment horizontal="left" indent="1"/>
    </xf>
    <xf numFmtId="0" fontId="4" fillId="0" borderId="0" xfId="0" applyFont="1" applyFill="1"/>
    <xf numFmtId="3" fontId="0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166" fontId="0" fillId="0" borderId="0" xfId="1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6" fontId="1" fillId="0" borderId="0" xfId="1" applyNumberFormat="1" applyFont="1" applyFill="1" applyAlignment="1">
      <alignment horizontal="left"/>
    </xf>
    <xf numFmtId="3" fontId="4" fillId="0" borderId="0" xfId="1" applyNumberFormat="1" applyFont="1" applyFill="1" applyAlignment="1">
      <alignment horizontal="right"/>
    </xf>
    <xf numFmtId="4" fontId="4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0" fontId="1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4" fontId="0" fillId="0" borderId="0" xfId="1" applyNumberFormat="1" applyFont="1" applyFill="1" applyAlignment="1">
      <alignment horizontal="right"/>
    </xf>
    <xf numFmtId="167" fontId="0" fillId="0" borderId="0" xfId="1" applyNumberFormat="1" applyFont="1" applyFill="1" applyAlignment="1">
      <alignment horizontal="right"/>
    </xf>
    <xf numFmtId="0" fontId="2" fillId="0" borderId="0" xfId="0" applyFont="1" applyFill="1" applyBorder="1" applyAlignment="1">
      <alignment vertical="top" wrapText="1"/>
    </xf>
    <xf numFmtId="166" fontId="0" fillId="0" borderId="0" xfId="1" applyNumberFormat="1" applyFont="1" applyFill="1" applyBorder="1"/>
    <xf numFmtId="166" fontId="1" fillId="0" borderId="1" xfId="1" applyNumberFormat="1" applyFont="1" applyFill="1" applyBorder="1" applyAlignment="1">
      <alignment horizontal="center" vertical="center" wrapText="1"/>
    </xf>
    <xf numFmtId="166" fontId="1" fillId="0" borderId="3" xfId="1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1" applyNumberFormat="1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SANEBAR: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1764634019705457"/>
          <c:y val="0.19949074074074077"/>
          <c:w val="0.8120867336342702"/>
          <c:h val="0.661620370370370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B8-4EAF-BD38-A78A4A4D7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Anual!$A$76:$A$77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Anual!$B$76:$B$77</c:f>
              <c:numCache>
                <c:formatCode>#,##0.00</c:formatCode>
                <c:ptCount val="2"/>
                <c:pt idx="0">
                  <c:v>57.142857142857139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8-4EAF-BD38-A78A4A4D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9093432"/>
        <c:axId val="569092648"/>
        <c:axId val="0"/>
      </c:bar3DChart>
      <c:catAx>
        <c:axId val="569093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9092648"/>
        <c:crosses val="autoZero"/>
        <c:auto val="1"/>
        <c:lblAlgn val="ctr"/>
        <c:lblOffset val="100"/>
        <c:noMultiLvlLbl val="0"/>
      </c:catAx>
      <c:valAx>
        <c:axId val="569092648"/>
        <c:scaling>
          <c:orientation val="minMax"/>
          <c:max val="2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93432"/>
        <c:crosses val="autoZero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2.5490994801815395E-2"/>
          <c:y val="0.88369969378827651"/>
          <c:w val="0.96966052220070731"/>
          <c:h val="9.4128025663458736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s-ES" sz="1400" b="1">
                <a:solidFill>
                  <a:schemeClr val="tx1"/>
                </a:solidFill>
              </a:rPr>
              <a:t>SANEBAR: Indicadores de cobertura potencial- Período 2019</a:t>
            </a:r>
          </a:p>
        </c:rich>
      </c:tx>
      <c:layout>
        <c:manualLayout>
          <c:xMode val="edge"/>
          <c:yMode val="edge"/>
          <c:x val="0.13708761522560209"/>
          <c:y val="4.1739122813808455E-2"/>
        </c:manualLayout>
      </c:layout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746180411659075E-2"/>
          <c:y val="0.25174497286409259"/>
          <c:w val="0.88465743887277237"/>
          <c:h val="0.604011483918934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A9D1-48E8-8ADA-092570E9E748}"/>
              </c:ext>
            </c:extLst>
          </c:dPt>
          <c:dLbls>
            <c:dLbl>
              <c:idx val="0"/>
              <c:layout>
                <c:manualLayout>
                  <c:x val="-3.7534217440227555E-17"/>
                  <c:y val="-3.2463762188517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06-44AE-93E2-1F2E891DC3C6}"/>
                </c:ext>
              </c:extLst>
            </c:dLbl>
            <c:dLbl>
              <c:idx val="1"/>
              <c:layout>
                <c:manualLayout>
                  <c:x val="0"/>
                  <c:y val="-4.173912281380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D1-48E8-8ADA-092570E9E7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Anual!$A$49:$A$50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Anual!$B$49:$B$50</c:f>
              <c:numCache>
                <c:formatCode>#,##0.00</c:formatCode>
                <c:ptCount val="2"/>
                <c:pt idx="0">
                  <c:v>29.612220916568745</c:v>
                </c:pt>
                <c:pt idx="1">
                  <c:v>29.612220916568745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1-48E8-8ADA-092570E9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0544840"/>
        <c:axId val="306207192"/>
        <c:axId val="0"/>
      </c:bar3DChart>
      <c:catAx>
        <c:axId val="57054484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06207192"/>
        <c:crosses val="autoZero"/>
        <c:auto val="1"/>
        <c:lblAlgn val="ctr"/>
        <c:lblOffset val="100"/>
        <c:noMultiLvlLbl val="0"/>
      </c:catAx>
      <c:valAx>
        <c:axId val="306207192"/>
        <c:scaling>
          <c:orientation val="minMax"/>
          <c:max val="4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70544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807128056361378E-2"/>
          <c:y val="0.90582989280750559"/>
          <c:w val="0.87347357369802459"/>
          <c:h val="6.105889561859716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SANEBAR: Indicadores de resultado - Período 2019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39885670924987E-2"/>
          <c:y val="0.18640005725891914"/>
          <c:w val="0.86425014666880007"/>
          <c:h val="0.69254480108733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F0B7-4BB2-B16B-EE0BEB6DB21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F0B7-4BB2-B16B-EE0BEB6DB21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Anual!$A$53:$A$55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Anual!$B$53:$B$55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7-4BB2-B16B-EE0BEB6D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6768"/>
        <c:axId val="580817160"/>
        <c:axId val="0"/>
      </c:bar3DChart>
      <c:catAx>
        <c:axId val="5808167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80817160"/>
        <c:crosses val="autoZero"/>
        <c:auto val="1"/>
        <c:lblAlgn val="ctr"/>
        <c:lblOffset val="100"/>
        <c:noMultiLvlLbl val="0"/>
      </c:catAx>
      <c:valAx>
        <c:axId val="580817160"/>
        <c:scaling>
          <c:orientation val="minMax"/>
          <c:max val="12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80816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6331410959330458E-3"/>
          <c:y val="0.91180848352235833"/>
          <c:w val="0.97650588668515459"/>
          <c:h val="8.5785400290238456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s-ES" sz="1400">
                <a:solidFill>
                  <a:schemeClr val="tx1"/>
                </a:solidFill>
              </a:rPr>
              <a:t>SANEBAR: Indicadores de avance-Período</a:t>
            </a:r>
            <a:r>
              <a:rPr lang="es-ES" sz="1400" baseline="0">
                <a:solidFill>
                  <a:schemeClr val="tx1"/>
                </a:solidFill>
              </a:rPr>
              <a:t> 2019</a:t>
            </a:r>
            <a:endParaRPr lang="es-ES" sz="14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151022188586274E-2"/>
          <c:y val="0.19271347139532297"/>
          <c:w val="0.88478100861479603"/>
          <c:h val="0.703882965830283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4-EA0B-4648-89F2-1E2BB9824442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</c:spPr>
            <c:extLst>
              <c:ext xmlns:c16="http://schemas.microsoft.com/office/drawing/2014/chart" uri="{C3380CC4-5D6E-409C-BE32-E72D297353CC}">
                <c16:uniqueId val="{00000001-9BDF-4CF1-A3CC-8A398EC4EA79}"/>
              </c:ext>
            </c:extLst>
          </c:dPt>
          <c:dPt>
            <c:idx val="2"/>
            <c:invertIfNegative val="0"/>
            <c:bubble3D val="0"/>
            <c:spPr>
              <a:solidFill>
                <a:srgbClr val="A2BFE6"/>
              </a:solidFill>
            </c:spPr>
            <c:extLst>
              <c:ext xmlns:c16="http://schemas.microsoft.com/office/drawing/2014/chart" uri="{C3380CC4-5D6E-409C-BE32-E72D297353CC}">
                <c16:uniqueId val="{00000003-9BDF-4CF1-A3CC-8A398EC4EA7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Anual!$A$58:$A$60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Anual!$B$58:$B$60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F-4CF1-A3CC-8A398EC4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0817944"/>
        <c:axId val="580818336"/>
        <c:axId val="0"/>
      </c:bar3DChart>
      <c:catAx>
        <c:axId val="580817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80818336"/>
        <c:crosses val="autoZero"/>
        <c:auto val="1"/>
        <c:lblAlgn val="ctr"/>
        <c:lblOffset val="100"/>
        <c:noMultiLvlLbl val="0"/>
      </c:catAx>
      <c:valAx>
        <c:axId val="580818336"/>
        <c:scaling>
          <c:orientation val="minMax"/>
          <c:max val="12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80817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6451469861760475E-2"/>
          <c:y val="0.92009912231003466"/>
          <c:w val="0.97376356080489956"/>
          <c:h val="6.3146083475219036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>
                <a:solidFill>
                  <a:schemeClr val="tx1"/>
                </a:solidFill>
              </a:rPr>
              <a:t>SANEBAR: Indicadores de gasto</a:t>
            </a:r>
            <a:r>
              <a:rPr lang="es-ES" sz="1400" baseline="0">
                <a:solidFill>
                  <a:schemeClr val="tx1"/>
                </a:solidFill>
              </a:rPr>
              <a:t> medio-Período 2019</a:t>
            </a:r>
            <a:endParaRPr lang="es-ES" sz="14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</c:spPr>
            <c:extLst>
              <c:ext xmlns:c16="http://schemas.microsoft.com/office/drawing/2014/chart" uri="{C3380CC4-5D6E-409C-BE32-E72D297353CC}">
                <c16:uniqueId val="{0000000A-CB33-411C-B79C-F59A4B3E76C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09-4F0D-A408-9313A367C72C}"/>
              </c:ext>
            </c:extLst>
          </c:dPt>
          <c:cat>
            <c:strRef>
              <c:f>Anual!$A$71:$A$72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Anual!$B$71:$B$72</c:f>
              <c:numCache>
                <c:formatCode>#,##0.00</c:formatCode>
                <c:ptCount val="2"/>
                <c:pt idx="0">
                  <c:v>2222222</c:v>
                </c:pt>
                <c:pt idx="1">
                  <c:v>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F0D-A408-9313A367C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656248"/>
        <c:axId val="574656640"/>
        <c:axId val="0"/>
      </c:bar3DChart>
      <c:catAx>
        <c:axId val="574656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656640"/>
        <c:crosses val="autoZero"/>
        <c:auto val="1"/>
        <c:lblAlgn val="ctr"/>
        <c:lblOffset val="100"/>
        <c:noMultiLvlLbl val="0"/>
      </c:catAx>
      <c:valAx>
        <c:axId val="574656640"/>
        <c:scaling>
          <c:orientation val="minMax"/>
          <c:max val="30000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74656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Índice de eficiencia (IE)</a:t>
            </a:r>
            <a:r>
              <a:rPr lang="es-CR" sz="1400" baseline="0"/>
              <a:t> - Príodo 2019</a:t>
            </a:r>
            <a:r>
              <a:rPr lang="es-CR" sz="1400"/>
              <a:t> 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89546384199762"/>
          <c:y val="0.25539614320659998"/>
          <c:w val="0.83255212308068016"/>
          <c:h val="0.588858399378503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8197706877626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>
                    <a:defRPr/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A0-46AD-A081-5D1337A512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C22-9A14-C4A10EFA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657424"/>
        <c:axId val="574657816"/>
        <c:axId val="0"/>
      </c:bar3DChart>
      <c:catAx>
        <c:axId val="57465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74657816"/>
        <c:crosses val="autoZero"/>
        <c:auto val="1"/>
        <c:lblAlgn val="ctr"/>
        <c:lblOffset val="100"/>
        <c:noMultiLvlLbl val="0"/>
      </c:catAx>
      <c:valAx>
        <c:axId val="574657816"/>
        <c:scaling>
          <c:orientation val="minMax"/>
          <c:max val="14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7465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544728322219398"/>
          <c:y val="0.88348598464262251"/>
          <c:w val="0.31521237362280446"/>
          <c:h val="8.5079070821983127E-2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928688</xdr:colOff>
      <xdr:row>6</xdr:row>
      <xdr:rowOff>47626</xdr:rowOff>
    </xdr:from>
    <xdr:to>
      <xdr:col>3</xdr:col>
      <xdr:colOff>1023938</xdr:colOff>
      <xdr:row>7</xdr:row>
      <xdr:rowOff>154781</xdr:rowOff>
    </xdr:to>
    <xdr:sp macro="" textlink="">
      <xdr:nvSpPr>
        <xdr:cNvPr id="3" name="CuadroTexto 2"/>
        <xdr:cNvSpPr txBox="1"/>
      </xdr:nvSpPr>
      <xdr:spPr>
        <a:xfrm>
          <a:off x="928688" y="1190626"/>
          <a:ext cx="747712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22-05-2019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892969</xdr:colOff>
      <xdr:row>6</xdr:row>
      <xdr:rowOff>35720</xdr:rowOff>
    </xdr:from>
    <xdr:to>
      <xdr:col>3</xdr:col>
      <xdr:colOff>1000125</xdr:colOff>
      <xdr:row>7</xdr:row>
      <xdr:rowOff>142875</xdr:rowOff>
    </xdr:to>
    <xdr:sp macro="" textlink="">
      <xdr:nvSpPr>
        <xdr:cNvPr id="3" name="CuadroTexto 2"/>
        <xdr:cNvSpPr txBox="1"/>
      </xdr:nvSpPr>
      <xdr:spPr>
        <a:xfrm>
          <a:off x="892969" y="1178720"/>
          <a:ext cx="747712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096375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096375" cy="416719"/>
        </a:xfrm>
        <a:prstGeom prst="rect">
          <a:avLst/>
        </a:prstGeom>
      </xdr:spPr>
    </xdr:pic>
    <xdr:clientData/>
  </xdr:oneCellAnchor>
  <xdr:twoCellAnchor>
    <xdr:from>
      <xdr:col>0</xdr:col>
      <xdr:colOff>892969</xdr:colOff>
      <xdr:row>6</xdr:row>
      <xdr:rowOff>35720</xdr:rowOff>
    </xdr:from>
    <xdr:to>
      <xdr:col>3</xdr:col>
      <xdr:colOff>1059656</xdr:colOff>
      <xdr:row>7</xdr:row>
      <xdr:rowOff>142875</xdr:rowOff>
    </xdr:to>
    <xdr:sp macro="" textlink="">
      <xdr:nvSpPr>
        <xdr:cNvPr id="3" name="CuadroTexto 2"/>
        <xdr:cNvSpPr txBox="1"/>
      </xdr:nvSpPr>
      <xdr:spPr>
        <a:xfrm>
          <a:off x="892969" y="1178720"/>
          <a:ext cx="747712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22-08-2019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84469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892969</xdr:colOff>
      <xdr:row>6</xdr:row>
      <xdr:rowOff>35720</xdr:rowOff>
    </xdr:from>
    <xdr:to>
      <xdr:col>3</xdr:col>
      <xdr:colOff>961004</xdr:colOff>
      <xdr:row>7</xdr:row>
      <xdr:rowOff>142875</xdr:rowOff>
    </xdr:to>
    <xdr:sp macro="" textlink="">
      <xdr:nvSpPr>
        <xdr:cNvPr id="3" name="CuadroTexto 2"/>
        <xdr:cNvSpPr txBox="1"/>
      </xdr:nvSpPr>
      <xdr:spPr>
        <a:xfrm>
          <a:off x="892969" y="1178720"/>
          <a:ext cx="747372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18-11-2019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9108281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595313</xdr:colOff>
      <xdr:row>6</xdr:row>
      <xdr:rowOff>47626</xdr:rowOff>
    </xdr:from>
    <xdr:to>
      <xdr:col>3</xdr:col>
      <xdr:colOff>1381125</xdr:colOff>
      <xdr:row>7</xdr:row>
      <xdr:rowOff>154781</xdr:rowOff>
    </xdr:to>
    <xdr:sp macro="" textlink="">
      <xdr:nvSpPr>
        <xdr:cNvPr id="3" name="CuadroTexto 2"/>
        <xdr:cNvSpPr txBox="1"/>
      </xdr:nvSpPr>
      <xdr:spPr>
        <a:xfrm>
          <a:off x="595313" y="1190626"/>
          <a:ext cx="816768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18-11-2019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9108281" cy="40481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9108281" cy="404812"/>
        </a:xfrm>
        <a:prstGeom prst="rect">
          <a:avLst/>
        </a:prstGeom>
      </xdr:spPr>
    </xdr:pic>
    <xdr:clientData/>
  </xdr:oneCellAnchor>
  <xdr:twoCellAnchor>
    <xdr:from>
      <xdr:col>0</xdr:col>
      <xdr:colOff>833438</xdr:colOff>
      <xdr:row>6</xdr:row>
      <xdr:rowOff>71438</xdr:rowOff>
    </xdr:from>
    <xdr:to>
      <xdr:col>3</xdr:col>
      <xdr:colOff>1643063</xdr:colOff>
      <xdr:row>7</xdr:row>
      <xdr:rowOff>178593</xdr:rowOff>
    </xdr:to>
    <xdr:sp macro="" textlink="">
      <xdr:nvSpPr>
        <xdr:cNvPr id="3" name="CuadroTexto 2"/>
        <xdr:cNvSpPr txBox="1"/>
      </xdr:nvSpPr>
      <xdr:spPr>
        <a:xfrm>
          <a:off x="833438" y="1214438"/>
          <a:ext cx="817959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07-04-2020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738184</xdr:colOff>
      <xdr:row>12</xdr:row>
      <xdr:rowOff>174888</xdr:rowOff>
    </xdr:from>
    <xdr:to>
      <xdr:col>23</xdr:col>
      <xdr:colOff>119061</xdr:colOff>
      <xdr:row>29</xdr:row>
      <xdr:rowOff>60588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11905</xdr:colOff>
      <xdr:row>31</xdr:row>
      <xdr:rowOff>0</xdr:rowOff>
    </xdr:from>
    <xdr:to>
      <xdr:col>23</xdr:col>
      <xdr:colOff>119062</xdr:colOff>
      <xdr:row>45</xdr:row>
      <xdr:rowOff>71438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738186</xdr:colOff>
      <xdr:row>12</xdr:row>
      <xdr:rowOff>190498</xdr:rowOff>
    </xdr:from>
    <xdr:to>
      <xdr:col>14</xdr:col>
      <xdr:colOff>71437</xdr:colOff>
      <xdr:row>29</xdr:row>
      <xdr:rowOff>71436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750094</xdr:colOff>
      <xdr:row>31</xdr:row>
      <xdr:rowOff>11907</xdr:rowOff>
    </xdr:from>
    <xdr:to>
      <xdr:col>14</xdr:col>
      <xdr:colOff>130968</xdr:colOff>
      <xdr:row>45</xdr:row>
      <xdr:rowOff>107156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761998</xdr:colOff>
      <xdr:row>46</xdr:row>
      <xdr:rowOff>187067</xdr:rowOff>
    </xdr:from>
    <xdr:to>
      <xdr:col>14</xdr:col>
      <xdr:colOff>119062</xdr:colOff>
      <xdr:row>61</xdr:row>
      <xdr:rowOff>28855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748075</xdr:colOff>
      <xdr:row>46</xdr:row>
      <xdr:rowOff>92624</xdr:rowOff>
    </xdr:from>
    <xdr:to>
      <xdr:col>21</xdr:col>
      <xdr:colOff>714374</xdr:colOff>
      <xdr:row>60</xdr:row>
      <xdr:rowOff>124913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9108281" cy="416719"/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43000"/>
          <a:ext cx="9108281" cy="416719"/>
        </a:xfrm>
        <a:prstGeom prst="rect">
          <a:avLst/>
        </a:prstGeom>
      </xdr:spPr>
    </xdr:pic>
    <xdr:clientData/>
  </xdr:oneCellAnchor>
  <xdr:twoCellAnchor>
    <xdr:from>
      <xdr:col>0</xdr:col>
      <xdr:colOff>1000127</xdr:colOff>
      <xdr:row>6</xdr:row>
      <xdr:rowOff>71438</xdr:rowOff>
    </xdr:from>
    <xdr:to>
      <xdr:col>3</xdr:col>
      <xdr:colOff>976314</xdr:colOff>
      <xdr:row>7</xdr:row>
      <xdr:rowOff>178593</xdr:rowOff>
    </xdr:to>
    <xdr:sp macro="" textlink="">
      <xdr:nvSpPr>
        <xdr:cNvPr id="13" name="CuadroTexto 12"/>
        <xdr:cNvSpPr txBox="1"/>
      </xdr:nvSpPr>
      <xdr:spPr>
        <a:xfrm>
          <a:off x="1000127" y="1214438"/>
          <a:ext cx="735806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Ministerio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Salud      Programa Saneamiento Básico Rural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04-11-2020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11906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90963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0</xdr:row>
      <xdr:rowOff>178594</xdr:rowOff>
    </xdr:from>
    <xdr:to>
      <xdr:col>1</xdr:col>
      <xdr:colOff>287450</xdr:colOff>
      <xdr:row>5</xdr:row>
      <xdr:rowOff>119063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4312" y="178594"/>
          <a:ext cx="4145076" cy="89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2" customWidth="1"/>
    <col min="2" max="2" width="23.7109375" style="2" customWidth="1"/>
    <col min="3" max="4" width="25.7109375" style="2" customWidth="1"/>
    <col min="5" max="16384" width="11.42578125" style="2"/>
  </cols>
  <sheetData>
    <row r="9" spans="1:4" s="11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4" s="11" customFormat="1" ht="45.75" thickBot="1" x14ac:dyDescent="0.3">
      <c r="A10" s="50"/>
      <c r="B10" s="48"/>
      <c r="C10" s="34" t="s">
        <v>40</v>
      </c>
      <c r="D10" s="34" t="s">
        <v>40</v>
      </c>
    </row>
    <row r="11" spans="1:4" ht="15.75" thickTop="1" x14ac:dyDescent="0.25"/>
    <row r="12" spans="1:4" s="11" customFormat="1" x14ac:dyDescent="0.25">
      <c r="A12" s="10" t="s">
        <v>2</v>
      </c>
      <c r="B12" s="10" t="s">
        <v>41</v>
      </c>
      <c r="C12" s="22">
        <v>2222222</v>
      </c>
      <c r="D12" s="22">
        <v>0</v>
      </c>
    </row>
    <row r="13" spans="1:4" x14ac:dyDescent="0.25">
      <c r="B13" s="8"/>
      <c r="C13" s="8"/>
      <c r="D13" s="8"/>
    </row>
    <row r="14" spans="1:4" x14ac:dyDescent="0.25">
      <c r="A14" s="10" t="s">
        <v>74</v>
      </c>
      <c r="B14" s="8"/>
      <c r="C14" s="8"/>
      <c r="D14" s="8"/>
    </row>
    <row r="15" spans="1:4" s="11" customFormat="1" x14ac:dyDescent="0.25">
      <c r="A15" s="25" t="s">
        <v>33</v>
      </c>
      <c r="B15" s="28">
        <f>+SUM(C15:D15)</f>
        <v>0</v>
      </c>
      <c r="C15" s="28">
        <v>0</v>
      </c>
      <c r="D15" s="28">
        <v>0</v>
      </c>
    </row>
    <row r="16" spans="1:4" s="11" customFormat="1" x14ac:dyDescent="0.25">
      <c r="A16" s="25" t="s">
        <v>75</v>
      </c>
      <c r="B16" s="28">
        <f>+SUM(C16:D16)</f>
        <v>0</v>
      </c>
      <c r="C16" s="28">
        <v>0</v>
      </c>
      <c r="D16" s="28">
        <v>0</v>
      </c>
    </row>
    <row r="17" spans="1:4" s="11" customFormat="1" x14ac:dyDescent="0.25">
      <c r="A17" s="25" t="s">
        <v>76</v>
      </c>
      <c r="B17" s="28">
        <f t="shared" ref="B17:B18" si="0">+SUM(C17:D17)</f>
        <v>0</v>
      </c>
      <c r="C17" s="28">
        <v>0</v>
      </c>
      <c r="D17" s="28">
        <v>0</v>
      </c>
    </row>
    <row r="18" spans="1:4" s="11" customFormat="1" x14ac:dyDescent="0.25">
      <c r="A18" s="25" t="s">
        <v>77</v>
      </c>
      <c r="B18" s="28">
        <f t="shared" si="0"/>
        <v>360</v>
      </c>
      <c r="C18" s="28">
        <v>360</v>
      </c>
      <c r="D18" s="28">
        <v>0</v>
      </c>
    </row>
    <row r="19" spans="1:4" s="11" customFormat="1" x14ac:dyDescent="0.25">
      <c r="B19" s="28"/>
      <c r="C19" s="28"/>
      <c r="D19" s="28"/>
    </row>
    <row r="20" spans="1:4" s="11" customFormat="1" x14ac:dyDescent="0.25">
      <c r="A20" s="35" t="s">
        <v>3</v>
      </c>
      <c r="B20" s="28"/>
      <c r="C20" s="28"/>
      <c r="D20" s="28"/>
    </row>
    <row r="21" spans="1:4" s="11" customFormat="1" x14ac:dyDescent="0.25">
      <c r="A21" s="25" t="s">
        <v>33</v>
      </c>
      <c r="B21" s="28">
        <f>C21</f>
        <v>0</v>
      </c>
      <c r="C21" s="28">
        <v>0</v>
      </c>
      <c r="D21" s="28">
        <v>0</v>
      </c>
    </row>
    <row r="22" spans="1:4" s="11" customFormat="1" x14ac:dyDescent="0.25">
      <c r="A22" s="25" t="s">
        <v>34</v>
      </c>
      <c r="B22" s="28">
        <f>+SUM(C22:D22)</f>
        <v>0</v>
      </c>
      <c r="C22" s="28">
        <f>C15*D12</f>
        <v>0</v>
      </c>
      <c r="D22" s="28">
        <v>0</v>
      </c>
    </row>
    <row r="23" spans="1:4" s="11" customFormat="1" x14ac:dyDescent="0.25">
      <c r="A23" s="25" t="s">
        <v>75</v>
      </c>
      <c r="B23" s="28">
        <f>C23</f>
        <v>0</v>
      </c>
      <c r="C23" s="28">
        <v>0</v>
      </c>
      <c r="D23" s="28">
        <f>D16*D12</f>
        <v>0</v>
      </c>
    </row>
    <row r="24" spans="1:4" s="11" customFormat="1" x14ac:dyDescent="0.25">
      <c r="A24" s="25" t="s">
        <v>76</v>
      </c>
      <c r="B24" s="28">
        <f t="shared" ref="B24:B25" si="1">C24</f>
        <v>0</v>
      </c>
      <c r="C24" s="28">
        <v>0</v>
      </c>
      <c r="D24" s="28">
        <f>D17*D12</f>
        <v>0</v>
      </c>
    </row>
    <row r="25" spans="1:4" s="11" customFormat="1" x14ac:dyDescent="0.25">
      <c r="A25" s="25" t="s">
        <v>78</v>
      </c>
      <c r="B25" s="28">
        <f t="shared" si="1"/>
        <v>0</v>
      </c>
      <c r="C25" s="28">
        <f>C17*C12</f>
        <v>0</v>
      </c>
      <c r="D25" s="28">
        <v>0</v>
      </c>
    </row>
    <row r="26" spans="1:4" s="11" customFormat="1" x14ac:dyDescent="0.25">
      <c r="A26" s="25" t="s">
        <v>77</v>
      </c>
      <c r="B26" s="28">
        <f>C26</f>
        <v>799999920</v>
      </c>
      <c r="C26" s="28">
        <v>799999920</v>
      </c>
      <c r="D26" s="28">
        <f>D18*D12</f>
        <v>0</v>
      </c>
    </row>
    <row r="27" spans="1:4" s="11" customFormat="1" x14ac:dyDescent="0.25">
      <c r="A27" s="25" t="s">
        <v>79</v>
      </c>
      <c r="B27" s="28">
        <f>B24</f>
        <v>0</v>
      </c>
      <c r="C27" s="28"/>
      <c r="D27" s="28">
        <f>D24</f>
        <v>0</v>
      </c>
    </row>
    <row r="28" spans="1:4" s="11" customFormat="1" x14ac:dyDescent="0.25">
      <c r="B28" s="28"/>
      <c r="C28" s="28"/>
      <c r="D28" s="28"/>
    </row>
    <row r="29" spans="1:4" s="11" customFormat="1" x14ac:dyDescent="0.25">
      <c r="A29" s="35" t="s">
        <v>4</v>
      </c>
      <c r="B29" s="28"/>
      <c r="C29" s="28"/>
      <c r="D29" s="28"/>
    </row>
    <row r="30" spans="1:4" s="11" customFormat="1" x14ac:dyDescent="0.25">
      <c r="A30" s="25" t="s">
        <v>75</v>
      </c>
      <c r="B30" s="28">
        <f>B23</f>
        <v>0</v>
      </c>
      <c r="C30" s="28">
        <f>C23</f>
        <v>0</v>
      </c>
      <c r="D30" s="28"/>
    </row>
    <row r="31" spans="1:4" s="11" customFormat="1" x14ac:dyDescent="0.25">
      <c r="A31" s="25" t="s">
        <v>76</v>
      </c>
      <c r="B31" s="28">
        <v>0</v>
      </c>
      <c r="C31" s="28">
        <v>0</v>
      </c>
      <c r="D31" s="28"/>
    </row>
    <row r="32" spans="1:4" x14ac:dyDescent="0.25">
      <c r="A32" s="11"/>
      <c r="B32" s="37"/>
      <c r="C32" s="37"/>
      <c r="D32" s="37"/>
    </row>
    <row r="33" spans="1:4" x14ac:dyDescent="0.25">
      <c r="A33" s="10" t="s">
        <v>5</v>
      </c>
      <c r="B33" s="37"/>
      <c r="C33" s="37"/>
      <c r="D33" s="37"/>
    </row>
    <row r="34" spans="1:4" x14ac:dyDescent="0.25">
      <c r="A34" s="25" t="s">
        <v>35</v>
      </c>
      <c r="B34" s="29">
        <v>1.0304675706999999</v>
      </c>
      <c r="C34" s="29">
        <v>1.0304675706999999</v>
      </c>
      <c r="D34" s="29">
        <v>1.0304675706999999</v>
      </c>
    </row>
    <row r="35" spans="1:4" x14ac:dyDescent="0.25">
      <c r="A35" s="25" t="s">
        <v>80</v>
      </c>
      <c r="B35" s="29">
        <v>1.0451016243</v>
      </c>
      <c r="C35" s="29">
        <v>1.0451016243</v>
      </c>
      <c r="D35" s="29">
        <v>1.0451016243</v>
      </c>
    </row>
    <row r="36" spans="1:4" s="23" customFormat="1" x14ac:dyDescent="0.25">
      <c r="A36" s="25" t="s">
        <v>6</v>
      </c>
      <c r="B36" s="28">
        <v>8510</v>
      </c>
      <c r="C36" s="28">
        <v>8510</v>
      </c>
      <c r="D36" s="28">
        <v>8510</v>
      </c>
    </row>
    <row r="37" spans="1:4" x14ac:dyDescent="0.25">
      <c r="A37" s="11"/>
      <c r="B37" s="36"/>
      <c r="C37" s="36"/>
      <c r="D37" s="36"/>
    </row>
    <row r="38" spans="1:4" x14ac:dyDescent="0.25">
      <c r="A38" s="10" t="s">
        <v>7</v>
      </c>
      <c r="B38" s="36"/>
      <c r="C38" s="36"/>
      <c r="D38" s="36"/>
    </row>
    <row r="39" spans="1:4" x14ac:dyDescent="0.25">
      <c r="A39" s="11" t="s">
        <v>36</v>
      </c>
      <c r="B39" s="28">
        <f>B22/B34</f>
        <v>0</v>
      </c>
      <c r="C39" s="28">
        <f t="shared" ref="C39:D39" si="2">C22/C34</f>
        <v>0</v>
      </c>
      <c r="D39" s="28">
        <f t="shared" si="2"/>
        <v>0</v>
      </c>
    </row>
    <row r="40" spans="1:4" x14ac:dyDescent="0.25">
      <c r="A40" s="11" t="s">
        <v>81</v>
      </c>
      <c r="B40" s="28">
        <f>B25/B35</f>
        <v>0</v>
      </c>
      <c r="C40" s="28">
        <f t="shared" ref="C40:D40" si="3">C25/C35</f>
        <v>0</v>
      </c>
      <c r="D40" s="28">
        <f t="shared" si="3"/>
        <v>0</v>
      </c>
    </row>
    <row r="41" spans="1:4" x14ac:dyDescent="0.25">
      <c r="A41" s="11" t="s">
        <v>37</v>
      </c>
      <c r="B41" s="28" t="s">
        <v>72</v>
      </c>
      <c r="C41" s="28" t="s">
        <v>72</v>
      </c>
      <c r="D41" s="28" t="s">
        <v>72</v>
      </c>
    </row>
    <row r="42" spans="1:4" x14ac:dyDescent="0.25">
      <c r="A42" s="11" t="s">
        <v>82</v>
      </c>
      <c r="B42" s="28" t="s">
        <v>72</v>
      </c>
      <c r="C42" s="28" t="s">
        <v>72</v>
      </c>
      <c r="D42" s="28" t="s">
        <v>72</v>
      </c>
    </row>
    <row r="43" spans="1:4" x14ac:dyDescent="0.25">
      <c r="A43" s="11"/>
      <c r="B43" s="41"/>
      <c r="C43" s="41"/>
      <c r="D43" s="41"/>
    </row>
    <row r="44" spans="1:4" x14ac:dyDescent="0.25">
      <c r="A44" s="10" t="s">
        <v>8</v>
      </c>
      <c r="B44" s="41"/>
      <c r="C44" s="41"/>
      <c r="D44" s="41"/>
    </row>
    <row r="45" spans="1:4" x14ac:dyDescent="0.25">
      <c r="A45" s="11"/>
      <c r="B45" s="41"/>
      <c r="C45" s="41"/>
      <c r="D45" s="41"/>
    </row>
    <row r="46" spans="1:4" x14ac:dyDescent="0.25">
      <c r="A46" s="10" t="s">
        <v>9</v>
      </c>
      <c r="B46" s="41"/>
      <c r="C46" s="41"/>
      <c r="D46" s="41"/>
    </row>
    <row r="47" spans="1:4" x14ac:dyDescent="0.25">
      <c r="A47" s="11" t="s">
        <v>10</v>
      </c>
      <c r="B47" s="29">
        <f>B16/B36*100</f>
        <v>0</v>
      </c>
      <c r="C47" s="29">
        <f t="shared" ref="C47" si="4">C16/C36*100</f>
        <v>0</v>
      </c>
      <c r="D47" s="29">
        <f t="shared" ref="D47" si="5">D16/D36*100</f>
        <v>0</v>
      </c>
    </row>
    <row r="48" spans="1:4" x14ac:dyDescent="0.25">
      <c r="A48" s="11" t="s">
        <v>11</v>
      </c>
      <c r="B48" s="29">
        <f>B17/B36*100</f>
        <v>0</v>
      </c>
      <c r="C48" s="29">
        <f t="shared" ref="C48" si="6">C17/C36*100</f>
        <v>0</v>
      </c>
      <c r="D48" s="29">
        <f t="shared" ref="D48" si="7">D17/D36*100</f>
        <v>0</v>
      </c>
    </row>
    <row r="49" spans="1:4" x14ac:dyDescent="0.25">
      <c r="A49" s="11"/>
      <c r="B49" s="29"/>
      <c r="C49" s="29"/>
      <c r="D49" s="29"/>
    </row>
    <row r="50" spans="1:4" x14ac:dyDescent="0.25">
      <c r="A50" s="10" t="s">
        <v>12</v>
      </c>
      <c r="B50" s="29"/>
      <c r="C50" s="29"/>
      <c r="D50" s="29"/>
    </row>
    <row r="51" spans="1:4" x14ac:dyDescent="0.25">
      <c r="A51" s="11" t="s">
        <v>13</v>
      </c>
      <c r="B51" s="29" t="s">
        <v>72</v>
      </c>
      <c r="C51" s="29" t="s">
        <v>72</v>
      </c>
      <c r="D51" s="29" t="s">
        <v>72</v>
      </c>
    </row>
    <row r="52" spans="1:4" x14ac:dyDescent="0.25">
      <c r="A52" s="11" t="s">
        <v>14</v>
      </c>
      <c r="B52" s="29" t="s">
        <v>72</v>
      </c>
      <c r="C52" s="29" t="s">
        <v>72</v>
      </c>
      <c r="D52" s="29" t="s">
        <v>72</v>
      </c>
    </row>
    <row r="53" spans="1:4" x14ac:dyDescent="0.25">
      <c r="A53" s="11" t="s">
        <v>15</v>
      </c>
      <c r="B53" s="29" t="s">
        <v>72</v>
      </c>
      <c r="C53" s="29" t="s">
        <v>72</v>
      </c>
      <c r="D53" s="29" t="s">
        <v>72</v>
      </c>
    </row>
    <row r="54" spans="1:4" x14ac:dyDescent="0.25">
      <c r="A54" s="11"/>
      <c r="B54" s="29"/>
      <c r="C54" s="29"/>
      <c r="D54" s="29"/>
    </row>
    <row r="55" spans="1:4" x14ac:dyDescent="0.25">
      <c r="A55" s="10" t="s">
        <v>16</v>
      </c>
      <c r="B55" s="29"/>
      <c r="C55" s="29"/>
      <c r="D55" s="29"/>
    </row>
    <row r="56" spans="1:4" x14ac:dyDescent="0.25">
      <c r="A56" s="11" t="s">
        <v>17</v>
      </c>
      <c r="B56" s="29">
        <f>B17/B18*100</f>
        <v>0</v>
      </c>
      <c r="C56" s="29">
        <f t="shared" ref="C56" si="8">C17/C18*100</f>
        <v>0</v>
      </c>
      <c r="D56" s="29" t="s">
        <v>72</v>
      </c>
    </row>
    <row r="57" spans="1:4" x14ac:dyDescent="0.25">
      <c r="A57" s="11" t="s">
        <v>18</v>
      </c>
      <c r="B57" s="29">
        <f>B24/B26*100</f>
        <v>0</v>
      </c>
      <c r="C57" s="29">
        <f t="shared" ref="C57" si="9">C24/C26*100</f>
        <v>0</v>
      </c>
      <c r="D57" s="29" t="s">
        <v>72</v>
      </c>
    </row>
    <row r="58" spans="1:4" x14ac:dyDescent="0.25">
      <c r="A58" s="11" t="s">
        <v>19</v>
      </c>
      <c r="B58" s="29">
        <f>(B56+B57)/2</f>
        <v>0</v>
      </c>
      <c r="C58" s="29">
        <f t="shared" ref="C58" si="10">(C56+C57)/2</f>
        <v>0</v>
      </c>
      <c r="D58" s="29" t="s">
        <v>72</v>
      </c>
    </row>
    <row r="59" spans="1:4" x14ac:dyDescent="0.25">
      <c r="A59" s="11"/>
      <c r="B59" s="29"/>
      <c r="C59" s="29"/>
      <c r="D59" s="29"/>
    </row>
    <row r="60" spans="1:4" x14ac:dyDescent="0.25">
      <c r="A60" s="10" t="s">
        <v>32</v>
      </c>
      <c r="B60" s="29"/>
      <c r="C60" s="29"/>
      <c r="D60" s="29"/>
    </row>
    <row r="61" spans="1:4" x14ac:dyDescent="0.25">
      <c r="A61" s="11" t="s">
        <v>20</v>
      </c>
      <c r="B61" s="29" t="s">
        <v>72</v>
      </c>
      <c r="C61" s="29"/>
      <c r="D61" s="29"/>
    </row>
    <row r="62" spans="1:4" x14ac:dyDescent="0.25">
      <c r="A62" s="11"/>
      <c r="B62" s="29"/>
      <c r="C62" s="29"/>
      <c r="D62" s="29"/>
    </row>
    <row r="63" spans="1:4" x14ac:dyDescent="0.25">
      <c r="A63" s="10" t="s">
        <v>21</v>
      </c>
      <c r="B63" s="29"/>
      <c r="C63" s="29"/>
      <c r="D63" s="29"/>
    </row>
    <row r="64" spans="1:4" x14ac:dyDescent="0.25">
      <c r="A64" s="11" t="s">
        <v>22</v>
      </c>
      <c r="B64" s="29" t="s">
        <v>72</v>
      </c>
      <c r="C64" s="29" t="s">
        <v>72</v>
      </c>
      <c r="D64" s="29" t="s">
        <v>72</v>
      </c>
    </row>
    <row r="65" spans="1:6" x14ac:dyDescent="0.25">
      <c r="A65" s="11" t="s">
        <v>23</v>
      </c>
      <c r="B65" s="29" t="s">
        <v>72</v>
      </c>
      <c r="C65" s="29" t="s">
        <v>72</v>
      </c>
      <c r="D65" s="29" t="s">
        <v>72</v>
      </c>
    </row>
    <row r="66" spans="1:6" x14ac:dyDescent="0.25">
      <c r="A66" s="11" t="s">
        <v>24</v>
      </c>
      <c r="B66" s="29" t="s">
        <v>72</v>
      </c>
      <c r="C66" s="29" t="s">
        <v>72</v>
      </c>
      <c r="D66" s="29" t="s">
        <v>72</v>
      </c>
    </row>
    <row r="67" spans="1:6" x14ac:dyDescent="0.25">
      <c r="A67" s="11"/>
      <c r="B67" s="29"/>
      <c r="C67" s="29"/>
      <c r="D67" s="29"/>
    </row>
    <row r="68" spans="1:6" x14ac:dyDescent="0.25">
      <c r="A68" s="10" t="s">
        <v>25</v>
      </c>
      <c r="B68" s="29"/>
      <c r="C68" s="29"/>
      <c r="D68" s="29"/>
    </row>
    <row r="69" spans="1:6" x14ac:dyDescent="0.25">
      <c r="A69" s="11" t="s">
        <v>26</v>
      </c>
      <c r="B69" s="29" t="s">
        <v>72</v>
      </c>
      <c r="C69" s="29" t="s">
        <v>72</v>
      </c>
      <c r="D69" s="29" t="s">
        <v>72</v>
      </c>
    </row>
    <row r="70" spans="1:6" x14ac:dyDescent="0.25">
      <c r="A70" s="11" t="s">
        <v>27</v>
      </c>
      <c r="B70" s="29" t="s">
        <v>72</v>
      </c>
      <c r="C70" s="29" t="s">
        <v>72</v>
      </c>
      <c r="D70" s="29" t="s">
        <v>72</v>
      </c>
    </row>
    <row r="71" spans="1:6" x14ac:dyDescent="0.25">
      <c r="A71" s="11" t="s">
        <v>28</v>
      </c>
      <c r="B71" s="29" t="s">
        <v>72</v>
      </c>
      <c r="C71" s="29" t="s">
        <v>72</v>
      </c>
      <c r="D71" s="29" t="s">
        <v>72</v>
      </c>
    </row>
    <row r="72" spans="1:6" x14ac:dyDescent="0.25">
      <c r="A72" s="11"/>
      <c r="B72" s="29"/>
      <c r="C72" s="29"/>
      <c r="D72" s="29"/>
    </row>
    <row r="73" spans="1:6" x14ac:dyDescent="0.25">
      <c r="A73" s="10" t="s">
        <v>29</v>
      </c>
      <c r="B73" s="29"/>
      <c r="C73" s="29"/>
      <c r="D73" s="29"/>
    </row>
    <row r="74" spans="1:6" x14ac:dyDescent="0.25">
      <c r="A74" s="11" t="s">
        <v>30</v>
      </c>
      <c r="B74" s="29" t="s">
        <v>72</v>
      </c>
      <c r="C74" s="29" t="s">
        <v>72</v>
      </c>
      <c r="D74" s="29"/>
    </row>
    <row r="75" spans="1:6" x14ac:dyDescent="0.25">
      <c r="A75" s="11" t="s">
        <v>31</v>
      </c>
      <c r="B75" s="29" t="s">
        <v>72</v>
      </c>
      <c r="C75" s="29" t="s">
        <v>72</v>
      </c>
      <c r="D75" s="29"/>
    </row>
    <row r="76" spans="1:6" ht="15.75" thickBot="1" x14ac:dyDescent="0.3">
      <c r="A76" s="4"/>
      <c r="B76" s="21"/>
      <c r="C76" s="21"/>
      <c r="D76" s="21"/>
      <c r="E76" s="46"/>
      <c r="F76" s="46"/>
    </row>
    <row r="77" spans="1:6" s="11" customFormat="1" ht="15.75" customHeight="1" thickTop="1" x14ac:dyDescent="0.25">
      <c r="A77" s="51" t="s">
        <v>83</v>
      </c>
      <c r="B77" s="51"/>
      <c r="C77" s="51"/>
      <c r="D77" s="51"/>
      <c r="E77" s="45"/>
      <c r="F77" s="45"/>
    </row>
    <row r="78" spans="1:6" x14ac:dyDescent="0.25">
      <c r="A78" s="24"/>
    </row>
  </sheetData>
  <mergeCells count="3">
    <mergeCell ref="B9:B10"/>
    <mergeCell ref="A9:A10"/>
    <mergeCell ref="A77:D77"/>
  </mergeCells>
  <pageMargins left="0.7" right="0.7" top="0.75" bottom="0.75" header="0.3" footer="0.3"/>
  <pageSetup scale="61" orientation="portrait" horizontalDpi="360" verticalDpi="360" r:id="rId1"/>
  <ignoredErrors>
    <ignoredError sqref="B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2" customWidth="1"/>
    <col min="2" max="2" width="23.7109375" style="2" customWidth="1"/>
    <col min="3" max="4" width="25.7109375" style="2" customWidth="1"/>
    <col min="5" max="16384" width="11.42578125" style="2"/>
  </cols>
  <sheetData>
    <row r="7" spans="1:5" x14ac:dyDescent="0.25">
      <c r="B7" s="3"/>
    </row>
    <row r="8" spans="1:5" ht="18" customHeight="1" x14ac:dyDescent="0.25"/>
    <row r="9" spans="1:5" s="11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5" s="11" customFormat="1" ht="45.75" thickBot="1" x14ac:dyDescent="0.3">
      <c r="A10" s="50"/>
      <c r="B10" s="48"/>
      <c r="C10" s="34" t="s">
        <v>40</v>
      </c>
      <c r="D10" s="34" t="s">
        <v>40</v>
      </c>
    </row>
    <row r="11" spans="1:5" ht="15.75" thickTop="1" x14ac:dyDescent="0.25"/>
    <row r="12" spans="1:5" s="11" customFormat="1" x14ac:dyDescent="0.25">
      <c r="A12" s="10" t="s">
        <v>2</v>
      </c>
      <c r="B12" s="10" t="s">
        <v>41</v>
      </c>
      <c r="C12" s="22">
        <v>2222222</v>
      </c>
      <c r="D12" s="22">
        <v>0</v>
      </c>
    </row>
    <row r="13" spans="1:5" x14ac:dyDescent="0.25">
      <c r="A13" s="11"/>
      <c r="B13" s="12"/>
      <c r="C13" s="12"/>
      <c r="D13" s="12"/>
      <c r="E13" s="11"/>
    </row>
    <row r="14" spans="1:5" x14ac:dyDescent="0.25">
      <c r="A14" s="10" t="s">
        <v>74</v>
      </c>
      <c r="B14" s="12"/>
      <c r="C14" s="12"/>
      <c r="D14" s="12"/>
      <c r="E14" s="11"/>
    </row>
    <row r="15" spans="1:5" x14ac:dyDescent="0.25">
      <c r="A15" s="25" t="s">
        <v>42</v>
      </c>
      <c r="B15" s="28">
        <f>+SUM(C15:D15)</f>
        <v>0</v>
      </c>
      <c r="C15" s="28">
        <v>0</v>
      </c>
      <c r="D15" s="28">
        <v>0</v>
      </c>
      <c r="E15" s="11"/>
    </row>
    <row r="16" spans="1:5" x14ac:dyDescent="0.25">
      <c r="A16" s="25" t="s">
        <v>84</v>
      </c>
      <c r="B16" s="28">
        <f t="shared" ref="B16:B18" si="0">+SUM(C16:D16)</f>
        <v>120</v>
      </c>
      <c r="C16" s="28">
        <v>120</v>
      </c>
      <c r="D16" s="28">
        <v>0</v>
      </c>
      <c r="E16" s="11"/>
    </row>
    <row r="17" spans="1:5" x14ac:dyDescent="0.25">
      <c r="A17" s="25" t="s">
        <v>85</v>
      </c>
      <c r="B17" s="28">
        <f t="shared" si="0"/>
        <v>120</v>
      </c>
      <c r="C17" s="28">
        <v>120</v>
      </c>
      <c r="D17" s="28">
        <v>0</v>
      </c>
      <c r="E17" s="11"/>
    </row>
    <row r="18" spans="1:5" x14ac:dyDescent="0.25">
      <c r="A18" s="25" t="s">
        <v>77</v>
      </c>
      <c r="B18" s="28">
        <f t="shared" si="0"/>
        <v>360</v>
      </c>
      <c r="C18" s="27">
        <v>360</v>
      </c>
      <c r="D18" s="27">
        <v>0</v>
      </c>
      <c r="E18" s="11"/>
    </row>
    <row r="19" spans="1:5" x14ac:dyDescent="0.25">
      <c r="A19" s="11"/>
      <c r="B19" s="28"/>
      <c r="C19" s="28"/>
      <c r="D19" s="28"/>
      <c r="E19" s="11"/>
    </row>
    <row r="20" spans="1:5" x14ac:dyDescent="0.25">
      <c r="A20" s="35" t="s">
        <v>3</v>
      </c>
      <c r="B20" s="28"/>
      <c r="C20" s="28"/>
      <c r="D20" s="28"/>
      <c r="E20" s="11"/>
    </row>
    <row r="21" spans="1:5" x14ac:dyDescent="0.25">
      <c r="A21" s="25" t="s">
        <v>42</v>
      </c>
      <c r="B21" s="28">
        <f>C21</f>
        <v>0</v>
      </c>
      <c r="C21" s="28">
        <v>0</v>
      </c>
      <c r="D21" s="28">
        <v>0</v>
      </c>
      <c r="E21" s="11"/>
    </row>
    <row r="22" spans="1:5" x14ac:dyDescent="0.25">
      <c r="A22" s="25" t="s">
        <v>43</v>
      </c>
      <c r="B22" s="28">
        <f>+SUM(C22:D22)</f>
        <v>0</v>
      </c>
      <c r="C22" s="28">
        <v>0</v>
      </c>
      <c r="D22" s="28">
        <v>0</v>
      </c>
      <c r="E22" s="11"/>
    </row>
    <row r="23" spans="1:5" x14ac:dyDescent="0.25">
      <c r="A23" s="25" t="s">
        <v>84</v>
      </c>
      <c r="B23" s="28">
        <f>C23</f>
        <v>266666640</v>
      </c>
      <c r="C23" s="28">
        <v>266666640</v>
      </c>
      <c r="D23" s="28">
        <v>0</v>
      </c>
      <c r="E23" s="11"/>
    </row>
    <row r="24" spans="1:5" x14ac:dyDescent="0.25">
      <c r="A24" s="25" t="s">
        <v>85</v>
      </c>
      <c r="B24" s="28">
        <f t="shared" ref="B24:B26" si="1">C24</f>
        <v>488888840</v>
      </c>
      <c r="C24" s="28">
        <v>488888840</v>
      </c>
      <c r="D24" s="28">
        <v>0</v>
      </c>
      <c r="E24" s="11"/>
    </row>
    <row r="25" spans="1:5" x14ac:dyDescent="0.25">
      <c r="A25" s="25" t="s">
        <v>86</v>
      </c>
      <c r="B25" s="28">
        <f t="shared" si="1"/>
        <v>266666640</v>
      </c>
      <c r="C25" s="28">
        <v>266666640</v>
      </c>
      <c r="D25" s="28">
        <v>0</v>
      </c>
      <c r="E25" s="11"/>
    </row>
    <row r="26" spans="1:5" x14ac:dyDescent="0.25">
      <c r="A26" s="25" t="s">
        <v>77</v>
      </c>
      <c r="B26" s="28">
        <f t="shared" si="1"/>
        <v>799999920</v>
      </c>
      <c r="C26" s="27">
        <v>799999920</v>
      </c>
      <c r="D26" s="28">
        <v>0</v>
      </c>
      <c r="E26" s="11"/>
    </row>
    <row r="27" spans="1:5" x14ac:dyDescent="0.25">
      <c r="A27" s="25" t="s">
        <v>87</v>
      </c>
      <c r="B27" s="28">
        <f>B24</f>
        <v>488888840</v>
      </c>
      <c r="C27" s="28"/>
      <c r="D27" s="28">
        <f>D24</f>
        <v>0</v>
      </c>
      <c r="E27" s="11"/>
    </row>
    <row r="28" spans="1:5" x14ac:dyDescent="0.25">
      <c r="A28" s="11"/>
      <c r="B28" s="28"/>
      <c r="C28" s="28"/>
      <c r="D28" s="28"/>
      <c r="E28" s="11"/>
    </row>
    <row r="29" spans="1:5" x14ac:dyDescent="0.25">
      <c r="A29" s="35" t="s">
        <v>4</v>
      </c>
      <c r="B29" s="28"/>
      <c r="C29" s="28"/>
      <c r="D29" s="28"/>
      <c r="E29" s="11"/>
    </row>
    <row r="30" spans="1:5" x14ac:dyDescent="0.25">
      <c r="A30" s="25" t="s">
        <v>84</v>
      </c>
      <c r="B30" s="28">
        <f>B23</f>
        <v>266666640</v>
      </c>
      <c r="C30" s="28">
        <f>C23</f>
        <v>266666640</v>
      </c>
      <c r="D30" s="28"/>
      <c r="E30" s="11"/>
    </row>
    <row r="31" spans="1:5" x14ac:dyDescent="0.25">
      <c r="A31" s="25" t="s">
        <v>85</v>
      </c>
      <c r="B31" s="28">
        <f>+C31</f>
        <v>266666640</v>
      </c>
      <c r="C31" s="28">
        <v>266666640</v>
      </c>
      <c r="D31" s="28"/>
      <c r="E31" s="11"/>
    </row>
    <row r="32" spans="1:5" x14ac:dyDescent="0.25">
      <c r="A32" s="11"/>
      <c r="B32" s="29"/>
      <c r="C32" s="29"/>
      <c r="D32" s="29"/>
      <c r="E32" s="11"/>
    </row>
    <row r="33" spans="1:5" x14ac:dyDescent="0.25">
      <c r="A33" s="10" t="s">
        <v>5</v>
      </c>
      <c r="B33" s="29"/>
      <c r="C33" s="29"/>
      <c r="D33" s="29"/>
      <c r="E33" s="11"/>
    </row>
    <row r="34" spans="1:5" x14ac:dyDescent="0.25">
      <c r="A34" s="25" t="s">
        <v>44</v>
      </c>
      <c r="B34" s="29">
        <v>1.0303325644000001</v>
      </c>
      <c r="C34" s="29">
        <v>1.0303325644000001</v>
      </c>
      <c r="D34" s="29">
        <v>1.0303325644000001</v>
      </c>
      <c r="E34" s="11"/>
    </row>
    <row r="35" spans="1:5" x14ac:dyDescent="0.25">
      <c r="A35" s="25" t="s">
        <v>88</v>
      </c>
      <c r="B35" s="29">
        <v>1.0552807376</v>
      </c>
      <c r="C35" s="29">
        <v>1.0552807376</v>
      </c>
      <c r="D35" s="29">
        <v>1.0552807376</v>
      </c>
      <c r="E35" s="11"/>
    </row>
    <row r="36" spans="1:5" x14ac:dyDescent="0.25">
      <c r="A36" s="25" t="s">
        <v>6</v>
      </c>
      <c r="B36" s="28">
        <v>8510</v>
      </c>
      <c r="C36" s="28">
        <v>8510</v>
      </c>
      <c r="D36" s="28">
        <v>8510</v>
      </c>
      <c r="E36" s="11"/>
    </row>
    <row r="37" spans="1:5" x14ac:dyDescent="0.25">
      <c r="A37" s="11"/>
      <c r="B37" s="28"/>
      <c r="C37" s="28"/>
      <c r="D37" s="28"/>
      <c r="E37" s="11"/>
    </row>
    <row r="38" spans="1:5" x14ac:dyDescent="0.25">
      <c r="A38" s="10" t="s">
        <v>7</v>
      </c>
      <c r="B38" s="28"/>
      <c r="C38" s="28"/>
      <c r="D38" s="28"/>
      <c r="E38" s="11"/>
    </row>
    <row r="39" spans="1:5" x14ac:dyDescent="0.25">
      <c r="A39" s="11" t="s">
        <v>45</v>
      </c>
      <c r="B39" s="28">
        <f>B22/B34</f>
        <v>0</v>
      </c>
      <c r="C39" s="28">
        <f t="shared" ref="C39:D39" si="2">C22/C34</f>
        <v>0</v>
      </c>
      <c r="D39" s="28">
        <f t="shared" si="2"/>
        <v>0</v>
      </c>
      <c r="E39" s="11"/>
    </row>
    <row r="40" spans="1:5" x14ac:dyDescent="0.25">
      <c r="A40" s="11" t="s">
        <v>89</v>
      </c>
      <c r="B40" s="28">
        <f>B25/B35</f>
        <v>252697344.41137782</v>
      </c>
      <c r="C40" s="28">
        <f t="shared" ref="C40:D40" si="3">C25/C35</f>
        <v>252697344.41137782</v>
      </c>
      <c r="D40" s="28">
        <f t="shared" si="3"/>
        <v>0</v>
      </c>
      <c r="E40" s="11"/>
    </row>
    <row r="41" spans="1:5" x14ac:dyDescent="0.25">
      <c r="A41" s="11" t="s">
        <v>46</v>
      </c>
      <c r="B41" s="28" t="s">
        <v>72</v>
      </c>
      <c r="C41" s="28" t="s">
        <v>72</v>
      </c>
      <c r="D41" s="28" t="s">
        <v>72</v>
      </c>
      <c r="E41" s="11"/>
    </row>
    <row r="42" spans="1:5" x14ac:dyDescent="0.25">
      <c r="A42" s="11" t="s">
        <v>90</v>
      </c>
      <c r="B42" s="28">
        <f>B40/C17</f>
        <v>2105811.2034281483</v>
      </c>
      <c r="C42" s="28">
        <f t="shared" ref="C42" si="4">C40/C17</f>
        <v>2105811.2034281483</v>
      </c>
      <c r="D42" s="28" t="s">
        <v>72</v>
      </c>
      <c r="E42" s="11"/>
    </row>
    <row r="43" spans="1:5" x14ac:dyDescent="0.25">
      <c r="A43" s="11"/>
      <c r="B43" s="41"/>
      <c r="C43" s="41"/>
      <c r="D43" s="41"/>
      <c r="E43" s="11"/>
    </row>
    <row r="44" spans="1:5" x14ac:dyDescent="0.25">
      <c r="A44" s="10" t="s">
        <v>8</v>
      </c>
      <c r="B44" s="41"/>
      <c r="C44" s="41"/>
      <c r="D44" s="41"/>
      <c r="E44" s="11"/>
    </row>
    <row r="45" spans="1:5" x14ac:dyDescent="0.25">
      <c r="A45" s="11"/>
      <c r="B45" s="41"/>
      <c r="C45" s="41"/>
      <c r="D45" s="41"/>
      <c r="E45" s="11"/>
    </row>
    <row r="46" spans="1:5" x14ac:dyDescent="0.25">
      <c r="A46" s="10" t="s">
        <v>9</v>
      </c>
      <c r="B46" s="41"/>
      <c r="C46" s="41"/>
      <c r="D46" s="41"/>
      <c r="E46" s="11"/>
    </row>
    <row r="47" spans="1:5" x14ac:dyDescent="0.25">
      <c r="A47" s="11" t="s">
        <v>10</v>
      </c>
      <c r="B47" s="29">
        <f>B16/B36*100</f>
        <v>1.410105757931845</v>
      </c>
      <c r="C47" s="29">
        <f t="shared" ref="C47:D47" si="5">C16/C36*100</f>
        <v>1.410105757931845</v>
      </c>
      <c r="D47" s="29">
        <f t="shared" si="5"/>
        <v>0</v>
      </c>
      <c r="E47" s="11"/>
    </row>
    <row r="48" spans="1:5" x14ac:dyDescent="0.25">
      <c r="A48" s="11" t="s">
        <v>11</v>
      </c>
      <c r="B48" s="29">
        <f>B17/B36*100</f>
        <v>1.410105757931845</v>
      </c>
      <c r="C48" s="29">
        <f t="shared" ref="C48:D48" si="6">C17/C36*100</f>
        <v>1.410105757931845</v>
      </c>
      <c r="D48" s="29">
        <f t="shared" si="6"/>
        <v>0</v>
      </c>
      <c r="E48" s="11"/>
    </row>
    <row r="49" spans="1:5" x14ac:dyDescent="0.25">
      <c r="A49" s="11"/>
      <c r="B49" s="29"/>
      <c r="C49" s="29"/>
      <c r="D49" s="29"/>
      <c r="E49" s="11"/>
    </row>
    <row r="50" spans="1:5" x14ac:dyDescent="0.25">
      <c r="A50" s="10" t="s">
        <v>12</v>
      </c>
      <c r="B50" s="29"/>
      <c r="C50" s="29"/>
      <c r="D50" s="29"/>
      <c r="E50" s="11"/>
    </row>
    <row r="51" spans="1:5" x14ac:dyDescent="0.25">
      <c r="A51" s="11" t="s">
        <v>13</v>
      </c>
      <c r="B51" s="29">
        <f>B17/B16*100</f>
        <v>100</v>
      </c>
      <c r="C51" s="29">
        <f t="shared" ref="C51" si="7">C17/C16*100</f>
        <v>100</v>
      </c>
      <c r="D51" s="29" t="s">
        <v>72</v>
      </c>
      <c r="E51" s="11"/>
    </row>
    <row r="52" spans="1:5" x14ac:dyDescent="0.25">
      <c r="A52" s="11" t="s">
        <v>14</v>
      </c>
      <c r="B52" s="29">
        <f>B24/B23*100</f>
        <v>183.33333333333331</v>
      </c>
      <c r="C52" s="29">
        <f t="shared" ref="C52" si="8">C24/C23*100</f>
        <v>183.33333333333331</v>
      </c>
      <c r="D52" s="29" t="s">
        <v>72</v>
      </c>
      <c r="E52" s="11"/>
    </row>
    <row r="53" spans="1:5" x14ac:dyDescent="0.25">
      <c r="A53" s="11" t="s">
        <v>15</v>
      </c>
      <c r="B53" s="29">
        <f>AVERAGE(B51:B52)</f>
        <v>141.66666666666666</v>
      </c>
      <c r="C53" s="29">
        <f t="shared" ref="C53" si="9">AVERAGE(C51:C52)</f>
        <v>141.66666666666666</v>
      </c>
      <c r="D53" s="29" t="s">
        <v>72</v>
      </c>
      <c r="E53" s="11"/>
    </row>
    <row r="54" spans="1:5" x14ac:dyDescent="0.25">
      <c r="A54" s="11"/>
      <c r="B54" s="29"/>
      <c r="C54" s="29"/>
      <c r="D54" s="29"/>
      <c r="E54" s="11"/>
    </row>
    <row r="55" spans="1:5" x14ac:dyDescent="0.25">
      <c r="A55" s="10" t="s">
        <v>16</v>
      </c>
      <c r="B55" s="29"/>
      <c r="C55" s="29"/>
      <c r="D55" s="29"/>
      <c r="E55" s="11"/>
    </row>
    <row r="56" spans="1:5" x14ac:dyDescent="0.25">
      <c r="A56" s="11" t="s">
        <v>17</v>
      </c>
      <c r="B56" s="29">
        <f>B17/B18*100</f>
        <v>33.333333333333329</v>
      </c>
      <c r="C56" s="29">
        <f t="shared" ref="C56" si="10">C17/C18*100</f>
        <v>33.333333333333329</v>
      </c>
      <c r="D56" s="29" t="s">
        <v>72</v>
      </c>
      <c r="E56" s="11"/>
    </row>
    <row r="57" spans="1:5" x14ac:dyDescent="0.25">
      <c r="A57" s="11" t="s">
        <v>18</v>
      </c>
      <c r="B57" s="29">
        <f>B24/B26*100</f>
        <v>61.111111111111114</v>
      </c>
      <c r="C57" s="29">
        <f t="shared" ref="C57" si="11">C24/C26*100</f>
        <v>61.111111111111114</v>
      </c>
      <c r="D57" s="29" t="s">
        <v>72</v>
      </c>
      <c r="E57" s="11"/>
    </row>
    <row r="58" spans="1:5" x14ac:dyDescent="0.25">
      <c r="A58" s="11" t="s">
        <v>19</v>
      </c>
      <c r="B58" s="29">
        <f>(B56+B57)/2</f>
        <v>47.222222222222221</v>
      </c>
      <c r="C58" s="29">
        <f t="shared" ref="C58" si="12">(C56+C57)/2</f>
        <v>47.222222222222221</v>
      </c>
      <c r="D58" s="29" t="s">
        <v>72</v>
      </c>
      <c r="E58" s="11"/>
    </row>
    <row r="59" spans="1:5" x14ac:dyDescent="0.25">
      <c r="A59" s="11"/>
      <c r="B59" s="29"/>
      <c r="C59" s="29"/>
      <c r="D59" s="29"/>
      <c r="E59" s="11"/>
    </row>
    <row r="60" spans="1:5" x14ac:dyDescent="0.25">
      <c r="A60" s="10" t="s">
        <v>32</v>
      </c>
      <c r="B60" s="29"/>
      <c r="C60" s="29"/>
      <c r="D60" s="29"/>
      <c r="E60" s="11"/>
    </row>
    <row r="61" spans="1:5" x14ac:dyDescent="0.25">
      <c r="A61" s="11" t="s">
        <v>20</v>
      </c>
      <c r="B61" s="29">
        <f>B27/B24*100</f>
        <v>100</v>
      </c>
      <c r="C61" s="29"/>
      <c r="D61" s="29"/>
      <c r="E61" s="11"/>
    </row>
    <row r="62" spans="1:5" x14ac:dyDescent="0.25">
      <c r="A62" s="11"/>
      <c r="B62" s="29"/>
      <c r="C62" s="29"/>
      <c r="D62" s="29"/>
      <c r="E62" s="11"/>
    </row>
    <row r="63" spans="1:5" x14ac:dyDescent="0.25">
      <c r="A63" s="10" t="s">
        <v>21</v>
      </c>
      <c r="B63" s="29"/>
      <c r="C63" s="29"/>
      <c r="D63" s="29"/>
      <c r="E63" s="11"/>
    </row>
    <row r="64" spans="1:5" x14ac:dyDescent="0.25">
      <c r="A64" s="11" t="s">
        <v>22</v>
      </c>
      <c r="B64" s="29" t="s">
        <v>72</v>
      </c>
      <c r="C64" s="29" t="s">
        <v>72</v>
      </c>
      <c r="D64" s="29" t="s">
        <v>72</v>
      </c>
      <c r="E64" s="11"/>
    </row>
    <row r="65" spans="1:6" x14ac:dyDescent="0.25">
      <c r="A65" s="11" t="s">
        <v>23</v>
      </c>
      <c r="B65" s="29" t="s">
        <v>72</v>
      </c>
      <c r="C65" s="29" t="s">
        <v>72</v>
      </c>
      <c r="D65" s="29" t="s">
        <v>72</v>
      </c>
      <c r="E65" s="11"/>
    </row>
    <row r="66" spans="1:6" x14ac:dyDescent="0.25">
      <c r="A66" s="11" t="s">
        <v>24</v>
      </c>
      <c r="B66" s="29" t="s">
        <v>72</v>
      </c>
      <c r="C66" s="29" t="s">
        <v>72</v>
      </c>
      <c r="D66" s="29" t="s">
        <v>72</v>
      </c>
      <c r="E66" s="11"/>
    </row>
    <row r="67" spans="1:6" x14ac:dyDescent="0.25">
      <c r="A67" s="11"/>
      <c r="B67" s="29"/>
      <c r="C67" s="29"/>
      <c r="D67" s="29"/>
      <c r="E67" s="11"/>
    </row>
    <row r="68" spans="1:6" x14ac:dyDescent="0.25">
      <c r="A68" s="10" t="s">
        <v>25</v>
      </c>
      <c r="B68" s="29"/>
      <c r="C68" s="29"/>
      <c r="D68" s="29"/>
      <c r="E68" s="11"/>
    </row>
    <row r="69" spans="1:6" x14ac:dyDescent="0.25">
      <c r="A69" s="11" t="s">
        <v>26</v>
      </c>
      <c r="B69" s="29">
        <f>B23/C16</f>
        <v>2222222</v>
      </c>
      <c r="C69" s="29">
        <f t="shared" ref="C69" si="13">C23/C16</f>
        <v>2222222</v>
      </c>
      <c r="D69" s="29" t="s">
        <v>72</v>
      </c>
      <c r="E69" s="11"/>
    </row>
    <row r="70" spans="1:6" x14ac:dyDescent="0.25">
      <c r="A70" s="11" t="s">
        <v>27</v>
      </c>
      <c r="B70" s="29">
        <f>B25/C17</f>
        <v>2222222</v>
      </c>
      <c r="C70" s="29">
        <f t="shared" ref="C70" si="14">C25/C17</f>
        <v>2222222</v>
      </c>
      <c r="D70" s="29" t="s">
        <v>72</v>
      </c>
      <c r="E70" s="11"/>
    </row>
    <row r="71" spans="1:6" x14ac:dyDescent="0.25">
      <c r="A71" s="11" t="s">
        <v>28</v>
      </c>
      <c r="B71" s="29">
        <f>(B70/B69)*B53</f>
        <v>141.66666666666666</v>
      </c>
      <c r="C71" s="29">
        <f t="shared" ref="C71" si="15">(C70/C69)*C53</f>
        <v>141.66666666666666</v>
      </c>
      <c r="D71" s="29" t="s">
        <v>72</v>
      </c>
      <c r="E71" s="11"/>
    </row>
    <row r="72" spans="1:6" x14ac:dyDescent="0.25">
      <c r="A72" s="11"/>
      <c r="B72" s="29"/>
      <c r="C72" s="29"/>
      <c r="D72" s="29"/>
      <c r="E72" s="11"/>
    </row>
    <row r="73" spans="1:6" x14ac:dyDescent="0.25">
      <c r="A73" s="10" t="s">
        <v>29</v>
      </c>
      <c r="B73" s="29"/>
      <c r="C73" s="29"/>
      <c r="D73" s="29"/>
      <c r="E73" s="11"/>
    </row>
    <row r="74" spans="1:6" x14ac:dyDescent="0.25">
      <c r="A74" s="11" t="s">
        <v>30</v>
      </c>
      <c r="B74" s="29">
        <f>(B31/B30)*100</f>
        <v>100</v>
      </c>
      <c r="C74" s="29">
        <f>(C31/C30)*100</f>
        <v>100</v>
      </c>
      <c r="D74" s="29"/>
      <c r="E74" s="11"/>
    </row>
    <row r="75" spans="1:6" x14ac:dyDescent="0.25">
      <c r="A75" s="11" t="s">
        <v>31</v>
      </c>
      <c r="B75" s="29">
        <f t="shared" ref="B75:C75" si="16">(B24/B31)*100</f>
        <v>183.33333333333331</v>
      </c>
      <c r="C75" s="29">
        <f t="shared" si="16"/>
        <v>183.33333333333331</v>
      </c>
      <c r="D75" s="29"/>
      <c r="E75" s="11"/>
    </row>
    <row r="76" spans="1:6" ht="15.75" thickBot="1" x14ac:dyDescent="0.3">
      <c r="A76" s="13"/>
      <c r="B76" s="18"/>
      <c r="C76" s="18"/>
      <c r="D76" s="18"/>
      <c r="E76" s="11"/>
    </row>
    <row r="77" spans="1:6" s="11" customFormat="1" ht="15.75" customHeight="1" thickTop="1" x14ac:dyDescent="0.25">
      <c r="A77" s="51" t="s">
        <v>91</v>
      </c>
      <c r="B77" s="51"/>
      <c r="C77" s="51"/>
      <c r="D77" s="51"/>
      <c r="E77" s="45"/>
      <c r="F77" s="45"/>
    </row>
    <row r="78" spans="1:6" x14ac:dyDescent="0.25">
      <c r="A78" s="7"/>
    </row>
  </sheetData>
  <mergeCells count="3">
    <mergeCell ref="B9:B10"/>
    <mergeCell ref="A9:A10"/>
    <mergeCell ref="A77:D77"/>
  </mergeCells>
  <pageMargins left="0.7" right="0.7" top="0.75" bottom="0.75" header="0.3" footer="0.3"/>
  <pageSetup scale="61" orientation="portrait" r:id="rId1"/>
  <ignoredErrors>
    <ignoredError sqref="B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5" customWidth="1"/>
    <col min="2" max="2" width="23.7109375" style="5" customWidth="1"/>
    <col min="3" max="4" width="25.7109375" style="5" customWidth="1"/>
    <col min="5" max="16384" width="11.42578125" style="5"/>
  </cols>
  <sheetData>
    <row r="8" spans="1:5" ht="17.25" customHeight="1" x14ac:dyDescent="0.25"/>
    <row r="9" spans="1:5" s="2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5" s="2" customFormat="1" ht="45.75" thickBot="1" x14ac:dyDescent="0.3">
      <c r="A10" s="50"/>
      <c r="B10" s="48"/>
      <c r="C10" s="34" t="s">
        <v>40</v>
      </c>
      <c r="D10" s="34" t="s">
        <v>40</v>
      </c>
    </row>
    <row r="11" spans="1:5" ht="15.75" thickTop="1" x14ac:dyDescent="0.25"/>
    <row r="12" spans="1:5" s="14" customFormat="1" x14ac:dyDescent="0.25">
      <c r="A12" s="9" t="s">
        <v>2</v>
      </c>
      <c r="B12" s="10" t="s">
        <v>41</v>
      </c>
      <c r="C12" s="38">
        <v>2222222</v>
      </c>
      <c r="D12" s="38">
        <v>0</v>
      </c>
    </row>
    <row r="13" spans="1:5" x14ac:dyDescent="0.25">
      <c r="A13" s="14"/>
      <c r="B13" s="19"/>
      <c r="C13" s="19"/>
      <c r="D13" s="19"/>
    </row>
    <row r="14" spans="1:5" x14ac:dyDescent="0.25">
      <c r="A14" s="9" t="s">
        <v>73</v>
      </c>
      <c r="B14" s="19"/>
      <c r="C14" s="19"/>
      <c r="D14" s="19"/>
    </row>
    <row r="15" spans="1:5" x14ac:dyDescent="0.25">
      <c r="A15" s="15" t="s">
        <v>57</v>
      </c>
      <c r="B15" s="30">
        <f>+SUM(C15:D15)</f>
        <v>0</v>
      </c>
      <c r="C15" s="30">
        <f>'I Trimestre'!C15+'II Trimestre'!C15</f>
        <v>0</v>
      </c>
      <c r="D15" s="30">
        <f>'I Trimestre'!D15+'II Trimestre'!D15</f>
        <v>0</v>
      </c>
      <c r="E15" s="26"/>
    </row>
    <row r="16" spans="1:5" x14ac:dyDescent="0.25">
      <c r="A16" s="15" t="s">
        <v>92</v>
      </c>
      <c r="B16" s="30">
        <f t="shared" ref="B16:B18" si="0">+SUM(C16:D16)</f>
        <v>120</v>
      </c>
      <c r="C16" s="30">
        <f>'I Trimestre'!C16+'II Trimestre'!C16</f>
        <v>120</v>
      </c>
      <c r="D16" s="30">
        <f>'I Trimestre'!D16+'II Trimestre'!D16</f>
        <v>0</v>
      </c>
      <c r="E16" s="26"/>
    </row>
    <row r="17" spans="1:5" x14ac:dyDescent="0.25">
      <c r="A17" s="15" t="s">
        <v>93</v>
      </c>
      <c r="B17" s="30">
        <f t="shared" si="0"/>
        <v>120</v>
      </c>
      <c r="C17" s="30">
        <f>'I Trimestre'!C17+'II Trimestre'!C17</f>
        <v>120</v>
      </c>
      <c r="D17" s="30">
        <f>'I Trimestre'!D17+'II Trimestre'!D17</f>
        <v>0</v>
      </c>
      <c r="E17" s="26"/>
    </row>
    <row r="18" spans="1:5" x14ac:dyDescent="0.25">
      <c r="A18" s="15" t="s">
        <v>77</v>
      </c>
      <c r="B18" s="30">
        <f t="shared" si="0"/>
        <v>360</v>
      </c>
      <c r="C18" s="30">
        <f>'II Trimestre'!C18</f>
        <v>360</v>
      </c>
      <c r="D18" s="30">
        <f>+'II Trimestre'!D18</f>
        <v>0</v>
      </c>
      <c r="E18" s="26"/>
    </row>
    <row r="19" spans="1:5" x14ac:dyDescent="0.25">
      <c r="A19" s="14"/>
      <c r="B19" s="30"/>
      <c r="C19" s="30"/>
      <c r="D19" s="30"/>
    </row>
    <row r="20" spans="1:5" x14ac:dyDescent="0.25">
      <c r="A20" s="39" t="s">
        <v>3</v>
      </c>
      <c r="B20" s="30"/>
      <c r="C20" s="30"/>
      <c r="D20" s="30"/>
    </row>
    <row r="21" spans="1:5" x14ac:dyDescent="0.25">
      <c r="A21" s="15" t="s">
        <v>57</v>
      </c>
      <c r="B21" s="27">
        <f>C21</f>
        <v>0</v>
      </c>
      <c r="C21" s="30">
        <f>'I Trimestre'!C21+'II Trimestre'!C21</f>
        <v>0</v>
      </c>
      <c r="D21" s="30">
        <f>'I Trimestre'!D21+'II Trimestre'!D21</f>
        <v>0</v>
      </c>
    </row>
    <row r="22" spans="1:5" x14ac:dyDescent="0.25">
      <c r="A22" s="1" t="s">
        <v>58</v>
      </c>
      <c r="B22" s="27">
        <f>+SUM(C22:D22)</f>
        <v>0</v>
      </c>
      <c r="C22" s="30">
        <f>'I Trimestre'!C22+'II Trimestre'!C22</f>
        <v>0</v>
      </c>
      <c r="D22" s="30">
        <f>'I Trimestre'!D22+'II Trimestre'!D22</f>
        <v>0</v>
      </c>
    </row>
    <row r="23" spans="1:5" x14ac:dyDescent="0.25">
      <c r="A23" s="15" t="s">
        <v>92</v>
      </c>
      <c r="B23" s="27">
        <f>C23</f>
        <v>266666640</v>
      </c>
      <c r="C23" s="30">
        <f>'I Trimestre'!C23+'II Trimestre'!C23</f>
        <v>266666640</v>
      </c>
      <c r="D23" s="30">
        <f>'I Trimestre'!D23+'II Trimestre'!D23</f>
        <v>0</v>
      </c>
    </row>
    <row r="24" spans="1:5" x14ac:dyDescent="0.25">
      <c r="A24" s="15" t="s">
        <v>93</v>
      </c>
      <c r="B24" s="27">
        <f t="shared" ref="B24:B26" si="1">C24</f>
        <v>488888840</v>
      </c>
      <c r="C24" s="30">
        <f>'I Trimestre'!C24+'II Trimestre'!C24</f>
        <v>488888840</v>
      </c>
      <c r="D24" s="30">
        <f>'I Trimestre'!D24+'II Trimestre'!D24</f>
        <v>0</v>
      </c>
    </row>
    <row r="25" spans="1:5" x14ac:dyDescent="0.25">
      <c r="A25" s="1" t="s">
        <v>94</v>
      </c>
      <c r="B25" s="27">
        <f t="shared" si="1"/>
        <v>266666640</v>
      </c>
      <c r="C25" s="30">
        <f>'I Trimestre'!C25+'II Trimestre'!C25</f>
        <v>266666640</v>
      </c>
      <c r="D25" s="30">
        <f>'I Trimestre'!D25+'II Trimestre'!D25</f>
        <v>0</v>
      </c>
    </row>
    <row r="26" spans="1:5" x14ac:dyDescent="0.25">
      <c r="A26" s="15" t="s">
        <v>77</v>
      </c>
      <c r="B26" s="27">
        <f t="shared" si="1"/>
        <v>799999920</v>
      </c>
      <c r="C26" s="30">
        <f>+'II Trimestre'!C26</f>
        <v>799999920</v>
      </c>
      <c r="D26" s="30">
        <f>+'II Trimestre'!D26</f>
        <v>0</v>
      </c>
      <c r="E26" s="3"/>
    </row>
    <row r="27" spans="1:5" x14ac:dyDescent="0.25">
      <c r="A27" s="15" t="s">
        <v>95</v>
      </c>
      <c r="B27" s="30">
        <f>B24</f>
        <v>488888840</v>
      </c>
      <c r="C27" s="30"/>
      <c r="D27" s="30"/>
    </row>
    <row r="28" spans="1:5" x14ac:dyDescent="0.25">
      <c r="A28" s="14"/>
      <c r="B28" s="30"/>
      <c r="C28" s="30"/>
      <c r="D28" s="30"/>
    </row>
    <row r="29" spans="1:5" x14ac:dyDescent="0.25">
      <c r="A29" s="39" t="s">
        <v>4</v>
      </c>
      <c r="B29" s="30"/>
      <c r="C29" s="30"/>
      <c r="D29" s="30"/>
    </row>
    <row r="30" spans="1:5" x14ac:dyDescent="0.25">
      <c r="A30" s="15" t="s">
        <v>92</v>
      </c>
      <c r="B30" s="30">
        <f>'I Trimestre'!B30+'II Trimestre'!B30</f>
        <v>266666640</v>
      </c>
      <c r="C30" s="30">
        <f>'I Trimestre'!C30+'II Trimestre'!C30</f>
        <v>266666640</v>
      </c>
      <c r="D30" s="30"/>
    </row>
    <row r="31" spans="1:5" x14ac:dyDescent="0.25">
      <c r="A31" s="15" t="s">
        <v>93</v>
      </c>
      <c r="B31" s="30">
        <f>'I Trimestre'!B31+'II Trimestre'!B31</f>
        <v>266666640</v>
      </c>
      <c r="C31" s="30">
        <f>'I Trimestre'!C31+'II Trimestre'!C31</f>
        <v>266666640</v>
      </c>
      <c r="D31" s="30"/>
    </row>
    <row r="32" spans="1:5" x14ac:dyDescent="0.25">
      <c r="A32" s="14"/>
      <c r="B32" s="30"/>
      <c r="C32" s="30"/>
      <c r="D32" s="30"/>
    </row>
    <row r="33" spans="1:4" x14ac:dyDescent="0.25">
      <c r="A33" s="9" t="s">
        <v>5</v>
      </c>
      <c r="B33" s="31"/>
      <c r="C33" s="31"/>
      <c r="D33" s="31"/>
    </row>
    <row r="34" spans="1:4" x14ac:dyDescent="0.25">
      <c r="A34" s="15" t="s">
        <v>59</v>
      </c>
      <c r="B34" s="31">
        <v>1.0303325644000001</v>
      </c>
      <c r="C34" s="31">
        <v>1.0303325644000001</v>
      </c>
      <c r="D34" s="31">
        <v>1.0303325644000001</v>
      </c>
    </row>
    <row r="35" spans="1:4" x14ac:dyDescent="0.25">
      <c r="A35" s="15" t="s">
        <v>96</v>
      </c>
      <c r="B35" s="31">
        <v>1.0552807376</v>
      </c>
      <c r="C35" s="31">
        <v>1.0552807376</v>
      </c>
      <c r="D35" s="31">
        <v>1.0552807376</v>
      </c>
    </row>
    <row r="36" spans="1:4" x14ac:dyDescent="0.25">
      <c r="A36" s="15" t="s">
        <v>6</v>
      </c>
      <c r="B36" s="27">
        <v>8510</v>
      </c>
      <c r="C36" s="27">
        <v>8510</v>
      </c>
      <c r="D36" s="27">
        <v>8510</v>
      </c>
    </row>
    <row r="37" spans="1:4" x14ac:dyDescent="0.25">
      <c r="A37" s="14"/>
      <c r="B37" s="30"/>
      <c r="C37" s="30"/>
      <c r="D37" s="30"/>
    </row>
    <row r="38" spans="1:4" x14ac:dyDescent="0.25">
      <c r="A38" s="9" t="s">
        <v>7</v>
      </c>
      <c r="B38" s="30"/>
      <c r="C38" s="30"/>
      <c r="D38" s="30"/>
    </row>
    <row r="39" spans="1:4" x14ac:dyDescent="0.25">
      <c r="A39" s="14" t="s">
        <v>60</v>
      </c>
      <c r="B39" s="30">
        <f>B22/B34</f>
        <v>0</v>
      </c>
      <c r="C39" s="30">
        <f t="shared" ref="C39:D39" si="2">C22/C34</f>
        <v>0</v>
      </c>
      <c r="D39" s="30">
        <f t="shared" si="2"/>
        <v>0</v>
      </c>
    </row>
    <row r="40" spans="1:4" x14ac:dyDescent="0.25">
      <c r="A40" s="14" t="s">
        <v>97</v>
      </c>
      <c r="B40" s="30">
        <f>B25/B35</f>
        <v>252697344.41137782</v>
      </c>
      <c r="C40" s="30">
        <f t="shared" ref="C40:D40" si="3">C25/C35</f>
        <v>252697344.41137782</v>
      </c>
      <c r="D40" s="30">
        <f t="shared" si="3"/>
        <v>0</v>
      </c>
    </row>
    <row r="41" spans="1:4" x14ac:dyDescent="0.25">
      <c r="A41" s="14" t="s">
        <v>61</v>
      </c>
      <c r="B41" s="30" t="s">
        <v>128</v>
      </c>
      <c r="C41" s="30" t="s">
        <v>128</v>
      </c>
      <c r="D41" s="30" t="s">
        <v>128</v>
      </c>
    </row>
    <row r="42" spans="1:4" x14ac:dyDescent="0.25">
      <c r="A42" s="14" t="s">
        <v>98</v>
      </c>
      <c r="B42" s="30">
        <f>B40/C17</f>
        <v>2105811.2034281483</v>
      </c>
      <c r="C42" s="30">
        <f t="shared" ref="C42" si="4">C40/C17</f>
        <v>2105811.2034281483</v>
      </c>
      <c r="D42" s="30" t="s">
        <v>128</v>
      </c>
    </row>
    <row r="43" spans="1:4" x14ac:dyDescent="0.25">
      <c r="A43" s="14"/>
      <c r="B43" s="42"/>
      <c r="C43" s="42"/>
      <c r="D43" s="42"/>
    </row>
    <row r="44" spans="1:4" x14ac:dyDescent="0.25">
      <c r="A44" s="9" t="s">
        <v>8</v>
      </c>
      <c r="B44" s="42"/>
      <c r="C44" s="42"/>
      <c r="D44" s="42"/>
    </row>
    <row r="45" spans="1:4" x14ac:dyDescent="0.25">
      <c r="A45" s="14"/>
      <c r="B45" s="42"/>
      <c r="C45" s="42"/>
      <c r="D45" s="42"/>
    </row>
    <row r="46" spans="1:4" x14ac:dyDescent="0.25">
      <c r="A46" s="9" t="s">
        <v>9</v>
      </c>
      <c r="B46" s="42"/>
      <c r="C46" s="42"/>
      <c r="D46" s="42"/>
    </row>
    <row r="47" spans="1:4" x14ac:dyDescent="0.25">
      <c r="A47" s="14" t="s">
        <v>10</v>
      </c>
      <c r="B47" s="31">
        <f>B16/B36*100</f>
        <v>1.410105757931845</v>
      </c>
      <c r="C47" s="31">
        <f t="shared" ref="C47:D47" si="5">C16/C36*100</f>
        <v>1.410105757931845</v>
      </c>
      <c r="D47" s="31">
        <f t="shared" si="5"/>
        <v>0</v>
      </c>
    </row>
    <row r="48" spans="1:4" x14ac:dyDescent="0.25">
      <c r="A48" s="14" t="s">
        <v>11</v>
      </c>
      <c r="B48" s="31">
        <f>B17/B36*100</f>
        <v>1.410105757931845</v>
      </c>
      <c r="C48" s="31">
        <f t="shared" ref="C48:D48" si="6">C17/C36*100</f>
        <v>1.410105757931845</v>
      </c>
      <c r="D48" s="31">
        <f t="shared" si="6"/>
        <v>0</v>
      </c>
    </row>
    <row r="49" spans="1:5" x14ac:dyDescent="0.25">
      <c r="A49" s="14"/>
      <c r="B49" s="31"/>
      <c r="C49" s="31"/>
      <c r="D49" s="31"/>
    </row>
    <row r="50" spans="1:5" x14ac:dyDescent="0.25">
      <c r="A50" s="9" t="s">
        <v>12</v>
      </c>
      <c r="B50" s="31"/>
      <c r="C50" s="31"/>
      <c r="D50" s="31"/>
    </row>
    <row r="51" spans="1:5" x14ac:dyDescent="0.25">
      <c r="A51" s="14" t="s">
        <v>13</v>
      </c>
      <c r="B51" s="31">
        <f>B17/B16*100</f>
        <v>100</v>
      </c>
      <c r="C51" s="31">
        <f t="shared" ref="C51" si="7">C17/C16*100</f>
        <v>100</v>
      </c>
      <c r="D51" s="31" t="s">
        <v>128</v>
      </c>
    </row>
    <row r="52" spans="1:5" x14ac:dyDescent="0.25">
      <c r="A52" s="14" t="s">
        <v>14</v>
      </c>
      <c r="B52" s="31">
        <f>B24/B23*100</f>
        <v>183.33333333333331</v>
      </c>
      <c r="C52" s="31">
        <f t="shared" ref="C52" si="8">C24/C23*100</f>
        <v>183.33333333333331</v>
      </c>
      <c r="D52" s="31" t="s">
        <v>128</v>
      </c>
    </row>
    <row r="53" spans="1:5" x14ac:dyDescent="0.25">
      <c r="A53" s="14" t="s">
        <v>15</v>
      </c>
      <c r="B53" s="31">
        <f>AVERAGE(B51:B52)</f>
        <v>141.66666666666666</v>
      </c>
      <c r="C53" s="31">
        <f t="shared" ref="C53" si="9">AVERAGE(C51:C52)</f>
        <v>141.66666666666666</v>
      </c>
      <c r="D53" s="31" t="s">
        <v>128</v>
      </c>
    </row>
    <row r="54" spans="1:5" x14ac:dyDescent="0.25">
      <c r="A54" s="14"/>
      <c r="B54" s="31"/>
      <c r="C54" s="31"/>
      <c r="D54" s="31"/>
    </row>
    <row r="55" spans="1:5" x14ac:dyDescent="0.25">
      <c r="A55" s="9" t="s">
        <v>16</v>
      </c>
      <c r="B55" s="31"/>
      <c r="C55" s="31"/>
      <c r="D55" s="31"/>
    </row>
    <row r="56" spans="1:5" x14ac:dyDescent="0.25">
      <c r="A56" s="14" t="s">
        <v>17</v>
      </c>
      <c r="B56" s="31">
        <f>B17/B18*100</f>
        <v>33.333333333333329</v>
      </c>
      <c r="C56" s="31">
        <f t="shared" ref="C56" si="10">C17/C18*100</f>
        <v>33.333333333333329</v>
      </c>
      <c r="D56" s="31" t="s">
        <v>128</v>
      </c>
    </row>
    <row r="57" spans="1:5" x14ac:dyDescent="0.25">
      <c r="A57" s="14" t="s">
        <v>18</v>
      </c>
      <c r="B57" s="31">
        <f>B24/B26*100</f>
        <v>61.111111111111114</v>
      </c>
      <c r="C57" s="31">
        <f t="shared" ref="C57" si="11">C24/C26*100</f>
        <v>61.111111111111114</v>
      </c>
      <c r="D57" s="31" t="s">
        <v>128</v>
      </c>
    </row>
    <row r="58" spans="1:5" x14ac:dyDescent="0.25">
      <c r="A58" s="14" t="s">
        <v>19</v>
      </c>
      <c r="B58" s="31">
        <f>(B56+B57)/2</f>
        <v>47.222222222222221</v>
      </c>
      <c r="C58" s="31">
        <f t="shared" ref="C58" si="12">(C56+C57)/2</f>
        <v>47.222222222222221</v>
      </c>
      <c r="D58" s="31" t="s">
        <v>128</v>
      </c>
    </row>
    <row r="59" spans="1:5" x14ac:dyDescent="0.25">
      <c r="A59" s="14"/>
      <c r="B59" s="31"/>
      <c r="C59" s="31"/>
      <c r="D59" s="31"/>
    </row>
    <row r="60" spans="1:5" x14ac:dyDescent="0.25">
      <c r="A60" s="9" t="s">
        <v>32</v>
      </c>
      <c r="B60" s="31"/>
      <c r="C60" s="31"/>
      <c r="D60" s="31"/>
    </row>
    <row r="61" spans="1:5" x14ac:dyDescent="0.25">
      <c r="A61" s="14" t="s">
        <v>20</v>
      </c>
      <c r="B61" s="31">
        <f>B27/B24*100</f>
        <v>100</v>
      </c>
      <c r="C61" s="31"/>
      <c r="D61" s="31"/>
      <c r="E61" s="6"/>
    </row>
    <row r="62" spans="1:5" x14ac:dyDescent="0.25">
      <c r="A62" s="14"/>
      <c r="B62" s="31"/>
      <c r="C62" s="31"/>
      <c r="D62" s="31"/>
    </row>
    <row r="63" spans="1:5" x14ac:dyDescent="0.25">
      <c r="A63" s="9" t="s">
        <v>21</v>
      </c>
      <c r="B63" s="31"/>
      <c r="C63" s="31"/>
      <c r="D63" s="31"/>
    </row>
    <row r="64" spans="1:5" x14ac:dyDescent="0.25">
      <c r="A64" s="14" t="s">
        <v>22</v>
      </c>
      <c r="B64" s="31" t="s">
        <v>128</v>
      </c>
      <c r="C64" s="31" t="s">
        <v>128</v>
      </c>
      <c r="D64" s="31" t="s">
        <v>128</v>
      </c>
    </row>
    <row r="65" spans="1:6" x14ac:dyDescent="0.25">
      <c r="A65" s="14" t="s">
        <v>23</v>
      </c>
      <c r="B65" s="31" t="s">
        <v>128</v>
      </c>
      <c r="C65" s="31" t="s">
        <v>128</v>
      </c>
      <c r="D65" s="31" t="s">
        <v>128</v>
      </c>
    </row>
    <row r="66" spans="1:6" x14ac:dyDescent="0.25">
      <c r="A66" s="14" t="s">
        <v>24</v>
      </c>
      <c r="B66" s="31" t="s">
        <v>128</v>
      </c>
      <c r="C66" s="31" t="s">
        <v>128</v>
      </c>
      <c r="D66" s="31" t="s">
        <v>128</v>
      </c>
    </row>
    <row r="67" spans="1:6" x14ac:dyDescent="0.25">
      <c r="A67" s="14"/>
      <c r="B67" s="31"/>
      <c r="C67" s="31"/>
      <c r="D67" s="31"/>
    </row>
    <row r="68" spans="1:6" x14ac:dyDescent="0.25">
      <c r="A68" s="9" t="s">
        <v>25</v>
      </c>
      <c r="B68" s="31"/>
      <c r="C68" s="31"/>
      <c r="D68" s="31"/>
    </row>
    <row r="69" spans="1:6" x14ac:dyDescent="0.25">
      <c r="A69" s="14" t="s">
        <v>26</v>
      </c>
      <c r="B69" s="31">
        <f>B23/C16</f>
        <v>2222222</v>
      </c>
      <c r="C69" s="31">
        <f t="shared" ref="C69" si="13">C23/C16</f>
        <v>2222222</v>
      </c>
      <c r="D69" s="31" t="s">
        <v>128</v>
      </c>
    </row>
    <row r="70" spans="1:6" x14ac:dyDescent="0.25">
      <c r="A70" s="14" t="s">
        <v>27</v>
      </c>
      <c r="B70" s="31">
        <f>B25/C17</f>
        <v>2222222</v>
      </c>
      <c r="C70" s="31">
        <f t="shared" ref="C70" si="14">C25/C17</f>
        <v>2222222</v>
      </c>
      <c r="D70" s="31" t="s">
        <v>128</v>
      </c>
    </row>
    <row r="71" spans="1:6" x14ac:dyDescent="0.25">
      <c r="A71" s="14" t="s">
        <v>28</v>
      </c>
      <c r="B71" s="31">
        <f>(B70/B69)*B53</f>
        <v>141.66666666666666</v>
      </c>
      <c r="C71" s="31">
        <f t="shared" ref="C71" si="15">(C70/C69)*C53</f>
        <v>141.66666666666666</v>
      </c>
      <c r="D71" s="31" t="s">
        <v>128</v>
      </c>
    </row>
    <row r="72" spans="1:6" x14ac:dyDescent="0.25">
      <c r="A72" s="14"/>
      <c r="B72" s="31"/>
      <c r="C72" s="31"/>
      <c r="D72" s="31"/>
    </row>
    <row r="73" spans="1:6" x14ac:dyDescent="0.25">
      <c r="A73" s="9" t="s">
        <v>29</v>
      </c>
      <c r="B73" s="31"/>
      <c r="C73" s="31"/>
      <c r="D73" s="31"/>
    </row>
    <row r="74" spans="1:6" x14ac:dyDescent="0.25">
      <c r="A74" s="14" t="s">
        <v>30</v>
      </c>
      <c r="B74" s="31">
        <f>(B31/B30)*100</f>
        <v>100</v>
      </c>
      <c r="C74" s="31">
        <f>(C31/C30)*100</f>
        <v>100</v>
      </c>
      <c r="D74" s="31"/>
    </row>
    <row r="75" spans="1:6" x14ac:dyDescent="0.25">
      <c r="A75" s="14" t="s">
        <v>31</v>
      </c>
      <c r="B75" s="31">
        <f t="shared" ref="B75:C75" si="16">(B24/B31)*100</f>
        <v>183.33333333333331</v>
      </c>
      <c r="C75" s="31">
        <f t="shared" si="16"/>
        <v>183.33333333333331</v>
      </c>
      <c r="D75" s="31"/>
    </row>
    <row r="76" spans="1:6" ht="15.75" thickBot="1" x14ac:dyDescent="0.3">
      <c r="A76" s="17"/>
      <c r="B76" s="20"/>
      <c r="C76" s="20"/>
      <c r="D76" s="20"/>
    </row>
    <row r="77" spans="1:6" s="11" customFormat="1" ht="15.75" customHeight="1" thickTop="1" x14ac:dyDescent="0.25">
      <c r="A77" s="51" t="s">
        <v>91</v>
      </c>
      <c r="B77" s="51"/>
      <c r="C77" s="51"/>
      <c r="D77" s="51"/>
      <c r="E77" s="45"/>
      <c r="F77" s="45"/>
    </row>
  </sheetData>
  <mergeCells count="3">
    <mergeCell ref="A9:A10"/>
    <mergeCell ref="B9:B10"/>
    <mergeCell ref="A77:D77"/>
  </mergeCells>
  <pageMargins left="0.7" right="0.7" top="0.75" bottom="0.75" header="0.3" footer="0.3"/>
  <pageSetup scale="61" orientation="portrait" r:id="rId1"/>
  <ignoredErrors>
    <ignoredError sqref="B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5" customWidth="1"/>
    <col min="2" max="2" width="23.7109375" style="5" customWidth="1"/>
    <col min="3" max="4" width="25.7109375" style="5" customWidth="1"/>
    <col min="5" max="16384" width="11.42578125" style="5"/>
  </cols>
  <sheetData>
    <row r="8" spans="1:5" ht="18" customHeight="1" x14ac:dyDescent="0.25"/>
    <row r="9" spans="1:5" s="2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5" s="2" customFormat="1" ht="45.75" thickBot="1" x14ac:dyDescent="0.3">
      <c r="A10" s="50"/>
      <c r="B10" s="48"/>
      <c r="C10" s="34" t="s">
        <v>40</v>
      </c>
      <c r="D10" s="34" t="s">
        <v>40</v>
      </c>
    </row>
    <row r="11" spans="1:5" ht="15.75" thickTop="1" x14ac:dyDescent="0.25"/>
    <row r="12" spans="1:5" s="14" customFormat="1" x14ac:dyDescent="0.25">
      <c r="A12" s="9" t="s">
        <v>2</v>
      </c>
      <c r="B12" s="10" t="s">
        <v>41</v>
      </c>
      <c r="C12" s="38">
        <v>2222222</v>
      </c>
      <c r="D12" s="38">
        <v>0</v>
      </c>
      <c r="E12" s="2"/>
    </row>
    <row r="13" spans="1:5" x14ac:dyDescent="0.25">
      <c r="A13" s="14"/>
      <c r="B13" s="19"/>
      <c r="C13" s="19"/>
      <c r="D13" s="19"/>
      <c r="E13" s="14"/>
    </row>
    <row r="14" spans="1:5" x14ac:dyDescent="0.25">
      <c r="A14" s="9" t="s">
        <v>74</v>
      </c>
      <c r="B14" s="19"/>
      <c r="C14" s="19"/>
      <c r="D14" s="19"/>
      <c r="E14" s="14"/>
    </row>
    <row r="15" spans="1:5" x14ac:dyDescent="0.25">
      <c r="A15" s="15" t="s">
        <v>47</v>
      </c>
      <c r="B15" s="30">
        <f>+SUM(C15:D15)</f>
        <v>60</v>
      </c>
      <c r="C15" s="30">
        <v>60</v>
      </c>
      <c r="D15" s="30">
        <v>0</v>
      </c>
      <c r="E15" s="14"/>
    </row>
    <row r="16" spans="1:5" x14ac:dyDescent="0.25">
      <c r="A16" s="15" t="s">
        <v>99</v>
      </c>
      <c r="B16" s="30">
        <f t="shared" ref="B16:B18" si="0">+SUM(C16:D16)</f>
        <v>510</v>
      </c>
      <c r="C16" s="30">
        <v>510</v>
      </c>
      <c r="D16" s="30">
        <v>0</v>
      </c>
      <c r="E16" s="14"/>
    </row>
    <row r="17" spans="1:5" x14ac:dyDescent="0.25">
      <c r="A17" s="15" t="s">
        <v>100</v>
      </c>
      <c r="B17" s="30">
        <f t="shared" si="0"/>
        <v>195</v>
      </c>
      <c r="C17" s="30">
        <v>195</v>
      </c>
      <c r="D17" s="30">
        <v>0</v>
      </c>
      <c r="E17" s="14"/>
    </row>
    <row r="18" spans="1:5" x14ac:dyDescent="0.25">
      <c r="A18" s="15" t="s">
        <v>77</v>
      </c>
      <c r="B18" s="30">
        <f t="shared" si="0"/>
        <v>630</v>
      </c>
      <c r="C18" s="27">
        <v>630</v>
      </c>
      <c r="D18" s="27">
        <v>0</v>
      </c>
      <c r="E18" s="14"/>
    </row>
    <row r="19" spans="1:5" x14ac:dyDescent="0.25">
      <c r="A19" s="14"/>
      <c r="B19" s="30"/>
      <c r="C19" s="30"/>
      <c r="D19" s="30"/>
      <c r="E19" s="14"/>
    </row>
    <row r="20" spans="1:5" x14ac:dyDescent="0.25">
      <c r="A20" s="39" t="s">
        <v>3</v>
      </c>
      <c r="B20" s="30"/>
      <c r="C20" s="30"/>
      <c r="D20" s="30"/>
      <c r="E20" s="14"/>
    </row>
    <row r="21" spans="1:5" x14ac:dyDescent="0.25">
      <c r="A21" s="15" t="s">
        <v>47</v>
      </c>
      <c r="B21" s="30">
        <f>C21</f>
        <v>0</v>
      </c>
      <c r="C21" s="30">
        <v>0</v>
      </c>
      <c r="D21" s="30">
        <v>0</v>
      </c>
      <c r="E21" s="14"/>
    </row>
    <row r="22" spans="1:5" x14ac:dyDescent="0.25">
      <c r="A22" s="1" t="s">
        <v>48</v>
      </c>
      <c r="B22" s="30">
        <f>+SUM(C22:D22)</f>
        <v>133333320</v>
      </c>
      <c r="C22" s="30">
        <v>133333320</v>
      </c>
      <c r="D22" s="30">
        <v>0</v>
      </c>
      <c r="E22" s="14"/>
    </row>
    <row r="23" spans="1:5" x14ac:dyDescent="0.25">
      <c r="A23" s="15" t="s">
        <v>99</v>
      </c>
      <c r="B23" s="30">
        <f>C23</f>
        <v>1133333220</v>
      </c>
      <c r="C23" s="30">
        <v>1133333220</v>
      </c>
      <c r="D23" s="30">
        <v>0</v>
      </c>
      <c r="E23" s="16"/>
    </row>
    <row r="24" spans="1:5" x14ac:dyDescent="0.25">
      <c r="A24" s="15" t="s">
        <v>100</v>
      </c>
      <c r="B24" s="30">
        <f t="shared" ref="B24:B26" si="1">C24</f>
        <v>204444424</v>
      </c>
      <c r="C24" s="30">
        <v>204444424</v>
      </c>
      <c r="D24" s="30">
        <v>0</v>
      </c>
      <c r="E24" s="14"/>
    </row>
    <row r="25" spans="1:5" x14ac:dyDescent="0.25">
      <c r="A25" s="1" t="s">
        <v>101</v>
      </c>
      <c r="B25" s="30">
        <f t="shared" si="1"/>
        <v>433333290</v>
      </c>
      <c r="C25" s="30">
        <v>433333290</v>
      </c>
      <c r="D25" s="30">
        <v>0</v>
      </c>
      <c r="E25" s="14"/>
    </row>
    <row r="26" spans="1:5" x14ac:dyDescent="0.25">
      <c r="A26" s="15" t="s">
        <v>77</v>
      </c>
      <c r="B26" s="30">
        <f t="shared" si="1"/>
        <v>1399999860</v>
      </c>
      <c r="C26" s="27">
        <v>1399999860</v>
      </c>
      <c r="D26" s="30">
        <v>0</v>
      </c>
      <c r="E26" s="2"/>
    </row>
    <row r="27" spans="1:5" x14ac:dyDescent="0.25">
      <c r="A27" s="15" t="s">
        <v>102</v>
      </c>
      <c r="B27" s="30">
        <f>B24</f>
        <v>204444424</v>
      </c>
      <c r="C27" s="30"/>
      <c r="D27" s="30"/>
      <c r="E27" s="14"/>
    </row>
    <row r="28" spans="1:5" x14ac:dyDescent="0.25">
      <c r="A28" s="14"/>
      <c r="B28" s="30"/>
      <c r="C28" s="30"/>
      <c r="D28" s="30"/>
      <c r="E28" s="14"/>
    </row>
    <row r="29" spans="1:5" x14ac:dyDescent="0.25">
      <c r="A29" s="39" t="s">
        <v>4</v>
      </c>
      <c r="B29" s="30"/>
      <c r="C29" s="30"/>
      <c r="D29" s="30"/>
      <c r="E29" s="14"/>
    </row>
    <row r="30" spans="1:5" x14ac:dyDescent="0.25">
      <c r="A30" s="15" t="s">
        <v>99</v>
      </c>
      <c r="B30" s="30">
        <f>B23</f>
        <v>1133333220</v>
      </c>
      <c r="C30" s="30">
        <f>C23</f>
        <v>1133333220</v>
      </c>
      <c r="D30" s="30"/>
      <c r="E30" s="14"/>
    </row>
    <row r="31" spans="1:5" x14ac:dyDescent="0.25">
      <c r="A31" s="15" t="s">
        <v>100</v>
      </c>
      <c r="B31" s="27">
        <f>+C31</f>
        <v>533333280</v>
      </c>
      <c r="C31" s="27">
        <v>533333280</v>
      </c>
      <c r="D31" s="30"/>
      <c r="E31" s="14"/>
    </row>
    <row r="32" spans="1:5" x14ac:dyDescent="0.25">
      <c r="A32" s="14"/>
      <c r="B32" s="31"/>
      <c r="C32" s="31"/>
      <c r="D32" s="31"/>
      <c r="E32" s="14"/>
    </row>
    <row r="33" spans="1:5" x14ac:dyDescent="0.25">
      <c r="A33" s="9" t="s">
        <v>5</v>
      </c>
      <c r="B33" s="31"/>
      <c r="C33" s="31"/>
      <c r="D33" s="31"/>
      <c r="E33" s="14"/>
    </row>
    <row r="34" spans="1:5" x14ac:dyDescent="0.25">
      <c r="A34" s="15" t="s">
        <v>49</v>
      </c>
      <c r="B34" s="31">
        <v>1.0347772084</v>
      </c>
      <c r="C34" s="31">
        <v>1.0347772084</v>
      </c>
      <c r="D34" s="31">
        <v>1.0347772084</v>
      </c>
      <c r="E34" s="14"/>
    </row>
    <row r="35" spans="1:5" x14ac:dyDescent="0.25">
      <c r="A35" s="15" t="s">
        <v>103</v>
      </c>
      <c r="B35" s="31">
        <v>1.060947463</v>
      </c>
      <c r="C35" s="31">
        <v>1.060947463</v>
      </c>
      <c r="D35" s="31">
        <v>1.060947463</v>
      </c>
      <c r="E35" s="14"/>
    </row>
    <row r="36" spans="1:5" x14ac:dyDescent="0.25">
      <c r="A36" s="15" t="s">
        <v>6</v>
      </c>
      <c r="B36" s="27">
        <v>8510</v>
      </c>
      <c r="C36" s="27">
        <v>8510</v>
      </c>
      <c r="D36" s="27">
        <v>8510</v>
      </c>
      <c r="E36" s="14"/>
    </row>
    <row r="37" spans="1:5" x14ac:dyDescent="0.25">
      <c r="A37" s="14"/>
      <c r="B37" s="30"/>
      <c r="C37" s="30"/>
      <c r="D37" s="30"/>
      <c r="E37" s="14"/>
    </row>
    <row r="38" spans="1:5" x14ac:dyDescent="0.25">
      <c r="A38" s="9" t="s">
        <v>7</v>
      </c>
      <c r="B38" s="30"/>
      <c r="C38" s="30"/>
      <c r="D38" s="30"/>
      <c r="E38" s="14"/>
    </row>
    <row r="39" spans="1:5" x14ac:dyDescent="0.25">
      <c r="A39" s="14" t="s">
        <v>50</v>
      </c>
      <c r="B39" s="30">
        <f>B22/B34</f>
        <v>128852200.18148981</v>
      </c>
      <c r="C39" s="30">
        <f t="shared" ref="C39:D39" si="2">C22/C34</f>
        <v>128852200.18148981</v>
      </c>
      <c r="D39" s="30">
        <f t="shared" si="2"/>
        <v>0</v>
      </c>
      <c r="E39" s="14"/>
    </row>
    <row r="40" spans="1:5" x14ac:dyDescent="0.25">
      <c r="A40" s="14" t="s">
        <v>104</v>
      </c>
      <c r="B40" s="30">
        <f>B25/B35</f>
        <v>408439913.48514116</v>
      </c>
      <c r="C40" s="30">
        <f t="shared" ref="C40:D40" si="3">C25/C35</f>
        <v>408439913.48514116</v>
      </c>
      <c r="D40" s="30">
        <f t="shared" si="3"/>
        <v>0</v>
      </c>
      <c r="E40" s="14"/>
    </row>
    <row r="41" spans="1:5" x14ac:dyDescent="0.25">
      <c r="A41" s="14" t="s">
        <v>51</v>
      </c>
      <c r="B41" s="30">
        <f>B39/C15</f>
        <v>2147536.669691497</v>
      </c>
      <c r="C41" s="30">
        <f t="shared" ref="C41" si="4">C39/C15</f>
        <v>2147536.669691497</v>
      </c>
      <c r="D41" s="30" t="s">
        <v>128</v>
      </c>
      <c r="E41" s="14"/>
    </row>
    <row r="42" spans="1:5" x14ac:dyDescent="0.25">
      <c r="A42" s="14" t="s">
        <v>105</v>
      </c>
      <c r="B42" s="30">
        <f>B40/C17</f>
        <v>2094563.6588981599</v>
      </c>
      <c r="C42" s="30">
        <f t="shared" ref="C42" si="5">C40/C17</f>
        <v>2094563.6588981599</v>
      </c>
      <c r="D42" s="30" t="s">
        <v>128</v>
      </c>
      <c r="E42" s="14"/>
    </row>
    <row r="43" spans="1:5" x14ac:dyDescent="0.25">
      <c r="A43" s="14"/>
      <c r="B43" s="42"/>
      <c r="C43" s="42"/>
      <c r="D43" s="42"/>
      <c r="E43" s="14"/>
    </row>
    <row r="44" spans="1:5" x14ac:dyDescent="0.25">
      <c r="A44" s="9" t="s">
        <v>8</v>
      </c>
      <c r="B44" s="42"/>
      <c r="C44" s="42"/>
      <c r="D44" s="42"/>
      <c r="E44" s="14"/>
    </row>
    <row r="45" spans="1:5" x14ac:dyDescent="0.25">
      <c r="A45" s="14"/>
      <c r="B45" s="42"/>
      <c r="C45" s="42"/>
      <c r="D45" s="42"/>
      <c r="E45" s="14"/>
    </row>
    <row r="46" spans="1:5" x14ac:dyDescent="0.25">
      <c r="A46" s="9" t="s">
        <v>9</v>
      </c>
      <c r="B46" s="42"/>
      <c r="C46" s="42"/>
      <c r="D46" s="42"/>
      <c r="E46" s="14"/>
    </row>
    <row r="47" spans="1:5" x14ac:dyDescent="0.25">
      <c r="A47" s="14" t="s">
        <v>10</v>
      </c>
      <c r="B47" s="31">
        <f>B16/B36*100</f>
        <v>5.9929494712103413</v>
      </c>
      <c r="C47" s="31">
        <f t="shared" ref="C47:D47" si="6">C16/C36*100</f>
        <v>5.9929494712103413</v>
      </c>
      <c r="D47" s="31">
        <f t="shared" si="6"/>
        <v>0</v>
      </c>
      <c r="E47" s="14"/>
    </row>
    <row r="48" spans="1:5" x14ac:dyDescent="0.25">
      <c r="A48" s="14" t="s">
        <v>11</v>
      </c>
      <c r="B48" s="31">
        <f>B17/B36*100</f>
        <v>2.2914218566392477</v>
      </c>
      <c r="C48" s="31">
        <f t="shared" ref="C48:D48" si="7">C17/C36*100</f>
        <v>2.2914218566392477</v>
      </c>
      <c r="D48" s="31">
        <f t="shared" si="7"/>
        <v>0</v>
      </c>
      <c r="E48" s="14"/>
    </row>
    <row r="49" spans="1:5" x14ac:dyDescent="0.25">
      <c r="A49" s="14"/>
      <c r="B49" s="31"/>
      <c r="C49" s="31"/>
      <c r="D49" s="31"/>
      <c r="E49" s="14"/>
    </row>
    <row r="50" spans="1:5" x14ac:dyDescent="0.25">
      <c r="A50" s="9" t="s">
        <v>12</v>
      </c>
      <c r="B50" s="31"/>
      <c r="C50" s="31"/>
      <c r="D50" s="31"/>
      <c r="E50" s="14"/>
    </row>
    <row r="51" spans="1:5" x14ac:dyDescent="0.25">
      <c r="A51" s="14" t="s">
        <v>13</v>
      </c>
      <c r="B51" s="31">
        <f>B17/B16*100</f>
        <v>38.235294117647058</v>
      </c>
      <c r="C51" s="31">
        <f t="shared" ref="C51" si="8">C17/C16*100</f>
        <v>38.235294117647058</v>
      </c>
      <c r="D51" s="31" t="s">
        <v>128</v>
      </c>
      <c r="E51" s="14"/>
    </row>
    <row r="52" spans="1:5" x14ac:dyDescent="0.25">
      <c r="A52" s="14" t="s">
        <v>14</v>
      </c>
      <c r="B52" s="31">
        <f>B24/B23*100</f>
        <v>18.03921568627451</v>
      </c>
      <c r="C52" s="31">
        <f t="shared" ref="C52" si="9">C24/C23*100</f>
        <v>18.03921568627451</v>
      </c>
      <c r="D52" s="31" t="s">
        <v>128</v>
      </c>
      <c r="E52" s="14"/>
    </row>
    <row r="53" spans="1:5" x14ac:dyDescent="0.25">
      <c r="A53" s="14" t="s">
        <v>15</v>
      </c>
      <c r="B53" s="31">
        <f>AVERAGE(B51:B52)</f>
        <v>28.137254901960784</v>
      </c>
      <c r="C53" s="31">
        <f t="shared" ref="C53" si="10">AVERAGE(C51:C52)</f>
        <v>28.137254901960784</v>
      </c>
      <c r="D53" s="31" t="s">
        <v>128</v>
      </c>
      <c r="E53" s="14"/>
    </row>
    <row r="54" spans="1:5" x14ac:dyDescent="0.25">
      <c r="A54" s="14"/>
      <c r="B54" s="31"/>
      <c r="C54" s="31"/>
      <c r="D54" s="31"/>
      <c r="E54" s="14"/>
    </row>
    <row r="55" spans="1:5" x14ac:dyDescent="0.25">
      <c r="A55" s="9" t="s">
        <v>16</v>
      </c>
      <c r="B55" s="31"/>
      <c r="C55" s="31"/>
      <c r="D55" s="31"/>
      <c r="E55" s="14"/>
    </row>
    <row r="56" spans="1:5" x14ac:dyDescent="0.25">
      <c r="A56" s="14" t="s">
        <v>17</v>
      </c>
      <c r="B56" s="31">
        <f>B17/B18*100</f>
        <v>30.952380952380953</v>
      </c>
      <c r="C56" s="31">
        <f t="shared" ref="C56" si="11">C17/C18*100</f>
        <v>30.952380952380953</v>
      </c>
      <c r="D56" s="31" t="s">
        <v>128</v>
      </c>
      <c r="E56" s="14"/>
    </row>
    <row r="57" spans="1:5" x14ac:dyDescent="0.25">
      <c r="A57" s="14" t="s">
        <v>18</v>
      </c>
      <c r="B57" s="31">
        <f>B24/B26*100</f>
        <v>14.603174603174605</v>
      </c>
      <c r="C57" s="31">
        <f t="shared" ref="C57" si="12">C24/C26*100</f>
        <v>14.603174603174605</v>
      </c>
      <c r="D57" s="31" t="s">
        <v>128</v>
      </c>
      <c r="E57" s="14"/>
    </row>
    <row r="58" spans="1:5" x14ac:dyDescent="0.25">
      <c r="A58" s="14" t="s">
        <v>19</v>
      </c>
      <c r="B58" s="31">
        <f>(B56+B57)/2</f>
        <v>22.777777777777779</v>
      </c>
      <c r="C58" s="31">
        <f t="shared" ref="C58" si="13">(C56+C57)/2</f>
        <v>22.777777777777779</v>
      </c>
      <c r="D58" s="31" t="s">
        <v>128</v>
      </c>
      <c r="E58" s="14"/>
    </row>
    <row r="59" spans="1:5" x14ac:dyDescent="0.25">
      <c r="A59" s="14"/>
      <c r="B59" s="31"/>
      <c r="C59" s="31"/>
      <c r="D59" s="31"/>
      <c r="E59" s="14"/>
    </row>
    <row r="60" spans="1:5" x14ac:dyDescent="0.25">
      <c r="A60" s="9" t="s">
        <v>32</v>
      </c>
      <c r="B60" s="31"/>
      <c r="C60" s="31"/>
      <c r="D60" s="31"/>
      <c r="E60" s="14"/>
    </row>
    <row r="61" spans="1:5" x14ac:dyDescent="0.25">
      <c r="A61" s="14" t="s">
        <v>20</v>
      </c>
      <c r="B61" s="31">
        <f>B27/B24*100</f>
        <v>100</v>
      </c>
      <c r="C61" s="31"/>
      <c r="D61" s="31"/>
      <c r="E61" s="14"/>
    </row>
    <row r="62" spans="1:5" x14ac:dyDescent="0.25">
      <c r="A62" s="14"/>
      <c r="B62" s="31"/>
      <c r="C62" s="31"/>
      <c r="D62" s="31"/>
      <c r="E62" s="14"/>
    </row>
    <row r="63" spans="1:5" x14ac:dyDescent="0.25">
      <c r="A63" s="9" t="s">
        <v>21</v>
      </c>
      <c r="B63" s="31"/>
      <c r="C63" s="31"/>
      <c r="D63" s="31"/>
      <c r="E63" s="14"/>
    </row>
    <row r="64" spans="1:5" x14ac:dyDescent="0.25">
      <c r="A64" s="14" t="s">
        <v>22</v>
      </c>
      <c r="B64" s="31">
        <f>((B17/B15)-1)*100</f>
        <v>225</v>
      </c>
      <c r="C64" s="31">
        <f>((C17/C15)-1)*100</f>
        <v>225</v>
      </c>
      <c r="D64" s="31" t="s">
        <v>128</v>
      </c>
      <c r="E64" s="14"/>
    </row>
    <row r="65" spans="1:6" x14ac:dyDescent="0.25">
      <c r="A65" s="14" t="s">
        <v>23</v>
      </c>
      <c r="B65" s="31">
        <f>((B40/B39)-1)*100</f>
        <v>216.98326680479562</v>
      </c>
      <c r="C65" s="31">
        <f t="shared" ref="C65" si="14">((C40/C39)-1)*100</f>
        <v>216.98326680479562</v>
      </c>
      <c r="D65" s="31" t="s">
        <v>128</v>
      </c>
      <c r="E65" s="14"/>
    </row>
    <row r="66" spans="1:6" x14ac:dyDescent="0.25">
      <c r="A66" s="14" t="s">
        <v>24</v>
      </c>
      <c r="B66" s="31">
        <f>((B42/B41)-1)*100</f>
        <v>-2.4666871369859789</v>
      </c>
      <c r="C66" s="31">
        <f t="shared" ref="C66" si="15">((C42/C41)-1)*100</f>
        <v>-2.4666871369859789</v>
      </c>
      <c r="D66" s="31" t="s">
        <v>128</v>
      </c>
      <c r="E66" s="14"/>
    </row>
    <row r="67" spans="1:6" x14ac:dyDescent="0.25">
      <c r="A67" s="14"/>
      <c r="B67" s="31"/>
      <c r="C67" s="31"/>
      <c r="D67" s="31"/>
      <c r="E67" s="14"/>
    </row>
    <row r="68" spans="1:6" x14ac:dyDescent="0.25">
      <c r="A68" s="9" t="s">
        <v>25</v>
      </c>
      <c r="B68" s="31"/>
      <c r="C68" s="31"/>
      <c r="D68" s="31"/>
      <c r="E68" s="14"/>
    </row>
    <row r="69" spans="1:6" x14ac:dyDescent="0.25">
      <c r="A69" s="14" t="s">
        <v>26</v>
      </c>
      <c r="B69" s="31">
        <f>B23/C16</f>
        <v>2222222</v>
      </c>
      <c r="C69" s="31">
        <f t="shared" ref="C69" si="16">C23/C16</f>
        <v>2222222</v>
      </c>
      <c r="D69" s="31" t="s">
        <v>128</v>
      </c>
      <c r="E69" s="14"/>
    </row>
    <row r="70" spans="1:6" x14ac:dyDescent="0.25">
      <c r="A70" s="14" t="s">
        <v>27</v>
      </c>
      <c r="B70" s="31">
        <f>B25/C17</f>
        <v>2222222</v>
      </c>
      <c r="C70" s="31">
        <f t="shared" ref="C70" si="17">C25/C17</f>
        <v>2222222</v>
      </c>
      <c r="D70" s="31" t="s">
        <v>128</v>
      </c>
      <c r="E70" s="14"/>
    </row>
    <row r="71" spans="1:6" x14ac:dyDescent="0.25">
      <c r="A71" s="14" t="s">
        <v>28</v>
      </c>
      <c r="B71" s="31">
        <f>(B70/B69)*B53</f>
        <v>28.137254901960784</v>
      </c>
      <c r="C71" s="31">
        <f t="shared" ref="C71" si="18">(C70/C69)*C53</f>
        <v>28.137254901960784</v>
      </c>
      <c r="D71" s="31" t="s">
        <v>128</v>
      </c>
      <c r="E71" s="14"/>
    </row>
    <row r="72" spans="1:6" x14ac:dyDescent="0.25">
      <c r="A72" s="14"/>
      <c r="B72" s="31"/>
      <c r="C72" s="31"/>
      <c r="D72" s="31"/>
      <c r="E72" s="14"/>
    </row>
    <row r="73" spans="1:6" x14ac:dyDescent="0.25">
      <c r="A73" s="9" t="s">
        <v>29</v>
      </c>
      <c r="B73" s="31"/>
      <c r="C73" s="31"/>
      <c r="D73" s="31"/>
      <c r="E73" s="14"/>
    </row>
    <row r="74" spans="1:6" x14ac:dyDescent="0.25">
      <c r="A74" s="14" t="s">
        <v>30</v>
      </c>
      <c r="B74" s="31">
        <f>(B31/B30)*100</f>
        <v>47.058823529411761</v>
      </c>
      <c r="C74" s="31">
        <f>(C31/C30)*100</f>
        <v>47.058823529411761</v>
      </c>
      <c r="D74" s="31"/>
      <c r="E74" s="14"/>
    </row>
    <row r="75" spans="1:6" x14ac:dyDescent="0.25">
      <c r="A75" s="14" t="s">
        <v>31</v>
      </c>
      <c r="B75" s="31">
        <f t="shared" ref="B75:C75" si="19">(B24/B31)*100</f>
        <v>38.333333333333336</v>
      </c>
      <c r="C75" s="31">
        <f t="shared" si="19"/>
        <v>38.333333333333336</v>
      </c>
      <c r="D75" s="31"/>
      <c r="E75" s="14"/>
    </row>
    <row r="76" spans="1:6" ht="15.75" thickBot="1" x14ac:dyDescent="0.3">
      <c r="A76" s="17"/>
      <c r="B76" s="20"/>
      <c r="C76" s="20"/>
      <c r="D76" s="20"/>
      <c r="E76" s="14"/>
    </row>
    <row r="77" spans="1:6" s="11" customFormat="1" ht="15.75" customHeight="1" thickTop="1" x14ac:dyDescent="0.25">
      <c r="A77" s="51" t="s">
        <v>106</v>
      </c>
      <c r="B77" s="51"/>
      <c r="C77" s="51"/>
      <c r="D77" s="51"/>
      <c r="E77" s="45"/>
      <c r="F77" s="45"/>
    </row>
    <row r="79" spans="1:6" x14ac:dyDescent="0.25">
      <c r="A79" s="7"/>
    </row>
  </sheetData>
  <mergeCells count="3">
    <mergeCell ref="B9:B10"/>
    <mergeCell ref="A9:A10"/>
    <mergeCell ref="A77:D77"/>
  </mergeCells>
  <pageMargins left="0.7" right="0.7" top="0.75" bottom="0.75" header="0.3" footer="0.3"/>
  <pageSetup scale="61" orientation="portrait" r:id="rId1"/>
  <ignoredErrors>
    <ignoredError sqref="B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5" customWidth="1"/>
    <col min="2" max="2" width="23.7109375" style="5" customWidth="1"/>
    <col min="3" max="4" width="25.7109375" style="5" customWidth="1"/>
    <col min="5" max="16384" width="11.42578125" style="5"/>
  </cols>
  <sheetData>
    <row r="8" spans="1:5" ht="18" customHeight="1" x14ac:dyDescent="0.25"/>
    <row r="9" spans="1:5" s="2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5" s="2" customFormat="1" ht="45.75" thickBot="1" x14ac:dyDescent="0.3">
      <c r="A10" s="50"/>
      <c r="B10" s="48"/>
      <c r="C10" s="34" t="s">
        <v>40</v>
      </c>
      <c r="D10" s="34" t="s">
        <v>40</v>
      </c>
    </row>
    <row r="11" spans="1:5" ht="15.75" thickTop="1" x14ac:dyDescent="0.25"/>
    <row r="12" spans="1:5" s="14" customFormat="1" x14ac:dyDescent="0.25">
      <c r="A12" s="9" t="s">
        <v>2</v>
      </c>
      <c r="B12" s="10" t="s">
        <v>41</v>
      </c>
      <c r="C12" s="38">
        <v>2222222</v>
      </c>
      <c r="D12" s="38">
        <v>0</v>
      </c>
    </row>
    <row r="13" spans="1:5" x14ac:dyDescent="0.25">
      <c r="A13" s="14"/>
      <c r="B13" s="19"/>
      <c r="C13" s="19"/>
      <c r="D13" s="19"/>
      <c r="E13" s="14"/>
    </row>
    <row r="14" spans="1:5" x14ac:dyDescent="0.25">
      <c r="A14" s="9" t="s">
        <v>74</v>
      </c>
      <c r="B14" s="19"/>
      <c r="C14" s="19"/>
      <c r="D14" s="19"/>
      <c r="E14" s="14"/>
    </row>
    <row r="15" spans="1:5" x14ac:dyDescent="0.25">
      <c r="A15" s="15" t="s">
        <v>62</v>
      </c>
      <c r="B15" s="30">
        <f>+SUM(C15:D15)</f>
        <v>60</v>
      </c>
      <c r="C15" s="30">
        <f>'I Trimestre'!C15+'II Trimestre'!C15+'III Trimestre'!C15</f>
        <v>60</v>
      </c>
      <c r="D15" s="30">
        <f>'I Trimestre'!D15+'II Trimestre'!D15+'III Trimestre'!D15</f>
        <v>0</v>
      </c>
      <c r="E15" s="14"/>
    </row>
    <row r="16" spans="1:5" x14ac:dyDescent="0.25">
      <c r="A16" s="15" t="s">
        <v>107</v>
      </c>
      <c r="B16" s="30">
        <f t="shared" ref="B16:B18" si="0">+SUM(C16:D16)</f>
        <v>630</v>
      </c>
      <c r="C16" s="30">
        <f>'I Trimestre'!C16+'II Trimestre'!C16+'III Trimestre'!C16</f>
        <v>630</v>
      </c>
      <c r="D16" s="30">
        <f>'I Trimestre'!D16+'II Trimestre'!D16+'III Trimestre'!D16</f>
        <v>0</v>
      </c>
      <c r="E16" s="14"/>
    </row>
    <row r="17" spans="1:5" x14ac:dyDescent="0.25">
      <c r="A17" s="15" t="s">
        <v>108</v>
      </c>
      <c r="B17" s="30">
        <f t="shared" si="0"/>
        <v>315</v>
      </c>
      <c r="C17" s="30">
        <f>'I Trimestre'!C17+'II Trimestre'!C17+'III Trimestre'!C17</f>
        <v>315</v>
      </c>
      <c r="D17" s="30">
        <f>'I Trimestre'!D17+'II Trimestre'!D17+'III Trimestre'!D17</f>
        <v>0</v>
      </c>
      <c r="E17" s="14"/>
    </row>
    <row r="18" spans="1:5" x14ac:dyDescent="0.25">
      <c r="A18" s="15" t="s">
        <v>77</v>
      </c>
      <c r="B18" s="30">
        <f t="shared" si="0"/>
        <v>630</v>
      </c>
      <c r="C18" s="30">
        <f>+'III Trimestre'!C18</f>
        <v>630</v>
      </c>
      <c r="D18" s="30">
        <f>+'III Trimestre'!D18</f>
        <v>0</v>
      </c>
      <c r="E18" s="14"/>
    </row>
    <row r="19" spans="1:5" x14ac:dyDescent="0.25">
      <c r="A19" s="14"/>
      <c r="B19" s="30"/>
      <c r="C19" s="30"/>
      <c r="D19" s="30"/>
      <c r="E19" s="14"/>
    </row>
    <row r="20" spans="1:5" x14ac:dyDescent="0.25">
      <c r="A20" s="39" t="s">
        <v>3</v>
      </c>
      <c r="B20" s="30"/>
      <c r="C20" s="30"/>
      <c r="D20" s="30"/>
      <c r="E20" s="14"/>
    </row>
    <row r="21" spans="1:5" x14ac:dyDescent="0.25">
      <c r="A21" s="15" t="s">
        <v>62</v>
      </c>
      <c r="B21" s="30">
        <f>C21</f>
        <v>0</v>
      </c>
      <c r="C21" s="30">
        <f>'I Trimestre'!C21+'II Trimestre'!C21+'III Trimestre'!C21</f>
        <v>0</v>
      </c>
      <c r="D21" s="30">
        <f>'I Trimestre'!D21+'II Trimestre'!D21+'III Trimestre'!D21</f>
        <v>0</v>
      </c>
      <c r="E21" s="14"/>
    </row>
    <row r="22" spans="1:5" x14ac:dyDescent="0.25">
      <c r="A22" s="1" t="s">
        <v>63</v>
      </c>
      <c r="B22" s="30">
        <f>SUM(C22:D22)</f>
        <v>133333320</v>
      </c>
      <c r="C22" s="30">
        <f>'I Trimestre'!C22+'II Trimestre'!C22+'III Trimestre'!C22</f>
        <v>133333320</v>
      </c>
      <c r="D22" s="30">
        <f>'I Trimestre'!D22+'II Trimestre'!D22+'III Trimestre'!D22</f>
        <v>0</v>
      </c>
      <c r="E22" s="14"/>
    </row>
    <row r="23" spans="1:5" x14ac:dyDescent="0.25">
      <c r="A23" s="15" t="s">
        <v>107</v>
      </c>
      <c r="B23" s="30">
        <f>C23</f>
        <v>1399999860</v>
      </c>
      <c r="C23" s="30">
        <f>'I Trimestre'!C23+'II Trimestre'!C23+'III Trimestre'!C23</f>
        <v>1399999860</v>
      </c>
      <c r="D23" s="30">
        <f>'I Trimestre'!D23+'II Trimestre'!D23+'III Trimestre'!D23</f>
        <v>0</v>
      </c>
      <c r="E23" s="14"/>
    </row>
    <row r="24" spans="1:5" x14ac:dyDescent="0.25">
      <c r="A24" s="15" t="s">
        <v>108</v>
      </c>
      <c r="B24" s="30">
        <f t="shared" ref="B24:B26" si="1">C24</f>
        <v>693333264</v>
      </c>
      <c r="C24" s="30">
        <f>'I Trimestre'!C24+'II Trimestre'!C24+'III Trimestre'!C24</f>
        <v>693333264</v>
      </c>
      <c r="D24" s="30">
        <f>'I Trimestre'!D24+'II Trimestre'!D24+'III Trimestre'!D24</f>
        <v>0</v>
      </c>
      <c r="E24" s="14"/>
    </row>
    <row r="25" spans="1:5" x14ac:dyDescent="0.25">
      <c r="A25" s="1" t="s">
        <v>109</v>
      </c>
      <c r="B25" s="30">
        <f t="shared" si="1"/>
        <v>699999930</v>
      </c>
      <c r="C25" s="30">
        <f>'I Trimestre'!C25+'II Trimestre'!C25+'III Trimestre'!C25</f>
        <v>699999930</v>
      </c>
      <c r="D25" s="30">
        <f>'I Trimestre'!D25+'II Trimestre'!D25+'III Trimestre'!D25</f>
        <v>0</v>
      </c>
      <c r="E25" s="14"/>
    </row>
    <row r="26" spans="1:5" x14ac:dyDescent="0.25">
      <c r="A26" s="15" t="s">
        <v>77</v>
      </c>
      <c r="B26" s="30">
        <f t="shared" si="1"/>
        <v>1399999860</v>
      </c>
      <c r="C26" s="30">
        <f>+'III Trimestre'!C26</f>
        <v>1399999860</v>
      </c>
      <c r="D26" s="30">
        <f>+'III Trimestre'!D26</f>
        <v>0</v>
      </c>
      <c r="E26" s="2"/>
    </row>
    <row r="27" spans="1:5" x14ac:dyDescent="0.25">
      <c r="A27" s="15" t="s">
        <v>110</v>
      </c>
      <c r="B27" s="30">
        <f>B24</f>
        <v>693333264</v>
      </c>
      <c r="C27" s="30"/>
      <c r="D27" s="30"/>
      <c r="E27" s="14"/>
    </row>
    <row r="28" spans="1:5" x14ac:dyDescent="0.25">
      <c r="A28" s="14"/>
      <c r="B28" s="30"/>
      <c r="C28" s="30"/>
      <c r="D28" s="30"/>
      <c r="E28" s="14"/>
    </row>
    <row r="29" spans="1:5" x14ac:dyDescent="0.25">
      <c r="A29" s="39" t="s">
        <v>4</v>
      </c>
      <c r="B29" s="30"/>
      <c r="C29" s="30"/>
      <c r="D29" s="30"/>
      <c r="E29" s="14"/>
    </row>
    <row r="30" spans="1:5" x14ac:dyDescent="0.25">
      <c r="A30" s="15" t="s">
        <v>107</v>
      </c>
      <c r="B30" s="30">
        <f>+'I Trimestre'!B30+'II Trimestre'!B30+'III Trimestre'!B30</f>
        <v>1399999860</v>
      </c>
      <c r="C30" s="30">
        <f>+'I Trimestre'!C30+'II Trimestre'!C30+'III Trimestre'!C30</f>
        <v>1399999860</v>
      </c>
      <c r="D30" s="30"/>
      <c r="E30" s="14"/>
    </row>
    <row r="31" spans="1:5" x14ac:dyDescent="0.25">
      <c r="A31" s="15" t="s">
        <v>108</v>
      </c>
      <c r="B31" s="30">
        <f>+'I Trimestre'!B31+'II Trimestre'!B31+'III Trimestre'!B31</f>
        <v>799999920</v>
      </c>
      <c r="C31" s="30">
        <f>+'I Trimestre'!C31+'II Trimestre'!C31+'III Trimestre'!C31</f>
        <v>799999920</v>
      </c>
      <c r="D31" s="30"/>
      <c r="E31" s="14"/>
    </row>
    <row r="32" spans="1:5" x14ac:dyDescent="0.25">
      <c r="A32" s="14"/>
      <c r="B32" s="31"/>
      <c r="C32" s="31"/>
      <c r="D32" s="31"/>
      <c r="E32" s="14"/>
    </row>
    <row r="33" spans="1:5" x14ac:dyDescent="0.25">
      <c r="A33" s="9" t="s">
        <v>5</v>
      </c>
      <c r="B33" s="31"/>
      <c r="C33" s="31"/>
      <c r="D33" s="31"/>
      <c r="E33" s="14"/>
    </row>
    <row r="34" spans="1:5" x14ac:dyDescent="0.25">
      <c r="A34" s="15" t="s">
        <v>64</v>
      </c>
      <c r="B34" s="29">
        <v>1.0347772084</v>
      </c>
      <c r="C34" s="29">
        <v>1.0347772084</v>
      </c>
      <c r="D34" s="29">
        <v>1.0347772084</v>
      </c>
      <c r="E34" s="14"/>
    </row>
    <row r="35" spans="1:5" x14ac:dyDescent="0.25">
      <c r="A35" s="15" t="s">
        <v>111</v>
      </c>
      <c r="B35" s="29">
        <v>1.060947463</v>
      </c>
      <c r="C35" s="29">
        <v>1.060947463</v>
      </c>
      <c r="D35" s="29">
        <v>1.060947463</v>
      </c>
      <c r="E35" s="14"/>
    </row>
    <row r="36" spans="1:5" x14ac:dyDescent="0.25">
      <c r="A36" s="15" t="s">
        <v>6</v>
      </c>
      <c r="B36" s="27">
        <v>8510</v>
      </c>
      <c r="C36" s="27">
        <v>8510</v>
      </c>
      <c r="D36" s="27">
        <v>8510</v>
      </c>
      <c r="E36" s="14"/>
    </row>
    <row r="37" spans="1:5" x14ac:dyDescent="0.25">
      <c r="A37" s="14"/>
      <c r="B37" s="30"/>
      <c r="C37" s="30"/>
      <c r="D37" s="30"/>
      <c r="E37" s="14"/>
    </row>
    <row r="38" spans="1:5" x14ac:dyDescent="0.25">
      <c r="A38" s="9" t="s">
        <v>7</v>
      </c>
      <c r="B38" s="30"/>
      <c r="C38" s="30"/>
      <c r="D38" s="30"/>
      <c r="E38" s="14"/>
    </row>
    <row r="39" spans="1:5" x14ac:dyDescent="0.25">
      <c r="A39" s="14" t="s">
        <v>65</v>
      </c>
      <c r="B39" s="30">
        <f>B22/B34</f>
        <v>128852200.18148981</v>
      </c>
      <c r="C39" s="30">
        <f t="shared" ref="C39:D39" si="2">C22/C34</f>
        <v>128852200.18148981</v>
      </c>
      <c r="D39" s="30">
        <f t="shared" si="2"/>
        <v>0</v>
      </c>
      <c r="E39" s="14"/>
    </row>
    <row r="40" spans="1:5" x14ac:dyDescent="0.25">
      <c r="A40" s="14" t="s">
        <v>112</v>
      </c>
      <c r="B40" s="30">
        <f>B25/B35</f>
        <v>659787552.55292034</v>
      </c>
      <c r="C40" s="30">
        <f t="shared" ref="C40:D40" si="3">C25/C35</f>
        <v>659787552.55292034</v>
      </c>
      <c r="D40" s="30">
        <f t="shared" si="3"/>
        <v>0</v>
      </c>
      <c r="E40" s="14"/>
    </row>
    <row r="41" spans="1:5" x14ac:dyDescent="0.25">
      <c r="A41" s="14" t="s">
        <v>66</v>
      </c>
      <c r="B41" s="30">
        <f>B39/C15</f>
        <v>2147536.669691497</v>
      </c>
      <c r="C41" s="30">
        <f t="shared" ref="C41" si="4">C39/C15</f>
        <v>2147536.669691497</v>
      </c>
      <c r="D41" s="30" t="s">
        <v>128</v>
      </c>
      <c r="E41" s="14"/>
    </row>
    <row r="42" spans="1:5" x14ac:dyDescent="0.25">
      <c r="A42" s="14" t="s">
        <v>113</v>
      </c>
      <c r="B42" s="30">
        <f>B40/C17</f>
        <v>2094563.6588981599</v>
      </c>
      <c r="C42" s="30">
        <f t="shared" ref="C42" si="5">C40/C17</f>
        <v>2094563.6588981599</v>
      </c>
      <c r="D42" s="30" t="s">
        <v>128</v>
      </c>
      <c r="E42" s="14"/>
    </row>
    <row r="43" spans="1:5" x14ac:dyDescent="0.25">
      <c r="A43" s="14"/>
      <c r="B43" s="42"/>
      <c r="C43" s="42"/>
      <c r="D43" s="42"/>
      <c r="E43" s="14"/>
    </row>
    <row r="44" spans="1:5" x14ac:dyDescent="0.25">
      <c r="A44" s="9" t="s">
        <v>8</v>
      </c>
      <c r="B44" s="42"/>
      <c r="C44" s="42"/>
      <c r="D44" s="42"/>
      <c r="E44" s="14"/>
    </row>
    <row r="45" spans="1:5" x14ac:dyDescent="0.25">
      <c r="A45" s="14"/>
      <c r="B45" s="42"/>
      <c r="C45" s="42"/>
      <c r="D45" s="42"/>
      <c r="E45" s="14"/>
    </row>
    <row r="46" spans="1:5" x14ac:dyDescent="0.25">
      <c r="A46" s="9" t="s">
        <v>9</v>
      </c>
      <c r="B46" s="42"/>
      <c r="C46" s="42"/>
      <c r="D46" s="42"/>
      <c r="E46" s="14"/>
    </row>
    <row r="47" spans="1:5" x14ac:dyDescent="0.25">
      <c r="A47" s="14" t="s">
        <v>10</v>
      </c>
      <c r="B47" s="31">
        <f>B16/B36*100</f>
        <v>7.4030552291421863</v>
      </c>
      <c r="C47" s="31">
        <f t="shared" ref="C47:D47" si="6">C16/C36*100</f>
        <v>7.4030552291421863</v>
      </c>
      <c r="D47" s="31">
        <f t="shared" si="6"/>
        <v>0</v>
      </c>
      <c r="E47" s="14"/>
    </row>
    <row r="48" spans="1:5" x14ac:dyDescent="0.25">
      <c r="A48" s="14" t="s">
        <v>11</v>
      </c>
      <c r="B48" s="31">
        <f>B17/B36*100</f>
        <v>3.7015276145710931</v>
      </c>
      <c r="C48" s="31">
        <f t="shared" ref="C48:D48" si="7">C17/C36*100</f>
        <v>3.7015276145710931</v>
      </c>
      <c r="D48" s="31">
        <f t="shared" si="7"/>
        <v>0</v>
      </c>
      <c r="E48" s="14"/>
    </row>
    <row r="49" spans="1:5" x14ac:dyDescent="0.25">
      <c r="A49" s="14"/>
      <c r="B49" s="31"/>
      <c r="C49" s="31"/>
      <c r="D49" s="31"/>
      <c r="E49" s="14"/>
    </row>
    <row r="50" spans="1:5" x14ac:dyDescent="0.25">
      <c r="A50" s="9" t="s">
        <v>12</v>
      </c>
      <c r="B50" s="31"/>
      <c r="C50" s="31"/>
      <c r="D50" s="31"/>
      <c r="E50" s="14"/>
    </row>
    <row r="51" spans="1:5" x14ac:dyDescent="0.25">
      <c r="A51" s="14" t="s">
        <v>13</v>
      </c>
      <c r="B51" s="31">
        <f>B17/B16*100</f>
        <v>50</v>
      </c>
      <c r="C51" s="31">
        <f t="shared" ref="C51" si="8">C17/C16*100</f>
        <v>50</v>
      </c>
      <c r="D51" s="31" t="s">
        <v>128</v>
      </c>
      <c r="E51" s="14"/>
    </row>
    <row r="52" spans="1:5" x14ac:dyDescent="0.25">
      <c r="A52" s="14" t="s">
        <v>14</v>
      </c>
      <c r="B52" s="31">
        <f>B24/B23*100</f>
        <v>49.523809523809526</v>
      </c>
      <c r="C52" s="31">
        <f t="shared" ref="C52" si="9">C24/C23*100</f>
        <v>49.523809523809526</v>
      </c>
      <c r="D52" s="31" t="s">
        <v>128</v>
      </c>
      <c r="E52" s="14"/>
    </row>
    <row r="53" spans="1:5" x14ac:dyDescent="0.25">
      <c r="A53" s="14" t="s">
        <v>15</v>
      </c>
      <c r="B53" s="31">
        <f>AVERAGE(B51:B52)</f>
        <v>49.761904761904759</v>
      </c>
      <c r="C53" s="31">
        <f t="shared" ref="C53" si="10">AVERAGE(C51:C52)</f>
        <v>49.761904761904759</v>
      </c>
      <c r="D53" s="31" t="s">
        <v>128</v>
      </c>
      <c r="E53" s="14"/>
    </row>
    <row r="54" spans="1:5" x14ac:dyDescent="0.25">
      <c r="A54" s="14"/>
      <c r="B54" s="31"/>
      <c r="C54" s="31"/>
      <c r="D54" s="31"/>
      <c r="E54" s="14"/>
    </row>
    <row r="55" spans="1:5" x14ac:dyDescent="0.25">
      <c r="A55" s="9" t="s">
        <v>16</v>
      </c>
      <c r="B55" s="31"/>
      <c r="C55" s="31"/>
      <c r="D55" s="31"/>
      <c r="E55" s="14"/>
    </row>
    <row r="56" spans="1:5" x14ac:dyDescent="0.25">
      <c r="A56" s="14" t="s">
        <v>17</v>
      </c>
      <c r="B56" s="31">
        <f>B17/B18*100</f>
        <v>50</v>
      </c>
      <c r="C56" s="31">
        <f t="shared" ref="C56" si="11">C17/C18*100</f>
        <v>50</v>
      </c>
      <c r="D56" s="31" t="s">
        <v>128</v>
      </c>
      <c r="E56" s="14"/>
    </row>
    <row r="57" spans="1:5" x14ac:dyDescent="0.25">
      <c r="A57" s="14" t="s">
        <v>18</v>
      </c>
      <c r="B57" s="31">
        <f>B24/B26*100</f>
        <v>49.523809523809526</v>
      </c>
      <c r="C57" s="31">
        <f t="shared" ref="C57" si="12">C24/C26*100</f>
        <v>49.523809523809526</v>
      </c>
      <c r="D57" s="31" t="s">
        <v>128</v>
      </c>
      <c r="E57" s="14"/>
    </row>
    <row r="58" spans="1:5" x14ac:dyDescent="0.25">
      <c r="A58" s="14" t="s">
        <v>19</v>
      </c>
      <c r="B58" s="31">
        <f>(B56+B57)/2</f>
        <v>49.761904761904759</v>
      </c>
      <c r="C58" s="31">
        <f t="shared" ref="C58" si="13">(C56+C57)/2</f>
        <v>49.761904761904759</v>
      </c>
      <c r="D58" s="31" t="s">
        <v>128</v>
      </c>
      <c r="E58" s="14"/>
    </row>
    <row r="59" spans="1:5" x14ac:dyDescent="0.25">
      <c r="A59" s="14"/>
      <c r="B59" s="31"/>
      <c r="C59" s="31"/>
      <c r="D59" s="31"/>
      <c r="E59" s="14"/>
    </row>
    <row r="60" spans="1:5" x14ac:dyDescent="0.25">
      <c r="A60" s="9" t="s">
        <v>32</v>
      </c>
      <c r="B60" s="31"/>
      <c r="C60" s="31"/>
      <c r="D60" s="31"/>
      <c r="E60" s="14"/>
    </row>
    <row r="61" spans="1:5" x14ac:dyDescent="0.25">
      <c r="A61" s="14" t="s">
        <v>20</v>
      </c>
      <c r="B61" s="31">
        <f>B27/B24*100</f>
        <v>100</v>
      </c>
      <c r="C61" s="31"/>
      <c r="D61" s="31"/>
      <c r="E61" s="14"/>
    </row>
    <row r="62" spans="1:5" x14ac:dyDescent="0.25">
      <c r="A62" s="14"/>
      <c r="B62" s="31"/>
      <c r="C62" s="31"/>
      <c r="D62" s="31"/>
      <c r="E62" s="14"/>
    </row>
    <row r="63" spans="1:5" x14ac:dyDescent="0.25">
      <c r="A63" s="9" t="s">
        <v>21</v>
      </c>
      <c r="B63" s="31"/>
      <c r="C63" s="31"/>
      <c r="D63" s="31"/>
      <c r="E63" s="14"/>
    </row>
    <row r="64" spans="1:5" x14ac:dyDescent="0.25">
      <c r="A64" s="14" t="s">
        <v>22</v>
      </c>
      <c r="B64" s="31">
        <f>((B17/B15)-1)*100</f>
        <v>425</v>
      </c>
      <c r="C64" s="31">
        <f t="shared" ref="C64" si="14">((C17/C15)-1)*100</f>
        <v>425</v>
      </c>
      <c r="D64" s="31" t="s">
        <v>128</v>
      </c>
      <c r="E64" s="14"/>
    </row>
    <row r="65" spans="1:6" x14ac:dyDescent="0.25">
      <c r="A65" s="14" t="s">
        <v>23</v>
      </c>
      <c r="B65" s="31">
        <f>((B40/B39)-1)*100</f>
        <v>412.04989253082368</v>
      </c>
      <c r="C65" s="31">
        <f t="shared" ref="C65" si="15">((C40/C39)-1)*100</f>
        <v>412.04989253082368</v>
      </c>
      <c r="D65" s="31" t="s">
        <v>128</v>
      </c>
      <c r="E65" s="14"/>
    </row>
    <row r="66" spans="1:6" x14ac:dyDescent="0.25">
      <c r="A66" s="14" t="s">
        <v>24</v>
      </c>
      <c r="B66" s="31">
        <f>((B42/B41)-1)*100</f>
        <v>-2.4666871369859789</v>
      </c>
      <c r="C66" s="31">
        <f t="shared" ref="C66" si="16">((C42/C41)-1)*100</f>
        <v>-2.4666871369859789</v>
      </c>
      <c r="D66" s="31" t="s">
        <v>128</v>
      </c>
      <c r="E66" s="14"/>
    </row>
    <row r="67" spans="1:6" x14ac:dyDescent="0.25">
      <c r="A67" s="14"/>
      <c r="B67" s="31"/>
      <c r="C67" s="31"/>
      <c r="D67" s="31"/>
      <c r="E67" s="14"/>
    </row>
    <row r="68" spans="1:6" x14ac:dyDescent="0.25">
      <c r="A68" s="9" t="s">
        <v>25</v>
      </c>
      <c r="B68" s="31"/>
      <c r="C68" s="31"/>
      <c r="D68" s="31"/>
      <c r="E68" s="14"/>
    </row>
    <row r="69" spans="1:6" x14ac:dyDescent="0.25">
      <c r="A69" s="14" t="s">
        <v>26</v>
      </c>
      <c r="B69" s="31">
        <f>B23/C16</f>
        <v>2222222</v>
      </c>
      <c r="C69" s="31">
        <f t="shared" ref="C69" si="17">C23/C16</f>
        <v>2222222</v>
      </c>
      <c r="D69" s="31" t="s">
        <v>128</v>
      </c>
      <c r="E69" s="14"/>
    </row>
    <row r="70" spans="1:6" x14ac:dyDescent="0.25">
      <c r="A70" s="14" t="s">
        <v>27</v>
      </c>
      <c r="B70" s="31">
        <f>B25/C17</f>
        <v>2222222</v>
      </c>
      <c r="C70" s="31">
        <f t="shared" ref="C70" si="18">C25/C17</f>
        <v>2222222</v>
      </c>
      <c r="D70" s="31" t="s">
        <v>128</v>
      </c>
      <c r="E70" s="14"/>
    </row>
    <row r="71" spans="1:6" x14ac:dyDescent="0.25">
      <c r="A71" s="14" t="s">
        <v>28</v>
      </c>
      <c r="B71" s="31">
        <f>(B70/B69)*B53</f>
        <v>49.761904761904759</v>
      </c>
      <c r="C71" s="31">
        <f t="shared" ref="C71" si="19">(C70/C69)*C53</f>
        <v>49.761904761904759</v>
      </c>
      <c r="D71" s="31" t="s">
        <v>128</v>
      </c>
      <c r="E71" s="14"/>
    </row>
    <row r="72" spans="1:6" x14ac:dyDescent="0.25">
      <c r="A72" s="14"/>
      <c r="B72" s="31"/>
      <c r="C72" s="31"/>
      <c r="D72" s="31"/>
      <c r="E72" s="14"/>
    </row>
    <row r="73" spans="1:6" x14ac:dyDescent="0.25">
      <c r="A73" s="9" t="s">
        <v>29</v>
      </c>
      <c r="B73" s="31"/>
      <c r="C73" s="31"/>
      <c r="D73" s="31"/>
      <c r="E73" s="14"/>
    </row>
    <row r="74" spans="1:6" x14ac:dyDescent="0.25">
      <c r="A74" s="14" t="s">
        <v>30</v>
      </c>
      <c r="B74" s="31">
        <f>(B31/B30)*100</f>
        <v>57.142857142857139</v>
      </c>
      <c r="C74" s="31">
        <f>(C31/C30)*100</f>
        <v>57.142857142857139</v>
      </c>
      <c r="D74" s="31"/>
      <c r="E74" s="14"/>
    </row>
    <row r="75" spans="1:6" x14ac:dyDescent="0.25">
      <c r="A75" s="14" t="s">
        <v>31</v>
      </c>
      <c r="B75" s="31">
        <f t="shared" ref="B75:C75" si="20">(B24/B31)*100</f>
        <v>86.666666666666671</v>
      </c>
      <c r="C75" s="31">
        <f t="shared" si="20"/>
        <v>86.666666666666671</v>
      </c>
      <c r="D75" s="31"/>
      <c r="E75" s="14"/>
    </row>
    <row r="76" spans="1:6" ht="15.75" thickBot="1" x14ac:dyDescent="0.3">
      <c r="A76" s="17"/>
      <c r="B76" s="20"/>
      <c r="C76" s="20"/>
      <c r="D76" s="20"/>
      <c r="E76" s="14"/>
    </row>
    <row r="77" spans="1:6" s="11" customFormat="1" ht="15.75" customHeight="1" thickTop="1" x14ac:dyDescent="0.25">
      <c r="A77" s="51" t="s">
        <v>91</v>
      </c>
      <c r="B77" s="51"/>
      <c r="C77" s="51"/>
      <c r="D77" s="51"/>
      <c r="E77" s="45"/>
      <c r="F77" s="45"/>
    </row>
    <row r="78" spans="1:6" x14ac:dyDescent="0.25">
      <c r="A78" s="2"/>
    </row>
  </sheetData>
  <mergeCells count="3">
    <mergeCell ref="A9:A10"/>
    <mergeCell ref="B9:B10"/>
    <mergeCell ref="A77:D77"/>
  </mergeCells>
  <pageMargins left="0.7" right="0.7" top="0.75" bottom="0.75" header="0.3" footer="0.3"/>
  <pageSetup scale="61" orientation="portrait" r:id="rId1"/>
  <ignoredErrors>
    <ignoredError sqref="B2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5" customWidth="1"/>
    <col min="2" max="2" width="23.7109375" style="5" customWidth="1"/>
    <col min="3" max="4" width="25.7109375" style="5" customWidth="1"/>
    <col min="5" max="5" width="24.7109375" style="5" customWidth="1"/>
    <col min="6" max="16384" width="11.42578125" style="5"/>
  </cols>
  <sheetData>
    <row r="9" spans="1:4" s="2" customFormat="1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4" s="2" customFormat="1" ht="45.75" thickBot="1" x14ac:dyDescent="0.3">
      <c r="A10" s="50"/>
      <c r="B10" s="48"/>
      <c r="C10" s="34" t="s">
        <v>40</v>
      </c>
      <c r="D10" s="34" t="s">
        <v>40</v>
      </c>
    </row>
    <row r="11" spans="1:4" ht="15.75" thickTop="1" x14ac:dyDescent="0.25"/>
    <row r="12" spans="1:4" s="14" customFormat="1" x14ac:dyDescent="0.25">
      <c r="A12" s="9" t="s">
        <v>2</v>
      </c>
      <c r="B12" s="10" t="s">
        <v>41</v>
      </c>
      <c r="C12" s="38">
        <v>2222222</v>
      </c>
      <c r="D12" s="38">
        <v>0</v>
      </c>
    </row>
    <row r="13" spans="1:4" x14ac:dyDescent="0.25">
      <c r="A13" s="14"/>
      <c r="B13" s="19"/>
      <c r="C13" s="19"/>
      <c r="D13" s="19"/>
    </row>
    <row r="14" spans="1:4" x14ac:dyDescent="0.25">
      <c r="A14" s="9" t="s">
        <v>74</v>
      </c>
      <c r="B14" s="19"/>
      <c r="C14" s="19"/>
      <c r="D14" s="19"/>
    </row>
    <row r="15" spans="1:4" s="14" customFormat="1" x14ac:dyDescent="0.25">
      <c r="A15" s="15" t="s">
        <v>52</v>
      </c>
      <c r="B15" s="30">
        <f>+SUM(C15:D15)</f>
        <v>300</v>
      </c>
      <c r="C15" s="30">
        <v>300</v>
      </c>
      <c r="D15" s="30">
        <v>0</v>
      </c>
    </row>
    <row r="16" spans="1:4" s="14" customFormat="1" x14ac:dyDescent="0.25">
      <c r="A16" s="15" t="s">
        <v>114</v>
      </c>
      <c r="B16" s="30">
        <f t="shared" ref="B16:B18" si="0">+SUM(C16:D16)</f>
        <v>0</v>
      </c>
      <c r="C16" s="30">
        <v>0</v>
      </c>
      <c r="D16" s="30">
        <v>0</v>
      </c>
    </row>
    <row r="17" spans="1:5" s="14" customFormat="1" x14ac:dyDescent="0.25">
      <c r="A17" s="15" t="s">
        <v>115</v>
      </c>
      <c r="B17" s="30">
        <f t="shared" si="0"/>
        <v>315</v>
      </c>
      <c r="C17" s="30">
        <v>315</v>
      </c>
      <c r="D17" s="30">
        <v>0</v>
      </c>
    </row>
    <row r="18" spans="1:5" s="14" customFormat="1" x14ac:dyDescent="0.25">
      <c r="A18" s="15" t="s">
        <v>77</v>
      </c>
      <c r="B18" s="30">
        <f t="shared" si="0"/>
        <v>630</v>
      </c>
      <c r="C18" s="27">
        <v>630</v>
      </c>
      <c r="D18" s="27">
        <v>0</v>
      </c>
    </row>
    <row r="19" spans="1:5" x14ac:dyDescent="0.25">
      <c r="A19" s="14"/>
      <c r="B19" s="40"/>
      <c r="C19" s="40"/>
      <c r="D19" s="40"/>
    </row>
    <row r="20" spans="1:5" x14ac:dyDescent="0.25">
      <c r="A20" s="39" t="s">
        <v>3</v>
      </c>
      <c r="B20" s="40"/>
      <c r="C20" s="40"/>
      <c r="D20" s="40"/>
    </row>
    <row r="21" spans="1:5" s="14" customFormat="1" x14ac:dyDescent="0.25">
      <c r="A21" s="15" t="s">
        <v>52</v>
      </c>
      <c r="B21" s="30">
        <f>C21</f>
        <v>799999920</v>
      </c>
      <c r="C21" s="30">
        <v>799999920</v>
      </c>
      <c r="D21" s="30">
        <v>0</v>
      </c>
    </row>
    <row r="22" spans="1:5" s="14" customFormat="1" x14ac:dyDescent="0.25">
      <c r="A22" s="1" t="s">
        <v>53</v>
      </c>
      <c r="B22" s="30">
        <f>C22+D22</f>
        <v>666666600</v>
      </c>
      <c r="C22" s="30">
        <f>C15*C12</f>
        <v>666666600</v>
      </c>
      <c r="D22" s="30">
        <v>0</v>
      </c>
    </row>
    <row r="23" spans="1:5" s="14" customFormat="1" x14ac:dyDescent="0.25">
      <c r="A23" s="15" t="s">
        <v>114</v>
      </c>
      <c r="B23" s="30">
        <f>C23</f>
        <v>0</v>
      </c>
      <c r="C23" s="30">
        <v>0</v>
      </c>
      <c r="D23" s="30">
        <f>+D16*D12</f>
        <v>0</v>
      </c>
    </row>
    <row r="24" spans="1:5" s="14" customFormat="1" x14ac:dyDescent="0.25">
      <c r="A24" s="15" t="s">
        <v>115</v>
      </c>
      <c r="B24" s="30">
        <f t="shared" ref="B24:B26" si="1">C24</f>
        <v>706666596</v>
      </c>
      <c r="C24" s="30">
        <v>706666596</v>
      </c>
      <c r="D24" s="30">
        <f>D17*D12</f>
        <v>0</v>
      </c>
    </row>
    <row r="25" spans="1:5" s="14" customFormat="1" x14ac:dyDescent="0.25">
      <c r="A25" s="1" t="s">
        <v>116</v>
      </c>
      <c r="B25" s="30">
        <f t="shared" si="1"/>
        <v>699999930</v>
      </c>
      <c r="C25" s="30">
        <f>C17*C12</f>
        <v>699999930</v>
      </c>
      <c r="D25" s="30">
        <v>0</v>
      </c>
    </row>
    <row r="26" spans="1:5" s="14" customFormat="1" x14ac:dyDescent="0.25">
      <c r="A26" s="15" t="s">
        <v>77</v>
      </c>
      <c r="B26" s="30">
        <f t="shared" si="1"/>
        <v>1399999860</v>
      </c>
      <c r="C26" s="27">
        <v>1399999860</v>
      </c>
      <c r="D26" s="30">
        <f>+D18*D12</f>
        <v>0</v>
      </c>
      <c r="E26" s="2"/>
    </row>
    <row r="27" spans="1:5" s="14" customFormat="1" x14ac:dyDescent="0.25">
      <c r="A27" s="15" t="s">
        <v>117</v>
      </c>
      <c r="B27" s="30">
        <f>B24</f>
        <v>706666596</v>
      </c>
      <c r="C27" s="30"/>
      <c r="D27" s="30">
        <f>D24</f>
        <v>0</v>
      </c>
    </row>
    <row r="28" spans="1:5" x14ac:dyDescent="0.25">
      <c r="A28" s="14"/>
      <c r="B28" s="40"/>
      <c r="C28" s="40"/>
      <c r="D28" s="40"/>
    </row>
    <row r="29" spans="1:5" x14ac:dyDescent="0.25">
      <c r="A29" s="39" t="s">
        <v>4</v>
      </c>
      <c r="B29" s="40"/>
      <c r="C29" s="40"/>
      <c r="D29" s="40"/>
    </row>
    <row r="30" spans="1:5" s="14" customFormat="1" x14ac:dyDescent="0.25">
      <c r="A30" s="15" t="s">
        <v>114</v>
      </c>
      <c r="B30" s="30">
        <f>B23</f>
        <v>0</v>
      </c>
      <c r="C30" s="30">
        <f>C23</f>
        <v>0</v>
      </c>
      <c r="D30" s="30"/>
    </row>
    <row r="31" spans="1:5" s="14" customFormat="1" x14ac:dyDescent="0.25">
      <c r="A31" s="15" t="s">
        <v>115</v>
      </c>
      <c r="B31" s="30">
        <v>0</v>
      </c>
      <c r="C31" s="30">
        <v>0</v>
      </c>
      <c r="D31" s="30"/>
    </row>
    <row r="32" spans="1:5" x14ac:dyDescent="0.25">
      <c r="A32" s="14"/>
      <c r="B32" s="31"/>
      <c r="C32" s="31"/>
      <c r="D32" s="31"/>
    </row>
    <row r="33" spans="1:4" x14ac:dyDescent="0.25">
      <c r="A33" s="9" t="s">
        <v>5</v>
      </c>
      <c r="B33" s="31"/>
      <c r="C33" s="31"/>
      <c r="D33" s="31"/>
    </row>
    <row r="34" spans="1:4" x14ac:dyDescent="0.25">
      <c r="A34" s="15" t="s">
        <v>54</v>
      </c>
      <c r="B34" s="31">
        <v>1.0451999999999999</v>
      </c>
      <c r="C34" s="31">
        <v>1.0451999999999999</v>
      </c>
      <c r="D34" s="31">
        <v>1.0451999999999999</v>
      </c>
    </row>
    <row r="35" spans="1:4" x14ac:dyDescent="0.25">
      <c r="A35" s="15" t="s">
        <v>118</v>
      </c>
      <c r="B35" s="31">
        <v>1.0610999999999999</v>
      </c>
      <c r="C35" s="31">
        <v>1.0610999999999999</v>
      </c>
      <c r="D35" s="31">
        <v>1.0610999999999999</v>
      </c>
    </row>
    <row r="36" spans="1:4" x14ac:dyDescent="0.25">
      <c r="A36" s="15" t="s">
        <v>6</v>
      </c>
      <c r="B36" s="27">
        <v>8510</v>
      </c>
      <c r="C36" s="27">
        <v>8510</v>
      </c>
      <c r="D36" s="27">
        <v>8510</v>
      </c>
    </row>
    <row r="37" spans="1:4" x14ac:dyDescent="0.25">
      <c r="A37" s="14"/>
      <c r="B37" s="30"/>
      <c r="C37" s="30"/>
      <c r="D37" s="30"/>
    </row>
    <row r="38" spans="1:4" x14ac:dyDescent="0.25">
      <c r="A38" s="9" t="s">
        <v>7</v>
      </c>
      <c r="B38" s="30"/>
      <c r="C38" s="30"/>
      <c r="D38" s="30"/>
    </row>
    <row r="39" spans="1:4" x14ac:dyDescent="0.25">
      <c r="A39" s="14" t="s">
        <v>55</v>
      </c>
      <c r="B39" s="30">
        <f>B22/B34</f>
        <v>637836394.94833529</v>
      </c>
      <c r="C39" s="30">
        <f t="shared" ref="C39:D39" si="2">C22/C34</f>
        <v>637836394.94833529</v>
      </c>
      <c r="D39" s="30">
        <f t="shared" si="2"/>
        <v>0</v>
      </c>
    </row>
    <row r="40" spans="1:4" x14ac:dyDescent="0.25">
      <c r="A40" s="14" t="s">
        <v>119</v>
      </c>
      <c r="B40" s="30">
        <f>B25/B35</f>
        <v>659692705.68278205</v>
      </c>
      <c r="C40" s="30">
        <f t="shared" ref="C40:D40" si="3">C25/C35</f>
        <v>659692705.68278205</v>
      </c>
      <c r="D40" s="30">
        <f t="shared" si="3"/>
        <v>0</v>
      </c>
    </row>
    <row r="41" spans="1:4" x14ac:dyDescent="0.25">
      <c r="A41" s="14" t="s">
        <v>56</v>
      </c>
      <c r="B41" s="30">
        <f>B39/C15</f>
        <v>2126121.3164944509</v>
      </c>
      <c r="C41" s="30">
        <f t="shared" ref="C41" si="4">C39/C15</f>
        <v>2126121.3164944509</v>
      </c>
      <c r="D41" s="30" t="s">
        <v>72</v>
      </c>
    </row>
    <row r="42" spans="1:4" x14ac:dyDescent="0.25">
      <c r="A42" s="14" t="s">
        <v>120</v>
      </c>
      <c r="B42" s="30">
        <f>B40/C17</f>
        <v>2094262.5577231175</v>
      </c>
      <c r="C42" s="30">
        <f>C40/C17</f>
        <v>2094262.5577231175</v>
      </c>
      <c r="D42" s="30" t="s">
        <v>72</v>
      </c>
    </row>
    <row r="43" spans="1:4" x14ac:dyDescent="0.25">
      <c r="A43" s="14"/>
      <c r="B43" s="42"/>
      <c r="C43" s="42"/>
      <c r="D43" s="42"/>
    </row>
    <row r="44" spans="1:4" x14ac:dyDescent="0.25">
      <c r="A44" s="9" t="s">
        <v>8</v>
      </c>
      <c r="B44" s="42"/>
      <c r="C44" s="42"/>
      <c r="D44" s="42"/>
    </row>
    <row r="45" spans="1:4" x14ac:dyDescent="0.25">
      <c r="A45" s="14"/>
      <c r="B45" s="42"/>
      <c r="C45" s="42"/>
      <c r="D45" s="42"/>
    </row>
    <row r="46" spans="1:4" x14ac:dyDescent="0.25">
      <c r="A46" s="9" t="s">
        <v>9</v>
      </c>
      <c r="B46" s="42"/>
      <c r="C46" s="42"/>
      <c r="D46" s="42"/>
    </row>
    <row r="47" spans="1:4" x14ac:dyDescent="0.25">
      <c r="A47" s="14" t="s">
        <v>10</v>
      </c>
      <c r="B47" s="31">
        <f>B16/B36*100</f>
        <v>0</v>
      </c>
      <c r="C47" s="31">
        <f t="shared" ref="C47:D47" si="5">C16/C36*100</f>
        <v>0</v>
      </c>
      <c r="D47" s="31">
        <f t="shared" si="5"/>
        <v>0</v>
      </c>
    </row>
    <row r="48" spans="1:4" x14ac:dyDescent="0.25">
      <c r="A48" s="14" t="s">
        <v>11</v>
      </c>
      <c r="B48" s="31">
        <f>B17/B36*100</f>
        <v>3.7015276145710931</v>
      </c>
      <c r="C48" s="31">
        <f t="shared" ref="C48:D48" si="6">C17/C36*100</f>
        <v>3.7015276145710931</v>
      </c>
      <c r="D48" s="31">
        <f t="shared" si="6"/>
        <v>0</v>
      </c>
    </row>
    <row r="49" spans="1:4" x14ac:dyDescent="0.25">
      <c r="A49" s="14"/>
      <c r="B49" s="31"/>
      <c r="C49" s="31"/>
      <c r="D49" s="31"/>
    </row>
    <row r="50" spans="1:4" x14ac:dyDescent="0.25">
      <c r="A50" s="9" t="s">
        <v>12</v>
      </c>
      <c r="B50" s="31"/>
      <c r="C50" s="31"/>
      <c r="D50" s="31"/>
    </row>
    <row r="51" spans="1:4" x14ac:dyDescent="0.25">
      <c r="A51" s="14" t="s">
        <v>13</v>
      </c>
      <c r="B51" s="31" t="s">
        <v>72</v>
      </c>
      <c r="C51" s="31" t="s">
        <v>72</v>
      </c>
      <c r="D51" s="31" t="s">
        <v>72</v>
      </c>
    </row>
    <row r="52" spans="1:4" x14ac:dyDescent="0.25">
      <c r="A52" s="14" t="s">
        <v>14</v>
      </c>
      <c r="B52" s="31" t="s">
        <v>72</v>
      </c>
      <c r="C52" s="31" t="s">
        <v>72</v>
      </c>
      <c r="D52" s="31" t="s">
        <v>72</v>
      </c>
    </row>
    <row r="53" spans="1:4" x14ac:dyDescent="0.25">
      <c r="A53" s="14" t="s">
        <v>15</v>
      </c>
      <c r="B53" s="31" t="s">
        <v>72</v>
      </c>
      <c r="C53" s="31" t="s">
        <v>72</v>
      </c>
      <c r="D53" s="31" t="s">
        <v>72</v>
      </c>
    </row>
    <row r="54" spans="1:4" x14ac:dyDescent="0.25">
      <c r="A54" s="14"/>
      <c r="B54" s="31"/>
      <c r="C54" s="31"/>
      <c r="D54" s="31"/>
    </row>
    <row r="55" spans="1:4" x14ac:dyDescent="0.25">
      <c r="A55" s="9" t="s">
        <v>16</v>
      </c>
      <c r="B55" s="31"/>
      <c r="C55" s="31"/>
      <c r="D55" s="31"/>
    </row>
    <row r="56" spans="1:4" x14ac:dyDescent="0.25">
      <c r="A56" s="14" t="s">
        <v>17</v>
      </c>
      <c r="B56" s="31">
        <f>B17/B18*100</f>
        <v>50</v>
      </c>
      <c r="C56" s="31">
        <f t="shared" ref="C56" si="7">C17/C18*100</f>
        <v>50</v>
      </c>
      <c r="D56" s="31" t="s">
        <v>72</v>
      </c>
    </row>
    <row r="57" spans="1:4" x14ac:dyDescent="0.25">
      <c r="A57" s="14" t="s">
        <v>18</v>
      </c>
      <c r="B57" s="31">
        <f>B24/B26*100</f>
        <v>50.476190476190474</v>
      </c>
      <c r="C57" s="31">
        <f t="shared" ref="C57" si="8">C24/C26*100</f>
        <v>50.476190476190474</v>
      </c>
      <c r="D57" s="31" t="s">
        <v>72</v>
      </c>
    </row>
    <row r="58" spans="1:4" x14ac:dyDescent="0.25">
      <c r="A58" s="14" t="s">
        <v>19</v>
      </c>
      <c r="B58" s="31">
        <f>(B56+B57)/2</f>
        <v>50.238095238095241</v>
      </c>
      <c r="C58" s="31">
        <f t="shared" ref="C58" si="9">(C56+C57)/2</f>
        <v>50.238095238095241</v>
      </c>
      <c r="D58" s="31" t="s">
        <v>72</v>
      </c>
    </row>
    <row r="59" spans="1:4" x14ac:dyDescent="0.25">
      <c r="A59" s="14"/>
      <c r="B59" s="31"/>
      <c r="C59" s="31"/>
      <c r="D59" s="31"/>
    </row>
    <row r="60" spans="1:4" x14ac:dyDescent="0.25">
      <c r="A60" s="9" t="s">
        <v>32</v>
      </c>
      <c r="B60" s="31"/>
      <c r="C60" s="31"/>
      <c r="D60" s="31"/>
    </row>
    <row r="61" spans="1:4" x14ac:dyDescent="0.25">
      <c r="A61" s="14" t="s">
        <v>20</v>
      </c>
      <c r="B61" s="31">
        <f>B27/B24*100</f>
        <v>100</v>
      </c>
      <c r="C61" s="31"/>
      <c r="D61" s="31"/>
    </row>
    <row r="62" spans="1:4" x14ac:dyDescent="0.25">
      <c r="A62" s="14"/>
      <c r="B62" s="31"/>
      <c r="C62" s="31"/>
      <c r="D62" s="31"/>
    </row>
    <row r="63" spans="1:4" x14ac:dyDescent="0.25">
      <c r="A63" s="9" t="s">
        <v>21</v>
      </c>
      <c r="B63" s="31"/>
      <c r="C63" s="31"/>
      <c r="D63" s="31"/>
    </row>
    <row r="64" spans="1:4" x14ac:dyDescent="0.25">
      <c r="A64" s="14" t="s">
        <v>22</v>
      </c>
      <c r="B64" s="31">
        <f>((B17/B15)-1)*100</f>
        <v>5.0000000000000044</v>
      </c>
      <c r="C64" s="31">
        <f>((C17/C15)-1)*100</f>
        <v>5.0000000000000044</v>
      </c>
      <c r="D64" s="31" t="s">
        <v>72</v>
      </c>
    </row>
    <row r="65" spans="1:6" x14ac:dyDescent="0.25">
      <c r="A65" s="14" t="s">
        <v>23</v>
      </c>
      <c r="B65" s="31">
        <f>((B40/B39)-1)*100</f>
        <v>3.4266327396098362</v>
      </c>
      <c r="C65" s="31">
        <f>((C40/C39)-1)*100</f>
        <v>3.4266327396098362</v>
      </c>
      <c r="D65" s="31" t="s">
        <v>72</v>
      </c>
    </row>
    <row r="66" spans="1:6" x14ac:dyDescent="0.25">
      <c r="A66" s="14" t="s">
        <v>24</v>
      </c>
      <c r="B66" s="31">
        <f>((B42/B41)-1)*100</f>
        <v>-1.4984450098953994</v>
      </c>
      <c r="C66" s="31">
        <f>((C42/C41)-1)*100</f>
        <v>-1.4984450098953994</v>
      </c>
      <c r="D66" s="31" t="s">
        <v>72</v>
      </c>
    </row>
    <row r="67" spans="1:6" x14ac:dyDescent="0.25">
      <c r="A67" s="14"/>
      <c r="B67" s="31"/>
      <c r="C67" s="31"/>
      <c r="D67" s="31"/>
    </row>
    <row r="68" spans="1:6" x14ac:dyDescent="0.25">
      <c r="A68" s="9" t="s">
        <v>25</v>
      </c>
      <c r="B68" s="31"/>
      <c r="C68" s="31"/>
      <c r="D68" s="31"/>
    </row>
    <row r="69" spans="1:6" x14ac:dyDescent="0.25">
      <c r="A69" s="14" t="s">
        <v>26</v>
      </c>
      <c r="B69" s="31" t="s">
        <v>72</v>
      </c>
      <c r="C69" s="31" t="s">
        <v>72</v>
      </c>
      <c r="D69" s="31" t="s">
        <v>72</v>
      </c>
    </row>
    <row r="70" spans="1:6" x14ac:dyDescent="0.25">
      <c r="A70" s="14" t="s">
        <v>27</v>
      </c>
      <c r="B70" s="31">
        <f>B25/C17</f>
        <v>2222222</v>
      </c>
      <c r="C70" s="31">
        <f t="shared" ref="C70" si="10">C25/C17</f>
        <v>2222222</v>
      </c>
      <c r="D70" s="31" t="s">
        <v>72</v>
      </c>
    </row>
    <row r="71" spans="1:6" x14ac:dyDescent="0.25">
      <c r="A71" s="14" t="s">
        <v>28</v>
      </c>
      <c r="B71" s="31" t="s">
        <v>72</v>
      </c>
      <c r="C71" s="31" t="s">
        <v>72</v>
      </c>
      <c r="D71" s="31" t="s">
        <v>72</v>
      </c>
    </row>
    <row r="72" spans="1:6" x14ac:dyDescent="0.25">
      <c r="A72" s="14"/>
      <c r="B72" s="31"/>
      <c r="C72" s="31"/>
      <c r="D72" s="31"/>
    </row>
    <row r="73" spans="1:6" x14ac:dyDescent="0.25">
      <c r="A73" s="9" t="s">
        <v>29</v>
      </c>
      <c r="B73" s="31"/>
      <c r="C73" s="31"/>
      <c r="D73" s="31"/>
    </row>
    <row r="74" spans="1:6" x14ac:dyDescent="0.25">
      <c r="A74" s="14" t="s">
        <v>30</v>
      </c>
      <c r="B74" s="31" t="s">
        <v>72</v>
      </c>
      <c r="C74" s="31" t="s">
        <v>72</v>
      </c>
      <c r="D74" s="31"/>
    </row>
    <row r="75" spans="1:6" x14ac:dyDescent="0.25">
      <c r="A75" s="14" t="s">
        <v>31</v>
      </c>
      <c r="B75" s="31" t="s">
        <v>72</v>
      </c>
      <c r="C75" s="31" t="s">
        <v>72</v>
      </c>
      <c r="D75" s="31"/>
    </row>
    <row r="76" spans="1:6" ht="15.75" thickBot="1" x14ac:dyDescent="0.3">
      <c r="A76" s="17"/>
      <c r="B76" s="20"/>
      <c r="C76" s="20"/>
      <c r="D76" s="20"/>
    </row>
    <row r="77" spans="1:6" s="11" customFormat="1" ht="15.75" customHeight="1" thickTop="1" x14ac:dyDescent="0.25">
      <c r="A77" s="51" t="s">
        <v>91</v>
      </c>
      <c r="B77" s="51"/>
      <c r="C77" s="51"/>
      <c r="D77" s="51"/>
      <c r="E77" s="45"/>
      <c r="F77" s="45"/>
    </row>
  </sheetData>
  <mergeCells count="3">
    <mergeCell ref="B9:B10"/>
    <mergeCell ref="A9:A10"/>
    <mergeCell ref="A77:D77"/>
  </mergeCells>
  <pageMargins left="0.7" right="0.7" top="0.75" bottom="0.75" header="0.3" footer="0.3"/>
  <pageSetup scale="61" orientation="portrait" r:id="rId1"/>
  <ignoredErrors>
    <ignoredError sqref="B22" formula="1"/>
    <ignoredError sqref="B64:C6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80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2" customWidth="1"/>
    <col min="2" max="2" width="23.7109375" style="2" customWidth="1"/>
    <col min="3" max="4" width="25.7109375" style="2" customWidth="1"/>
    <col min="5" max="5" width="13.42578125" style="2" bestFit="1" customWidth="1"/>
    <col min="6" max="16384" width="11.42578125" style="2"/>
  </cols>
  <sheetData>
    <row r="8" spans="1:5" ht="17.25" customHeight="1" x14ac:dyDescent="0.25"/>
    <row r="9" spans="1:5" x14ac:dyDescent="0.25">
      <c r="A9" s="49" t="s">
        <v>0</v>
      </c>
      <c r="B9" s="47" t="s">
        <v>1</v>
      </c>
      <c r="C9" s="33" t="s">
        <v>38</v>
      </c>
      <c r="D9" s="33" t="s">
        <v>39</v>
      </c>
    </row>
    <row r="10" spans="1:5" ht="45.75" thickBot="1" x14ac:dyDescent="0.3">
      <c r="A10" s="50"/>
      <c r="B10" s="48"/>
      <c r="C10" s="34" t="s">
        <v>40</v>
      </c>
      <c r="D10" s="34" t="s">
        <v>40</v>
      </c>
    </row>
    <row r="11" spans="1:5" ht="15.75" thickTop="1" x14ac:dyDescent="0.25">
      <c r="A11" s="32"/>
    </row>
    <row r="12" spans="1:5" s="14" customFormat="1" x14ac:dyDescent="0.25">
      <c r="A12" s="9" t="s">
        <v>2</v>
      </c>
      <c r="B12" s="10" t="s">
        <v>41</v>
      </c>
      <c r="C12" s="38">
        <v>2222222</v>
      </c>
      <c r="D12" s="38">
        <v>0</v>
      </c>
    </row>
    <row r="13" spans="1:5" x14ac:dyDescent="0.25">
      <c r="A13" s="11"/>
      <c r="B13" s="12"/>
      <c r="C13" s="12"/>
      <c r="D13" s="12"/>
    </row>
    <row r="14" spans="1:5" x14ac:dyDescent="0.25">
      <c r="A14" s="10" t="s">
        <v>74</v>
      </c>
      <c r="B14" s="12"/>
      <c r="C14" s="12"/>
      <c r="D14" s="12"/>
    </row>
    <row r="15" spans="1:5" x14ac:dyDescent="0.25">
      <c r="A15" s="1" t="s">
        <v>67</v>
      </c>
      <c r="B15" s="30">
        <f>+SUM(C15:D15)</f>
        <v>360</v>
      </c>
      <c r="C15" s="27">
        <f>'I Trimestre'!C15+'II Trimestre'!C15+'III Trimestre'!C15+'IV Trimestre'!C15</f>
        <v>360</v>
      </c>
      <c r="D15" s="27">
        <f>'I Trimestre'!D15+'II Trimestre'!D15+'III Trimestre'!D15+'IV Trimestre'!D15</f>
        <v>0</v>
      </c>
    </row>
    <row r="16" spans="1:5" x14ac:dyDescent="0.25">
      <c r="A16" s="1" t="s">
        <v>121</v>
      </c>
      <c r="B16" s="30">
        <f t="shared" ref="B16:B20" si="0">+SUM(C16:D16)</f>
        <v>630</v>
      </c>
      <c r="C16" s="27">
        <f>'I Trimestre'!C16+'II Trimestre'!C16+'III Trimestre'!C16+'IV Trimestre'!C16</f>
        <v>630</v>
      </c>
      <c r="D16" s="27">
        <f>'I Trimestre'!D16+'II Trimestre'!D16+'III Trimestre'!D16+'IV Trimestre'!D16</f>
        <v>0</v>
      </c>
      <c r="E16" s="14"/>
    </row>
    <row r="17" spans="1:5" x14ac:dyDescent="0.25">
      <c r="A17" s="1" t="s">
        <v>130</v>
      </c>
      <c r="B17" s="30">
        <f t="shared" si="0"/>
        <v>2520</v>
      </c>
      <c r="C17" s="27">
        <v>2520</v>
      </c>
      <c r="D17" s="27">
        <v>0</v>
      </c>
      <c r="E17" s="14"/>
    </row>
    <row r="18" spans="1:5" x14ac:dyDescent="0.25">
      <c r="A18" s="1" t="s">
        <v>122</v>
      </c>
      <c r="B18" s="30">
        <f>+SUM(C18:D18)</f>
        <v>630</v>
      </c>
      <c r="C18" s="27">
        <f>'I Trimestre'!C17+'II Trimestre'!C17+'III Trimestre'!C17+'IV Trimestre'!C17</f>
        <v>630</v>
      </c>
      <c r="D18" s="27">
        <f>'I Trimestre'!D17+'II Trimestre'!D17+'III Trimestre'!D17+'IV Trimestre'!D17</f>
        <v>0</v>
      </c>
      <c r="E18" s="14"/>
    </row>
    <row r="19" spans="1:5" x14ac:dyDescent="0.25">
      <c r="A19" s="1" t="s">
        <v>131</v>
      </c>
      <c r="B19" s="30">
        <f>+SUM(C19:D19)</f>
        <v>2520</v>
      </c>
      <c r="C19" s="27">
        <v>2520</v>
      </c>
      <c r="D19" s="27">
        <v>0</v>
      </c>
      <c r="E19" s="14"/>
    </row>
    <row r="20" spans="1:5" x14ac:dyDescent="0.25">
      <c r="A20" s="1" t="s">
        <v>77</v>
      </c>
      <c r="B20" s="30">
        <f t="shared" si="0"/>
        <v>630</v>
      </c>
      <c r="C20" s="27">
        <f>+'IV Trimestre'!C18</f>
        <v>630</v>
      </c>
      <c r="D20" s="27">
        <f>+'IV Trimestre'!D18</f>
        <v>0</v>
      </c>
      <c r="E20" s="14"/>
    </row>
    <row r="21" spans="1:5" x14ac:dyDescent="0.25">
      <c r="A21" s="11"/>
      <c r="B21" s="27"/>
      <c r="C21" s="27"/>
      <c r="D21" s="27"/>
    </row>
    <row r="22" spans="1:5" x14ac:dyDescent="0.25">
      <c r="A22" s="35" t="s">
        <v>3</v>
      </c>
      <c r="B22" s="27"/>
      <c r="C22" s="27"/>
      <c r="D22" s="27"/>
    </row>
    <row r="23" spans="1:5" x14ac:dyDescent="0.25">
      <c r="A23" s="1" t="s">
        <v>67</v>
      </c>
      <c r="B23" s="27">
        <f>+SUM(C23:D23)</f>
        <v>799999920</v>
      </c>
      <c r="C23" s="27">
        <f>'I Trimestre'!C21+'II Trimestre'!C21+'III Trimestre'!C21+'IV Trimestre'!C21</f>
        <v>799999920</v>
      </c>
      <c r="D23" s="27">
        <f>'I Trimestre'!D21+'II Trimestre'!D21+'III Trimestre'!D21+'IV Trimestre'!D21</f>
        <v>0</v>
      </c>
    </row>
    <row r="24" spans="1:5" x14ac:dyDescent="0.25">
      <c r="A24" s="1" t="s">
        <v>68</v>
      </c>
      <c r="B24" s="27">
        <f>+SUM(C24:D24)</f>
        <v>799999920</v>
      </c>
      <c r="C24" s="27">
        <f>'I Trimestre'!C22+'II Trimestre'!C22+'III Trimestre'!C22+'IV Trimestre'!C22</f>
        <v>799999920</v>
      </c>
      <c r="D24" s="27">
        <f>'I Trimestre'!D22+'II Trimestre'!D22+'III Trimestre'!D22</f>
        <v>0</v>
      </c>
    </row>
    <row r="25" spans="1:5" x14ac:dyDescent="0.25">
      <c r="A25" s="1" t="s">
        <v>121</v>
      </c>
      <c r="B25" s="27">
        <f>C25</f>
        <v>1399999860</v>
      </c>
      <c r="C25" s="27">
        <f>'I Trimestre'!C23+'II Trimestre'!C23+'III Trimestre'!C23+'IV Trimestre'!C23</f>
        <v>1399999860</v>
      </c>
      <c r="D25" s="27">
        <f>'I Trimestre'!D23+'II Trimestre'!D23+'III Trimestre'!D23+'IV Trimestre'!D23</f>
        <v>0</v>
      </c>
    </row>
    <row r="26" spans="1:5" x14ac:dyDescent="0.25">
      <c r="A26" s="1" t="s">
        <v>122</v>
      </c>
      <c r="B26" s="27">
        <f t="shared" ref="B26:B28" si="1">C26</f>
        <v>1399999860</v>
      </c>
      <c r="C26" s="27">
        <f>'I Trimestre'!C24+'II Trimestre'!C24+'III Trimestre'!C24+'IV Trimestre'!C24</f>
        <v>1399999860</v>
      </c>
      <c r="D26" s="27">
        <f>'I Trimestre'!D24+'II Trimestre'!D24+'III Trimestre'!D24+'IV Trimestre'!D24</f>
        <v>0</v>
      </c>
    </row>
    <row r="27" spans="1:5" x14ac:dyDescent="0.25">
      <c r="A27" s="1" t="s">
        <v>123</v>
      </c>
      <c r="B27" s="27">
        <f t="shared" si="1"/>
        <v>1399999860</v>
      </c>
      <c r="C27" s="27">
        <f>'I Trimestre'!C25+'II Trimestre'!C25+'III Trimestre'!C25+'IV Trimestre'!C25</f>
        <v>1399999860</v>
      </c>
      <c r="D27" s="27">
        <f>'I Trimestre'!D25+'II Trimestre'!D25+'III Trimestre'!D25+'IV Trimestre'!D25</f>
        <v>0</v>
      </c>
    </row>
    <row r="28" spans="1:5" x14ac:dyDescent="0.25">
      <c r="A28" s="1" t="s">
        <v>77</v>
      </c>
      <c r="B28" s="27">
        <f t="shared" si="1"/>
        <v>1399999860</v>
      </c>
      <c r="C28" s="27">
        <f>+'IV Trimestre'!C26</f>
        <v>1399999860</v>
      </c>
      <c r="D28" s="27">
        <f>+'IV Trimestre'!D26</f>
        <v>0</v>
      </c>
    </row>
    <row r="29" spans="1:5" x14ac:dyDescent="0.25">
      <c r="A29" s="1" t="s">
        <v>124</v>
      </c>
      <c r="B29" s="27">
        <f>B26</f>
        <v>1399999860</v>
      </c>
      <c r="C29" s="27"/>
      <c r="D29" s="27"/>
    </row>
    <row r="30" spans="1:5" x14ac:dyDescent="0.25">
      <c r="A30" s="11"/>
      <c r="B30" s="27"/>
      <c r="C30" s="27"/>
      <c r="D30" s="27"/>
    </row>
    <row r="31" spans="1:5" x14ac:dyDescent="0.25">
      <c r="A31" s="35" t="s">
        <v>4</v>
      </c>
      <c r="B31" s="27"/>
      <c r="C31" s="27"/>
      <c r="D31" s="27"/>
    </row>
    <row r="32" spans="1:5" x14ac:dyDescent="0.25">
      <c r="A32" s="1" t="s">
        <v>121</v>
      </c>
      <c r="B32" s="27">
        <f>'I Trimestre'!B30+'II Trimestre'!B30+'III Trimestre'!B30+'IV Trimestre'!B30</f>
        <v>1399999860</v>
      </c>
      <c r="C32" s="27">
        <f>'I Trimestre'!C30+'II Trimestre'!C30+'III Trimestre'!C30+'IV Trimestre'!C30</f>
        <v>1399999860</v>
      </c>
      <c r="D32" s="27"/>
    </row>
    <row r="33" spans="1:4" x14ac:dyDescent="0.25">
      <c r="A33" s="1" t="s">
        <v>122</v>
      </c>
      <c r="B33" s="27">
        <f>'I Trimestre'!B31+'II Trimestre'!B31+'III Trimestre'!B31+'IV Trimestre'!B31</f>
        <v>799999920</v>
      </c>
      <c r="C33" s="27">
        <f>'I Trimestre'!C31+'II Trimestre'!C31+'III Trimestre'!C31+'IV Trimestre'!C31</f>
        <v>799999920</v>
      </c>
      <c r="D33" s="27"/>
    </row>
    <row r="34" spans="1:4" x14ac:dyDescent="0.25">
      <c r="A34" s="11"/>
      <c r="B34" s="43"/>
      <c r="C34" s="43"/>
      <c r="D34" s="43"/>
    </row>
    <row r="35" spans="1:4" x14ac:dyDescent="0.25">
      <c r="A35" s="10" t="s">
        <v>5</v>
      </c>
      <c r="B35" s="43"/>
      <c r="C35" s="43"/>
      <c r="D35" s="43"/>
    </row>
    <row r="36" spans="1:4" x14ac:dyDescent="0.25">
      <c r="A36" s="1" t="s">
        <v>69</v>
      </c>
      <c r="B36" s="43">
        <v>1.0451999999999999</v>
      </c>
      <c r="C36" s="43">
        <v>1.0451999999999999</v>
      </c>
      <c r="D36" s="43">
        <v>1.0451999999999999</v>
      </c>
    </row>
    <row r="37" spans="1:4" x14ac:dyDescent="0.25">
      <c r="A37" s="1" t="s">
        <v>125</v>
      </c>
      <c r="B37" s="43">
        <v>1.0610999999999999</v>
      </c>
      <c r="C37" s="43">
        <v>1.0610999999999999</v>
      </c>
      <c r="D37" s="43">
        <v>1.0610999999999999</v>
      </c>
    </row>
    <row r="38" spans="1:4" x14ac:dyDescent="0.25">
      <c r="A38" s="25" t="s">
        <v>6</v>
      </c>
      <c r="B38" s="27">
        <v>8510</v>
      </c>
      <c r="C38" s="27">
        <v>8510</v>
      </c>
      <c r="D38" s="27">
        <v>8510</v>
      </c>
    </row>
    <row r="39" spans="1:4" x14ac:dyDescent="0.25">
      <c r="A39" s="11"/>
      <c r="B39" s="27"/>
      <c r="C39" s="27"/>
      <c r="D39" s="27"/>
    </row>
    <row r="40" spans="1:4" x14ac:dyDescent="0.25">
      <c r="A40" s="10" t="s">
        <v>7</v>
      </c>
      <c r="B40" s="27"/>
      <c r="C40" s="27"/>
      <c r="D40" s="27"/>
    </row>
    <row r="41" spans="1:4" x14ac:dyDescent="0.25">
      <c r="A41" s="2" t="s">
        <v>70</v>
      </c>
      <c r="B41" s="27">
        <f>B24/B36</f>
        <v>765403673.93800235</v>
      </c>
      <c r="C41" s="27">
        <f t="shared" ref="C41:D41" si="2">C24/C36</f>
        <v>765403673.93800235</v>
      </c>
      <c r="D41" s="27">
        <f t="shared" si="2"/>
        <v>0</v>
      </c>
    </row>
    <row r="42" spans="1:4" x14ac:dyDescent="0.25">
      <c r="A42" s="2" t="s">
        <v>126</v>
      </c>
      <c r="B42" s="27">
        <f>B27/B37</f>
        <v>1319385411.3655641</v>
      </c>
      <c r="C42" s="27">
        <f t="shared" ref="C42:D42" si="3">C27/C37</f>
        <v>1319385411.3655641</v>
      </c>
      <c r="D42" s="27">
        <f t="shared" si="3"/>
        <v>0</v>
      </c>
    </row>
    <row r="43" spans="1:4" x14ac:dyDescent="0.25">
      <c r="A43" s="2" t="s">
        <v>71</v>
      </c>
      <c r="B43" s="27">
        <f>B41/C15</f>
        <v>2126121.3164944509</v>
      </c>
      <c r="C43" s="27">
        <f t="shared" ref="C43" si="4">C41/C15</f>
        <v>2126121.3164944509</v>
      </c>
      <c r="D43" s="27" t="s">
        <v>72</v>
      </c>
    </row>
    <row r="44" spans="1:4" x14ac:dyDescent="0.25">
      <c r="A44" s="2" t="s">
        <v>127</v>
      </c>
      <c r="B44" s="27">
        <f>B42/C18</f>
        <v>2094262.5577231175</v>
      </c>
      <c r="C44" s="27">
        <f>C42/C18</f>
        <v>2094262.5577231175</v>
      </c>
      <c r="D44" s="27" t="s">
        <v>72</v>
      </c>
    </row>
    <row r="45" spans="1:4" x14ac:dyDescent="0.25">
      <c r="A45" s="11"/>
      <c r="B45" s="44"/>
      <c r="C45" s="44"/>
      <c r="D45" s="44"/>
    </row>
    <row r="46" spans="1:4" x14ac:dyDescent="0.25">
      <c r="A46" s="10" t="s">
        <v>8</v>
      </c>
      <c r="B46" s="44"/>
      <c r="C46" s="44"/>
      <c r="D46" s="44"/>
    </row>
    <row r="47" spans="1:4" x14ac:dyDescent="0.25">
      <c r="A47" s="11"/>
      <c r="B47" s="44"/>
      <c r="C47" s="44"/>
      <c r="D47" s="44"/>
    </row>
    <row r="48" spans="1:4" x14ac:dyDescent="0.25">
      <c r="A48" s="10" t="s">
        <v>9</v>
      </c>
      <c r="B48" s="44"/>
      <c r="C48" s="44"/>
      <c r="D48" s="44"/>
    </row>
    <row r="49" spans="1:4" x14ac:dyDescent="0.25">
      <c r="A49" s="11" t="s">
        <v>10</v>
      </c>
      <c r="B49" s="43">
        <f>B17/B38*100</f>
        <v>29.612220916568745</v>
      </c>
      <c r="C49" s="43">
        <f>C17/C38*100</f>
        <v>29.612220916568745</v>
      </c>
      <c r="D49" s="43">
        <f>D17/D38*100</f>
        <v>0</v>
      </c>
    </row>
    <row r="50" spans="1:4" x14ac:dyDescent="0.25">
      <c r="A50" s="11" t="s">
        <v>11</v>
      </c>
      <c r="B50" s="43">
        <f>B19/B38*100</f>
        <v>29.612220916568745</v>
      </c>
      <c r="C50" s="43">
        <f>C19/C38*100</f>
        <v>29.612220916568745</v>
      </c>
      <c r="D50" s="43">
        <f>D19/D38*100</f>
        <v>0</v>
      </c>
    </row>
    <row r="51" spans="1:4" x14ac:dyDescent="0.25">
      <c r="A51" s="11"/>
      <c r="B51" s="43"/>
      <c r="C51" s="43"/>
      <c r="D51" s="43"/>
    </row>
    <row r="52" spans="1:4" x14ac:dyDescent="0.25">
      <c r="A52" s="10" t="s">
        <v>12</v>
      </c>
      <c r="B52" s="43"/>
      <c r="C52" s="43"/>
      <c r="D52" s="43"/>
    </row>
    <row r="53" spans="1:4" x14ac:dyDescent="0.25">
      <c r="A53" s="11" t="s">
        <v>13</v>
      </c>
      <c r="B53" s="43">
        <f>B18/B16*100</f>
        <v>100</v>
      </c>
      <c r="C53" s="43">
        <f>C18/C16*100</f>
        <v>100</v>
      </c>
      <c r="D53" s="43" t="s">
        <v>72</v>
      </c>
    </row>
    <row r="54" spans="1:4" x14ac:dyDescent="0.25">
      <c r="A54" s="11" t="s">
        <v>14</v>
      </c>
      <c r="B54" s="43">
        <f>B26/B25*100</f>
        <v>100</v>
      </c>
      <c r="C54" s="43">
        <f>C26/C25*100</f>
        <v>100</v>
      </c>
      <c r="D54" s="43" t="s">
        <v>72</v>
      </c>
    </row>
    <row r="55" spans="1:4" x14ac:dyDescent="0.25">
      <c r="A55" s="11" t="s">
        <v>15</v>
      </c>
      <c r="B55" s="43">
        <f>AVERAGE(B53:B54)</f>
        <v>100</v>
      </c>
      <c r="C55" s="43">
        <f>AVERAGE(C53:C54)</f>
        <v>100</v>
      </c>
      <c r="D55" s="43" t="s">
        <v>72</v>
      </c>
    </row>
    <row r="56" spans="1:4" x14ac:dyDescent="0.25">
      <c r="A56" s="11"/>
      <c r="B56" s="43"/>
      <c r="C56" s="43"/>
      <c r="D56" s="43"/>
    </row>
    <row r="57" spans="1:4" x14ac:dyDescent="0.25">
      <c r="A57" s="10" t="s">
        <v>16</v>
      </c>
      <c r="B57" s="43"/>
      <c r="C57" s="43"/>
      <c r="D57" s="43"/>
    </row>
    <row r="58" spans="1:4" x14ac:dyDescent="0.25">
      <c r="A58" s="11" t="s">
        <v>17</v>
      </c>
      <c r="B58" s="43">
        <f>B18/B20*100</f>
        <v>100</v>
      </c>
      <c r="C58" s="43">
        <f t="shared" ref="C58" si="5">C18/C20*100</f>
        <v>100</v>
      </c>
      <c r="D58" s="43" t="s">
        <v>72</v>
      </c>
    </row>
    <row r="59" spans="1:4" x14ac:dyDescent="0.25">
      <c r="A59" s="11" t="s">
        <v>18</v>
      </c>
      <c r="B59" s="43">
        <f>B26/B28*100</f>
        <v>100</v>
      </c>
      <c r="C59" s="43">
        <f t="shared" ref="C59" si="6">C26/C28*100</f>
        <v>100</v>
      </c>
      <c r="D59" s="43" t="s">
        <v>72</v>
      </c>
    </row>
    <row r="60" spans="1:4" x14ac:dyDescent="0.25">
      <c r="A60" s="11" t="s">
        <v>19</v>
      </c>
      <c r="B60" s="43">
        <f>(B58+B59)/2</f>
        <v>100</v>
      </c>
      <c r="C60" s="43">
        <f t="shared" ref="C60" si="7">(C58+C59)/2</f>
        <v>100</v>
      </c>
      <c r="D60" s="43" t="s">
        <v>72</v>
      </c>
    </row>
    <row r="61" spans="1:4" x14ac:dyDescent="0.25">
      <c r="A61" s="11"/>
      <c r="B61" s="43"/>
      <c r="C61" s="43"/>
      <c r="D61" s="43"/>
    </row>
    <row r="62" spans="1:4" x14ac:dyDescent="0.25">
      <c r="A62" s="10" t="s">
        <v>32</v>
      </c>
      <c r="B62" s="43"/>
      <c r="C62" s="43"/>
      <c r="D62" s="43"/>
    </row>
    <row r="63" spans="1:4" x14ac:dyDescent="0.25">
      <c r="A63" s="11" t="s">
        <v>20</v>
      </c>
      <c r="B63" s="43">
        <f>B29/B26*100</f>
        <v>100</v>
      </c>
      <c r="C63" s="43"/>
      <c r="D63" s="43"/>
    </row>
    <row r="64" spans="1:4" x14ac:dyDescent="0.25">
      <c r="A64" s="11"/>
      <c r="B64" s="43"/>
      <c r="C64" s="43"/>
      <c r="D64" s="43"/>
    </row>
    <row r="65" spans="1:6" x14ac:dyDescent="0.25">
      <c r="A65" s="10" t="s">
        <v>21</v>
      </c>
      <c r="B65" s="43"/>
      <c r="C65" s="43"/>
      <c r="D65" s="43"/>
    </row>
    <row r="66" spans="1:6" x14ac:dyDescent="0.25">
      <c r="A66" s="11" t="s">
        <v>22</v>
      </c>
      <c r="B66" s="43">
        <f>((B18/B15)-1)*100</f>
        <v>75</v>
      </c>
      <c r="C66" s="43">
        <f>((C18/C15)-1)*100</f>
        <v>75</v>
      </c>
      <c r="D66" s="43" t="s">
        <v>72</v>
      </c>
    </row>
    <row r="67" spans="1:6" x14ac:dyDescent="0.25">
      <c r="A67" s="11" t="s">
        <v>23</v>
      </c>
      <c r="B67" s="43">
        <f>((B42/B41)-1)*100</f>
        <v>72.377721232683072</v>
      </c>
      <c r="C67" s="43">
        <f>((C42/C41)-1)*100</f>
        <v>72.377721232683072</v>
      </c>
      <c r="D67" s="43" t="s">
        <v>72</v>
      </c>
    </row>
    <row r="68" spans="1:6" x14ac:dyDescent="0.25">
      <c r="A68" s="11" t="s">
        <v>24</v>
      </c>
      <c r="B68" s="43">
        <f>((B44/B43)-1)*100</f>
        <v>-1.4984450098953994</v>
      </c>
      <c r="C68" s="43">
        <f>((C44/C43)-1)*100</f>
        <v>-1.4984450098953994</v>
      </c>
      <c r="D68" s="43" t="s">
        <v>72</v>
      </c>
    </row>
    <row r="69" spans="1:6" x14ac:dyDescent="0.25">
      <c r="A69" s="11"/>
      <c r="B69" s="43"/>
      <c r="C69" s="43"/>
      <c r="D69" s="43"/>
    </row>
    <row r="70" spans="1:6" x14ac:dyDescent="0.25">
      <c r="A70" s="10" t="s">
        <v>25</v>
      </c>
      <c r="B70" s="43"/>
      <c r="C70" s="43"/>
      <c r="D70" s="43"/>
    </row>
    <row r="71" spans="1:6" x14ac:dyDescent="0.25">
      <c r="A71" s="11" t="s">
        <v>26</v>
      </c>
      <c r="B71" s="43">
        <f>B25/C16</f>
        <v>2222222</v>
      </c>
      <c r="C71" s="43">
        <f t="shared" ref="C71" si="8">C25/C16</f>
        <v>2222222</v>
      </c>
      <c r="D71" s="43" t="s">
        <v>72</v>
      </c>
    </row>
    <row r="72" spans="1:6" x14ac:dyDescent="0.25">
      <c r="A72" s="11" t="s">
        <v>27</v>
      </c>
      <c r="B72" s="43">
        <f>B27/C18</f>
        <v>2222222</v>
      </c>
      <c r="C72" s="43">
        <f t="shared" ref="C72" si="9">C27/C18</f>
        <v>2222222</v>
      </c>
      <c r="D72" s="43" t="s">
        <v>72</v>
      </c>
    </row>
    <row r="73" spans="1:6" x14ac:dyDescent="0.25">
      <c r="A73" s="11" t="s">
        <v>28</v>
      </c>
      <c r="B73" s="43">
        <f>(B72/B71)*B55</f>
        <v>100</v>
      </c>
      <c r="C73" s="43">
        <f t="shared" ref="C73" si="10">(C72/C71)*C55</f>
        <v>100</v>
      </c>
      <c r="D73" s="43" t="s">
        <v>72</v>
      </c>
    </row>
    <row r="74" spans="1:6" x14ac:dyDescent="0.25">
      <c r="A74" s="11"/>
      <c r="B74" s="43"/>
      <c r="C74" s="43"/>
      <c r="D74" s="43"/>
    </row>
    <row r="75" spans="1:6" x14ac:dyDescent="0.25">
      <c r="A75" s="10" t="s">
        <v>29</v>
      </c>
      <c r="B75" s="43"/>
      <c r="C75" s="43"/>
      <c r="D75" s="43"/>
    </row>
    <row r="76" spans="1:6" x14ac:dyDescent="0.25">
      <c r="A76" s="11" t="s">
        <v>30</v>
      </c>
      <c r="B76" s="43">
        <f>(B33/B32)*100</f>
        <v>57.142857142857139</v>
      </c>
      <c r="C76" s="43">
        <f>(C33/C32)*100</f>
        <v>57.142857142857139</v>
      </c>
      <c r="D76" s="43"/>
    </row>
    <row r="77" spans="1:6" x14ac:dyDescent="0.25">
      <c r="A77" s="11" t="s">
        <v>31</v>
      </c>
      <c r="B77" s="43">
        <f>(B26/B33)*100</f>
        <v>175</v>
      </c>
      <c r="C77" s="43">
        <f t="shared" ref="C77" si="11">(C26/C33)*100</f>
        <v>175</v>
      </c>
      <c r="D77" s="43"/>
    </row>
    <row r="78" spans="1:6" ht="15.75" thickBot="1" x14ac:dyDescent="0.3">
      <c r="A78" s="13"/>
      <c r="B78" s="18"/>
      <c r="C78" s="18"/>
      <c r="D78" s="18"/>
    </row>
    <row r="79" spans="1:6" s="11" customFormat="1" ht="15.75" customHeight="1" thickTop="1" x14ac:dyDescent="0.25">
      <c r="A79" s="51" t="s">
        <v>91</v>
      </c>
      <c r="B79" s="51"/>
      <c r="C79" s="51"/>
      <c r="D79" s="51"/>
      <c r="E79" s="45"/>
      <c r="F79" s="45"/>
    </row>
    <row r="80" spans="1:6" ht="33" customHeight="1" x14ac:dyDescent="0.25">
      <c r="A80" s="52" t="s">
        <v>129</v>
      </c>
      <c r="B80" s="52"/>
      <c r="C80" s="52"/>
      <c r="D80" s="52"/>
    </row>
  </sheetData>
  <mergeCells count="4">
    <mergeCell ref="B9:B10"/>
    <mergeCell ref="A9:A10"/>
    <mergeCell ref="A79:D79"/>
    <mergeCell ref="A80:D80"/>
  </mergeCells>
  <pageMargins left="0.7" right="0.7" top="0.75" bottom="0.75" header="0.3" footer="0.3"/>
  <pageSetup scale="61" orientation="portrait" r:id="rId1"/>
  <ignoredErrors>
    <ignoredError sqref="B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2012-07-30T22:38:26Z</cp:lastPrinted>
  <dcterms:created xsi:type="dcterms:W3CDTF">2012-05-03T20:05:29Z</dcterms:created>
  <dcterms:modified xsi:type="dcterms:W3CDTF">2020-11-04T20:02:45Z</dcterms:modified>
</cp:coreProperties>
</file>