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dicadores 2015\IV trimestre\SANEBAR\"/>
    </mc:Choice>
  </mc:AlternateContent>
  <bookViews>
    <workbookView xWindow="0" yWindow="0" windowWidth="21600" windowHeight="9735" tabRatio="709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Primer Semestre" sheetId="5" r:id="rId5"/>
    <sheet name="III Trimestre Acumulado" sheetId="6" r:id="rId6"/>
    <sheet name="Anual" sheetId="7" r:id="rId7"/>
  </sheets>
  <calcPr calcId="152511"/>
</workbook>
</file>

<file path=xl/calcChain.xml><?xml version="1.0" encoding="utf-8"?>
<calcChain xmlns="http://schemas.openxmlformats.org/spreadsheetml/2006/main">
  <c r="C29" i="7" l="1"/>
  <c r="B10" i="7"/>
  <c r="B10" i="6"/>
  <c r="B10" i="5"/>
  <c r="B10" i="4" l="1"/>
  <c r="B10" i="3" l="1"/>
  <c r="B10" i="2"/>
  <c r="B10" i="1" l="1"/>
  <c r="I11" i="1" l="1"/>
  <c r="J11" i="1" l="1"/>
  <c r="J10" i="7" l="1"/>
  <c r="I10" i="7"/>
  <c r="J16" i="7" l="1"/>
  <c r="I16" i="7"/>
  <c r="C11" i="2" l="1"/>
  <c r="C12" i="2"/>
  <c r="C13" i="2"/>
  <c r="C11" i="3"/>
  <c r="C12" i="3"/>
  <c r="C13" i="3"/>
  <c r="C11" i="4"/>
  <c r="C12" i="4"/>
  <c r="C13" i="4"/>
  <c r="C11" i="1"/>
  <c r="C12" i="1"/>
  <c r="C13" i="1"/>
  <c r="C10" i="2"/>
  <c r="C10" i="3"/>
  <c r="C10" i="4"/>
  <c r="C10" i="1"/>
  <c r="C29" i="4" l="1"/>
  <c r="B24" i="4" l="1"/>
  <c r="J18" i="4"/>
  <c r="I18" i="4"/>
  <c r="H29" i="4"/>
  <c r="B29" i="4"/>
  <c r="C17" i="2" l="1"/>
  <c r="C19" i="2"/>
  <c r="C16" i="2"/>
  <c r="H13" i="1"/>
  <c r="J18" i="1"/>
  <c r="C29" i="6"/>
  <c r="C29" i="5"/>
  <c r="C29" i="3"/>
  <c r="B29" i="3" s="1"/>
  <c r="C29" i="2"/>
  <c r="C29" i="1"/>
  <c r="H29" i="3"/>
  <c r="J11" i="3" l="1"/>
  <c r="I11" i="3"/>
  <c r="J11" i="2"/>
  <c r="I11" i="2"/>
  <c r="J17" i="1"/>
  <c r="I17" i="1"/>
  <c r="J32" i="1" l="1"/>
  <c r="J19" i="1" l="1"/>
  <c r="G18" i="3" l="1"/>
  <c r="C24" i="7"/>
  <c r="C24" i="6"/>
  <c r="C24" i="5"/>
  <c r="E19" i="7" l="1"/>
  <c r="F19" i="7"/>
  <c r="G19" i="7"/>
  <c r="D19" i="7"/>
  <c r="J13" i="7"/>
  <c r="I13" i="7"/>
  <c r="E13" i="7"/>
  <c r="F13" i="7"/>
  <c r="G13" i="7"/>
  <c r="D13" i="7"/>
  <c r="D11" i="7"/>
  <c r="E11" i="7"/>
  <c r="F11" i="7"/>
  <c r="F40" i="7" s="1"/>
  <c r="G11" i="7"/>
  <c r="G40" i="7" s="1"/>
  <c r="D12" i="7"/>
  <c r="E12" i="7"/>
  <c r="F12" i="7"/>
  <c r="F41" i="7" s="1"/>
  <c r="G12" i="7"/>
  <c r="E10" i="7"/>
  <c r="F10" i="7"/>
  <c r="G10" i="7"/>
  <c r="F16" i="7"/>
  <c r="F32" i="7" s="1"/>
  <c r="G16" i="7"/>
  <c r="G32" i="7" s="1"/>
  <c r="F17" i="7"/>
  <c r="G17" i="7"/>
  <c r="B24" i="6"/>
  <c r="E19" i="6"/>
  <c r="F19" i="6"/>
  <c r="G19" i="6"/>
  <c r="D19" i="6"/>
  <c r="F16" i="6"/>
  <c r="F32" i="6" s="1"/>
  <c r="G16" i="6"/>
  <c r="G32" i="6" s="1"/>
  <c r="F17" i="6"/>
  <c r="G17" i="6"/>
  <c r="J13" i="6"/>
  <c r="I13" i="6"/>
  <c r="E13" i="6"/>
  <c r="F13" i="6"/>
  <c r="G13" i="6"/>
  <c r="D13" i="6"/>
  <c r="D10" i="6"/>
  <c r="D11" i="6"/>
  <c r="E11" i="6"/>
  <c r="F11" i="6"/>
  <c r="F40" i="6" s="1"/>
  <c r="G11" i="6"/>
  <c r="G40" i="6" s="1"/>
  <c r="D12" i="6"/>
  <c r="E12" i="6"/>
  <c r="F12" i="6"/>
  <c r="F41" i="6" s="1"/>
  <c r="G12" i="6"/>
  <c r="E10" i="6"/>
  <c r="F10" i="6"/>
  <c r="G10" i="6"/>
  <c r="B24" i="5"/>
  <c r="E19" i="5"/>
  <c r="F19" i="5"/>
  <c r="G19" i="5"/>
  <c r="D19" i="5"/>
  <c r="E16" i="5"/>
  <c r="E32" i="5" s="1"/>
  <c r="F16" i="5"/>
  <c r="F32" i="5" s="1"/>
  <c r="G16" i="5"/>
  <c r="G32" i="5" s="1"/>
  <c r="E17" i="5"/>
  <c r="F17" i="5"/>
  <c r="G17" i="5"/>
  <c r="D17" i="5"/>
  <c r="J13" i="5"/>
  <c r="I13" i="5"/>
  <c r="E10" i="5"/>
  <c r="F10" i="5"/>
  <c r="G10" i="5"/>
  <c r="E11" i="5"/>
  <c r="E40" i="5" s="1"/>
  <c r="F11" i="5"/>
  <c r="F40" i="5" s="1"/>
  <c r="G11" i="5"/>
  <c r="G40" i="5" s="1"/>
  <c r="E12" i="5"/>
  <c r="F12" i="5"/>
  <c r="G12" i="5"/>
  <c r="E13" i="5"/>
  <c r="F13" i="5"/>
  <c r="G13" i="5"/>
  <c r="D13" i="5"/>
  <c r="F32" i="4"/>
  <c r="F34" i="4" s="1"/>
  <c r="G32" i="4"/>
  <c r="G34" i="4" s="1"/>
  <c r="F40" i="4"/>
  <c r="G40" i="4"/>
  <c r="F41" i="4"/>
  <c r="G41" i="4"/>
  <c r="F44" i="4"/>
  <c r="G44" i="4"/>
  <c r="F49" i="4"/>
  <c r="G49" i="4"/>
  <c r="F57" i="4"/>
  <c r="G57" i="4"/>
  <c r="F62" i="4"/>
  <c r="G62" i="4"/>
  <c r="F32" i="3"/>
  <c r="F34" i="3" s="1"/>
  <c r="G32" i="3"/>
  <c r="F33" i="3"/>
  <c r="F35" i="3" s="1"/>
  <c r="G33" i="3"/>
  <c r="G35" i="3" s="1"/>
  <c r="F40" i="3"/>
  <c r="G40" i="3"/>
  <c r="F41" i="3"/>
  <c r="G41" i="3"/>
  <c r="F44" i="3"/>
  <c r="G44" i="3"/>
  <c r="F45" i="3"/>
  <c r="G45" i="3"/>
  <c r="F49" i="3"/>
  <c r="G49" i="3"/>
  <c r="F50" i="3"/>
  <c r="G50" i="3"/>
  <c r="F54" i="3"/>
  <c r="G54" i="3"/>
  <c r="F57" i="3"/>
  <c r="G57" i="3"/>
  <c r="F62" i="3"/>
  <c r="G62" i="3"/>
  <c r="F63" i="3"/>
  <c r="G63" i="3"/>
  <c r="G44" i="6" l="1"/>
  <c r="C10" i="6"/>
  <c r="C13" i="6"/>
  <c r="C13" i="5"/>
  <c r="C12" i="7"/>
  <c r="C11" i="7"/>
  <c r="C12" i="6"/>
  <c r="C11" i="6"/>
  <c r="C13" i="7"/>
  <c r="E34" i="5"/>
  <c r="F34" i="5"/>
  <c r="G34" i="5"/>
  <c r="F62" i="5"/>
  <c r="G62" i="5"/>
  <c r="E49" i="5"/>
  <c r="E44" i="5"/>
  <c r="E46" i="5" s="1"/>
  <c r="E41" i="5"/>
  <c r="E57" i="5"/>
  <c r="F49" i="5"/>
  <c r="F44" i="5"/>
  <c r="F41" i="5"/>
  <c r="F57" i="5"/>
  <c r="G49" i="5"/>
  <c r="G44" i="5"/>
  <c r="G46" i="5" s="1"/>
  <c r="G41" i="5"/>
  <c r="G57" i="5"/>
  <c r="E62" i="5"/>
  <c r="G34" i="7"/>
  <c r="G62" i="6"/>
  <c r="F58" i="3"/>
  <c r="G51" i="3"/>
  <c r="C19" i="6"/>
  <c r="F34" i="7"/>
  <c r="G62" i="7"/>
  <c r="G34" i="6"/>
  <c r="C17" i="5"/>
  <c r="C19" i="5"/>
  <c r="F62" i="7"/>
  <c r="F51" i="3"/>
  <c r="G58" i="3"/>
  <c r="H13" i="7"/>
  <c r="F59" i="3"/>
  <c r="F44" i="7"/>
  <c r="G34" i="3"/>
  <c r="G59" i="3" s="1"/>
  <c r="F34" i="6"/>
  <c r="G44" i="7"/>
  <c r="F62" i="6"/>
  <c r="F46" i="3"/>
  <c r="F64" i="3" s="1"/>
  <c r="G46" i="3"/>
  <c r="G64" i="3" s="1"/>
  <c r="G57" i="6"/>
  <c r="G49" i="6"/>
  <c r="G41" i="6"/>
  <c r="F44" i="6"/>
  <c r="F57" i="7"/>
  <c r="F49" i="7"/>
  <c r="G57" i="7"/>
  <c r="G49" i="7"/>
  <c r="G41" i="7"/>
  <c r="C19" i="7"/>
  <c r="F57" i="6"/>
  <c r="F49" i="6"/>
  <c r="F32" i="2" l="1"/>
  <c r="F34" i="2" s="1"/>
  <c r="G32" i="2"/>
  <c r="G34" i="2" s="1"/>
  <c r="F40" i="2"/>
  <c r="G40" i="2"/>
  <c r="F41" i="2"/>
  <c r="G41" i="2"/>
  <c r="F44" i="2"/>
  <c r="G44" i="2"/>
  <c r="G46" i="2" s="1"/>
  <c r="F49" i="2"/>
  <c r="G49" i="2"/>
  <c r="F57" i="2"/>
  <c r="G57" i="2"/>
  <c r="F62" i="2"/>
  <c r="G62" i="2"/>
  <c r="F18" i="2"/>
  <c r="F33" i="2" s="1"/>
  <c r="F44" i="1"/>
  <c r="F46" i="1" s="1"/>
  <c r="G44" i="1"/>
  <c r="G46" i="1" s="1"/>
  <c r="F45" i="1"/>
  <c r="G45" i="1"/>
  <c r="F49" i="1"/>
  <c r="G49" i="1"/>
  <c r="F50" i="1"/>
  <c r="G50" i="1"/>
  <c r="F54" i="1"/>
  <c r="G54" i="1"/>
  <c r="F57" i="1"/>
  <c r="G57" i="1"/>
  <c r="F62" i="1"/>
  <c r="G62" i="1"/>
  <c r="F63" i="1"/>
  <c r="G63" i="1"/>
  <c r="F40" i="1"/>
  <c r="G40" i="1"/>
  <c r="F41" i="1"/>
  <c r="G41" i="1"/>
  <c r="F32" i="1"/>
  <c r="F34" i="1" s="1"/>
  <c r="G32" i="1"/>
  <c r="G34" i="1" s="1"/>
  <c r="F33" i="1"/>
  <c r="F35" i="1" s="1"/>
  <c r="G33" i="1"/>
  <c r="G35" i="1" s="1"/>
  <c r="F51" i="1" l="1"/>
  <c r="F63" i="2"/>
  <c r="F54" i="2"/>
  <c r="G64" i="1"/>
  <c r="F64" i="1"/>
  <c r="F50" i="2"/>
  <c r="F51" i="2" s="1"/>
  <c r="G51" i="1"/>
  <c r="F35" i="2"/>
  <c r="F59" i="2" s="1"/>
  <c r="F58" i="2"/>
  <c r="G59" i="1"/>
  <c r="F59" i="1"/>
  <c r="G58" i="1"/>
  <c r="F18" i="5"/>
  <c r="F18" i="6"/>
  <c r="F58" i="1"/>
  <c r="F45" i="2"/>
  <c r="F46" i="2" s="1"/>
  <c r="G18" i="4"/>
  <c r="F18" i="7"/>
  <c r="J19" i="4"/>
  <c r="J19" i="7" s="1"/>
  <c r="I19" i="4"/>
  <c r="I19" i="7" s="1"/>
  <c r="F64" i="2" l="1"/>
  <c r="F45" i="5"/>
  <c r="F46" i="5" s="1"/>
  <c r="F33" i="5"/>
  <c r="F63" i="5"/>
  <c r="F64" i="5" s="1"/>
  <c r="F54" i="5"/>
  <c r="F50" i="5"/>
  <c r="F51" i="5" s="1"/>
  <c r="F45" i="7"/>
  <c r="F46" i="7" s="1"/>
  <c r="F50" i="7"/>
  <c r="F51" i="7" s="1"/>
  <c r="F33" i="7"/>
  <c r="F63" i="7"/>
  <c r="F54" i="7"/>
  <c r="F33" i="6"/>
  <c r="F63" i="6"/>
  <c r="F54" i="6"/>
  <c r="F45" i="6"/>
  <c r="F46" i="6" s="1"/>
  <c r="F50" i="6"/>
  <c r="F51" i="6" s="1"/>
  <c r="G33" i="4"/>
  <c r="G54" i="4"/>
  <c r="G45" i="4"/>
  <c r="G46" i="4" s="1"/>
  <c r="G63" i="4"/>
  <c r="G50" i="4"/>
  <c r="G51" i="4" s="1"/>
  <c r="F50" i="4"/>
  <c r="F51" i="4" s="1"/>
  <c r="F33" i="4"/>
  <c r="F63" i="4"/>
  <c r="F54" i="4"/>
  <c r="F45" i="4"/>
  <c r="F46" i="4" s="1"/>
  <c r="H19" i="7"/>
  <c r="B19" i="7" s="1"/>
  <c r="C17" i="4"/>
  <c r="C18" i="4"/>
  <c r="C68" i="4" s="1"/>
  <c r="C19" i="4"/>
  <c r="C16" i="4"/>
  <c r="C17" i="1"/>
  <c r="C23" i="1" s="1"/>
  <c r="C18" i="1"/>
  <c r="C68" i="1" s="1"/>
  <c r="C19" i="1"/>
  <c r="C16" i="1"/>
  <c r="C17" i="3"/>
  <c r="C23" i="3" s="1"/>
  <c r="C67" i="3" s="1"/>
  <c r="C18" i="3"/>
  <c r="C68" i="3" s="1"/>
  <c r="C19" i="3"/>
  <c r="C23" i="4" l="1"/>
  <c r="C67" i="4" s="1"/>
  <c r="F58" i="5"/>
  <c r="F35" i="5"/>
  <c r="F59" i="5" s="1"/>
  <c r="F64" i="7"/>
  <c r="C67" i="1"/>
  <c r="F64" i="6"/>
  <c r="F35" i="6"/>
  <c r="F59" i="6" s="1"/>
  <c r="F58" i="6"/>
  <c r="F35" i="7"/>
  <c r="F59" i="7" s="1"/>
  <c r="F58" i="7"/>
  <c r="G64" i="4"/>
  <c r="F58" i="4"/>
  <c r="F35" i="4"/>
  <c r="F59" i="4" s="1"/>
  <c r="G35" i="4"/>
  <c r="G59" i="4" s="1"/>
  <c r="G58" i="4"/>
  <c r="F64" i="4"/>
  <c r="E18" i="2"/>
  <c r="E18" i="5" s="1"/>
  <c r="G18" i="2"/>
  <c r="D18" i="2"/>
  <c r="E16" i="3"/>
  <c r="D16" i="3"/>
  <c r="D18" i="5" l="1"/>
  <c r="D33" i="5" s="1"/>
  <c r="C18" i="2"/>
  <c r="E54" i="5"/>
  <c r="E45" i="5"/>
  <c r="E33" i="5"/>
  <c r="E63" i="5"/>
  <c r="E64" i="5" s="1"/>
  <c r="E50" i="5"/>
  <c r="E51" i="5" s="1"/>
  <c r="C16" i="3"/>
  <c r="G18" i="5"/>
  <c r="G18" i="6"/>
  <c r="G18" i="7"/>
  <c r="G50" i="2"/>
  <c r="G51" i="2" s="1"/>
  <c r="G33" i="2"/>
  <c r="G63" i="2"/>
  <c r="G64" i="2" s="1"/>
  <c r="G54" i="2"/>
  <c r="G45" i="2"/>
  <c r="I18" i="3"/>
  <c r="J18" i="3"/>
  <c r="J17" i="3"/>
  <c r="I17" i="3"/>
  <c r="J18" i="2"/>
  <c r="J18" i="7" s="1"/>
  <c r="I18" i="2"/>
  <c r="I32" i="1"/>
  <c r="D45" i="5" l="1"/>
  <c r="D54" i="5"/>
  <c r="D50" i="5"/>
  <c r="E58" i="5"/>
  <c r="E35" i="5"/>
  <c r="C18" i="5"/>
  <c r="G45" i="5"/>
  <c r="G33" i="5"/>
  <c r="G63" i="5"/>
  <c r="G64" i="5" s="1"/>
  <c r="G54" i="5"/>
  <c r="G50" i="5"/>
  <c r="G51" i="5" s="1"/>
  <c r="G45" i="7"/>
  <c r="G46" i="7" s="1"/>
  <c r="G50" i="7"/>
  <c r="G51" i="7" s="1"/>
  <c r="G33" i="7"/>
  <c r="G63" i="7"/>
  <c r="G54" i="7"/>
  <c r="J16" i="6"/>
  <c r="G58" i="2"/>
  <c r="G35" i="2"/>
  <c r="G59" i="2" s="1"/>
  <c r="G54" i="6"/>
  <c r="G45" i="6"/>
  <c r="G46" i="6" s="1"/>
  <c r="G50" i="6"/>
  <c r="G51" i="6" s="1"/>
  <c r="G33" i="6"/>
  <c r="G63" i="6"/>
  <c r="I16" i="5"/>
  <c r="I32" i="5" s="1"/>
  <c r="H16" i="1"/>
  <c r="J16" i="5"/>
  <c r="J32" i="5" s="1"/>
  <c r="J17" i="2"/>
  <c r="J17" i="7" s="1"/>
  <c r="I17" i="2"/>
  <c r="I17" i="7" s="1"/>
  <c r="G58" i="5" l="1"/>
  <c r="G35" i="5"/>
  <c r="G59" i="5" s="1"/>
  <c r="C68" i="5"/>
  <c r="C33" i="5"/>
  <c r="C45" i="5"/>
  <c r="C54" i="5"/>
  <c r="C50" i="5"/>
  <c r="H16" i="5"/>
  <c r="H32" i="5" s="1"/>
  <c r="G64" i="6"/>
  <c r="G64" i="7"/>
  <c r="G35" i="6"/>
  <c r="G59" i="6" s="1"/>
  <c r="G58" i="6"/>
  <c r="G35" i="7"/>
  <c r="G59" i="7" s="1"/>
  <c r="G58" i="7"/>
  <c r="J19" i="3"/>
  <c r="J19" i="6" s="1"/>
  <c r="I19" i="3"/>
  <c r="I19" i="6" s="1"/>
  <c r="J19" i="2"/>
  <c r="J19" i="5" s="1"/>
  <c r="I19" i="2"/>
  <c r="I19" i="5" s="1"/>
  <c r="H19" i="5" l="1"/>
  <c r="B19" i="5" s="1"/>
  <c r="H29" i="7"/>
  <c r="B29" i="7"/>
  <c r="H29" i="6"/>
  <c r="B29" i="6"/>
  <c r="H29" i="5"/>
  <c r="H29" i="2"/>
  <c r="B29" i="2"/>
  <c r="H29" i="1"/>
  <c r="B29" i="1"/>
  <c r="B29" i="5" l="1"/>
  <c r="I18" i="1"/>
  <c r="I19" i="1"/>
  <c r="I17" i="5" s="1"/>
  <c r="I18" i="5" l="1"/>
  <c r="I33" i="5" s="1"/>
  <c r="I18" i="7"/>
  <c r="H18" i="7" s="1"/>
  <c r="J18" i="5"/>
  <c r="J17" i="5"/>
  <c r="H17" i="7"/>
  <c r="B24" i="7"/>
  <c r="E17" i="7"/>
  <c r="D17" i="7"/>
  <c r="J32" i="7"/>
  <c r="E16" i="7"/>
  <c r="E32" i="7" s="1"/>
  <c r="D10" i="7"/>
  <c r="C10" i="7" s="1"/>
  <c r="I11" i="7"/>
  <c r="J11" i="7"/>
  <c r="J40" i="7" s="1"/>
  <c r="D49" i="7"/>
  <c r="E57" i="7"/>
  <c r="I12" i="7"/>
  <c r="J12" i="7"/>
  <c r="J41" i="7" s="1"/>
  <c r="J17" i="6"/>
  <c r="E17" i="6"/>
  <c r="D17" i="6"/>
  <c r="J32" i="6"/>
  <c r="I16" i="6"/>
  <c r="I32" i="6" s="1"/>
  <c r="E16" i="6"/>
  <c r="E32" i="6" s="1"/>
  <c r="D16" i="6"/>
  <c r="I10" i="6"/>
  <c r="J10" i="6"/>
  <c r="D40" i="6"/>
  <c r="E40" i="6"/>
  <c r="I11" i="6"/>
  <c r="J11" i="6"/>
  <c r="J40" i="6" s="1"/>
  <c r="D57" i="6"/>
  <c r="E57" i="6"/>
  <c r="I12" i="6"/>
  <c r="I49" i="6" s="1"/>
  <c r="J12" i="6"/>
  <c r="J49" i="6" s="1"/>
  <c r="D16" i="5"/>
  <c r="D32" i="5" s="1"/>
  <c r="D10" i="5"/>
  <c r="C10" i="5" s="1"/>
  <c r="I10" i="5"/>
  <c r="I34" i="5" s="1"/>
  <c r="J10" i="5"/>
  <c r="J34" i="5" s="1"/>
  <c r="D11" i="5"/>
  <c r="C11" i="5" s="1"/>
  <c r="I11" i="5"/>
  <c r="I40" i="5" s="1"/>
  <c r="J11" i="5"/>
  <c r="J40" i="5" s="1"/>
  <c r="D12" i="5"/>
  <c r="C12" i="5" s="1"/>
  <c r="I12" i="5"/>
  <c r="J12" i="5"/>
  <c r="D16" i="7"/>
  <c r="E18" i="7"/>
  <c r="H12" i="2"/>
  <c r="H13" i="2"/>
  <c r="H13" i="5" s="1"/>
  <c r="B13" i="5" s="1"/>
  <c r="B13" i="7"/>
  <c r="H19" i="6"/>
  <c r="B19" i="6" s="1"/>
  <c r="H13" i="6"/>
  <c r="B13" i="6" s="1"/>
  <c r="J63" i="4"/>
  <c r="E63" i="4"/>
  <c r="D63" i="4"/>
  <c r="J62" i="4"/>
  <c r="E62" i="4"/>
  <c r="D62" i="4"/>
  <c r="J57" i="4"/>
  <c r="I57" i="4"/>
  <c r="E57" i="4"/>
  <c r="D57" i="4"/>
  <c r="J50" i="4"/>
  <c r="E50" i="4"/>
  <c r="D50" i="4"/>
  <c r="J49" i="4"/>
  <c r="I49" i="4"/>
  <c r="E49" i="4"/>
  <c r="D49" i="4"/>
  <c r="J45" i="4"/>
  <c r="E45" i="4"/>
  <c r="D45" i="4"/>
  <c r="J44" i="4"/>
  <c r="J46" i="4" s="1"/>
  <c r="I44" i="4"/>
  <c r="E44" i="4"/>
  <c r="E46" i="4" s="1"/>
  <c r="D44" i="4"/>
  <c r="D46" i="4" s="1"/>
  <c r="J41" i="4"/>
  <c r="I41" i="4"/>
  <c r="E41" i="4"/>
  <c r="D41" i="4"/>
  <c r="J40" i="4"/>
  <c r="I40" i="4"/>
  <c r="E40" i="4"/>
  <c r="D40" i="4"/>
  <c r="J33" i="4"/>
  <c r="E33" i="4"/>
  <c r="E35" i="4" s="1"/>
  <c r="D33" i="4"/>
  <c r="J32" i="4"/>
  <c r="J34" i="4" s="1"/>
  <c r="I32" i="4"/>
  <c r="I34" i="4" s="1"/>
  <c r="E32" i="4"/>
  <c r="E34" i="4" s="1"/>
  <c r="D32" i="4"/>
  <c r="D34" i="4" s="1"/>
  <c r="J54" i="4"/>
  <c r="E54" i="4"/>
  <c r="D54" i="4"/>
  <c r="H19" i="4"/>
  <c r="B19" i="4" s="1"/>
  <c r="I63" i="4"/>
  <c r="I62" i="4"/>
  <c r="H17" i="4"/>
  <c r="B17" i="4" s="1"/>
  <c r="H16" i="4"/>
  <c r="B16" i="4" s="1"/>
  <c r="C32" i="4"/>
  <c r="H13" i="4"/>
  <c r="B13" i="4" s="1"/>
  <c r="H12" i="4"/>
  <c r="H11" i="4"/>
  <c r="H40" i="4" s="1"/>
  <c r="C40" i="4"/>
  <c r="H10" i="4"/>
  <c r="J63" i="3"/>
  <c r="E63" i="3"/>
  <c r="D63" i="3"/>
  <c r="J62" i="3"/>
  <c r="E62" i="3"/>
  <c r="D62" i="3"/>
  <c r="J57" i="3"/>
  <c r="I57" i="3"/>
  <c r="E57" i="3"/>
  <c r="D57" i="3"/>
  <c r="J50" i="3"/>
  <c r="E50" i="3"/>
  <c r="D50" i="3"/>
  <c r="J49" i="3"/>
  <c r="I49" i="3"/>
  <c r="E49" i="3"/>
  <c r="D49" i="3"/>
  <c r="J45" i="3"/>
  <c r="E45" i="3"/>
  <c r="D45" i="3"/>
  <c r="J44" i="3"/>
  <c r="I44" i="3"/>
  <c r="E44" i="3"/>
  <c r="E46" i="3" s="1"/>
  <c r="D44" i="3"/>
  <c r="D46" i="3" s="1"/>
  <c r="J41" i="3"/>
  <c r="I41" i="3"/>
  <c r="E41" i="3"/>
  <c r="D41" i="3"/>
  <c r="J40" i="3"/>
  <c r="I40" i="3"/>
  <c r="E40" i="3"/>
  <c r="D40" i="3"/>
  <c r="J33" i="3"/>
  <c r="E33" i="3"/>
  <c r="E35" i="3" s="1"/>
  <c r="D33" i="3"/>
  <c r="J32" i="3"/>
  <c r="J34" i="3" s="1"/>
  <c r="I32" i="3"/>
  <c r="I34" i="3" s="1"/>
  <c r="E32" i="3"/>
  <c r="E34" i="3" s="1"/>
  <c r="D32" i="3"/>
  <c r="D34" i="3" s="1"/>
  <c r="J54" i="3"/>
  <c r="E54" i="3"/>
  <c r="D54" i="3"/>
  <c r="H19" i="3"/>
  <c r="B19" i="3" s="1"/>
  <c r="I63" i="3"/>
  <c r="H17" i="3"/>
  <c r="B17" i="3" s="1"/>
  <c r="B23" i="3" s="1"/>
  <c r="H16" i="3"/>
  <c r="C32" i="3"/>
  <c r="H13" i="3"/>
  <c r="B13" i="3" s="1"/>
  <c r="H12" i="3"/>
  <c r="B12" i="3" s="1"/>
  <c r="H11" i="3"/>
  <c r="H10" i="3"/>
  <c r="J63" i="2"/>
  <c r="E63" i="2"/>
  <c r="D63" i="2"/>
  <c r="J62" i="2"/>
  <c r="E62" i="2"/>
  <c r="D62" i="2"/>
  <c r="J57" i="2"/>
  <c r="I57" i="2"/>
  <c r="E57" i="2"/>
  <c r="D57" i="2"/>
  <c r="J50" i="2"/>
  <c r="E50" i="2"/>
  <c r="D50" i="2"/>
  <c r="J49" i="2"/>
  <c r="I49" i="2"/>
  <c r="E49" i="2"/>
  <c r="D49" i="2"/>
  <c r="J45" i="2"/>
  <c r="E45" i="2"/>
  <c r="D45" i="2"/>
  <c r="J44" i="2"/>
  <c r="I44" i="2"/>
  <c r="E44" i="2"/>
  <c r="E46" i="2" s="1"/>
  <c r="D44" i="2"/>
  <c r="D46" i="2" s="1"/>
  <c r="J41" i="2"/>
  <c r="I41" i="2"/>
  <c r="E41" i="2"/>
  <c r="D41" i="2"/>
  <c r="J40" i="2"/>
  <c r="I40" i="2"/>
  <c r="E40" i="2"/>
  <c r="D40" i="2"/>
  <c r="J33" i="2"/>
  <c r="E33" i="2"/>
  <c r="E35" i="2" s="1"/>
  <c r="D33" i="2"/>
  <c r="J32" i="2"/>
  <c r="J34" i="2" s="1"/>
  <c r="I32" i="2"/>
  <c r="I34" i="2" s="1"/>
  <c r="E32" i="2"/>
  <c r="E34" i="2" s="1"/>
  <c r="D32" i="2"/>
  <c r="D34" i="2" s="1"/>
  <c r="J54" i="2"/>
  <c r="E54" i="2"/>
  <c r="D54" i="2"/>
  <c r="H19" i="2"/>
  <c r="I63" i="2"/>
  <c r="H18" i="2"/>
  <c r="C68" i="2"/>
  <c r="I62" i="2"/>
  <c r="C23" i="2"/>
  <c r="H16" i="2"/>
  <c r="H32" i="2" s="1"/>
  <c r="C32" i="2"/>
  <c r="H11" i="2"/>
  <c r="H40" i="2" s="1"/>
  <c r="C40" i="2"/>
  <c r="H10" i="2"/>
  <c r="D40" i="1"/>
  <c r="E40" i="1"/>
  <c r="I40" i="1"/>
  <c r="J40" i="1"/>
  <c r="D41" i="1"/>
  <c r="E41" i="1"/>
  <c r="I41" i="1"/>
  <c r="J41" i="1"/>
  <c r="D44" i="1"/>
  <c r="D46" i="1" s="1"/>
  <c r="E44" i="1"/>
  <c r="E46" i="1" s="1"/>
  <c r="I44" i="1"/>
  <c r="J44" i="1"/>
  <c r="D45" i="1"/>
  <c r="E45" i="1"/>
  <c r="J45" i="1"/>
  <c r="D49" i="1"/>
  <c r="E49" i="1"/>
  <c r="I49" i="1"/>
  <c r="J49" i="1"/>
  <c r="D50" i="1"/>
  <c r="E50" i="1"/>
  <c r="J50" i="1"/>
  <c r="D57" i="1"/>
  <c r="E57" i="1"/>
  <c r="I57" i="1"/>
  <c r="J57" i="1"/>
  <c r="D62" i="1"/>
  <c r="E62" i="1"/>
  <c r="J62" i="1"/>
  <c r="D63" i="1"/>
  <c r="E63" i="1"/>
  <c r="J63" i="1"/>
  <c r="I45" i="5" l="1"/>
  <c r="H32" i="4"/>
  <c r="H34" i="4" s="1"/>
  <c r="I50" i="5"/>
  <c r="I54" i="5"/>
  <c r="B23" i="4"/>
  <c r="B67" i="4" s="1"/>
  <c r="H17" i="5"/>
  <c r="J62" i="5"/>
  <c r="D57" i="5"/>
  <c r="D49" i="5"/>
  <c r="D51" i="5" s="1"/>
  <c r="D44" i="5"/>
  <c r="D46" i="5" s="1"/>
  <c r="D41" i="5"/>
  <c r="D63" i="5"/>
  <c r="D35" i="5"/>
  <c r="I57" i="5"/>
  <c r="I44" i="5"/>
  <c r="I41" i="5"/>
  <c r="I49" i="5"/>
  <c r="D58" i="5"/>
  <c r="D34" i="5"/>
  <c r="J41" i="5"/>
  <c r="J49" i="5"/>
  <c r="J57" i="5"/>
  <c r="J44" i="5"/>
  <c r="I58" i="5"/>
  <c r="I35" i="5"/>
  <c r="I59" i="5" s="1"/>
  <c r="J46" i="3"/>
  <c r="J64" i="3" s="1"/>
  <c r="I63" i="5"/>
  <c r="I62" i="5"/>
  <c r="D40" i="5"/>
  <c r="D62" i="5"/>
  <c r="H18" i="5"/>
  <c r="J45" i="5"/>
  <c r="J33" i="5"/>
  <c r="J63" i="5"/>
  <c r="J54" i="5"/>
  <c r="J50" i="5"/>
  <c r="D57" i="7"/>
  <c r="C67" i="2"/>
  <c r="C23" i="5"/>
  <c r="C67" i="5" s="1"/>
  <c r="C23" i="6"/>
  <c r="C67" i="6" s="1"/>
  <c r="C23" i="7"/>
  <c r="C67" i="7" s="1"/>
  <c r="E51" i="1"/>
  <c r="J46" i="2"/>
  <c r="J64" i="2" s="1"/>
  <c r="D51" i="3"/>
  <c r="C17" i="7"/>
  <c r="B17" i="7" s="1"/>
  <c r="E51" i="4"/>
  <c r="C16" i="5"/>
  <c r="D32" i="7"/>
  <c r="D34" i="7" s="1"/>
  <c r="C16" i="7"/>
  <c r="I32" i="7"/>
  <c r="I34" i="7" s="1"/>
  <c r="H16" i="7"/>
  <c r="H40" i="3"/>
  <c r="B11" i="3"/>
  <c r="B40" i="3" s="1"/>
  <c r="D32" i="6"/>
  <c r="D34" i="6" s="1"/>
  <c r="C16" i="6"/>
  <c r="I49" i="7"/>
  <c r="H12" i="7"/>
  <c r="B12" i="7" s="1"/>
  <c r="D51" i="4"/>
  <c r="E51" i="2"/>
  <c r="H10" i="7"/>
  <c r="D51" i="2"/>
  <c r="H32" i="3"/>
  <c r="H34" i="3" s="1"/>
  <c r="B16" i="3"/>
  <c r="B32" i="3" s="1"/>
  <c r="B34" i="3" s="1"/>
  <c r="C17" i="6"/>
  <c r="H11" i="7"/>
  <c r="B11" i="7" s="1"/>
  <c r="E49" i="6"/>
  <c r="E51" i="3"/>
  <c r="E41" i="6"/>
  <c r="D41" i="7"/>
  <c r="J51" i="2"/>
  <c r="E44" i="6"/>
  <c r="E46" i="6" s="1"/>
  <c r="B11" i="4"/>
  <c r="B40" i="4" s="1"/>
  <c r="J44" i="7"/>
  <c r="J57" i="7"/>
  <c r="J51" i="4"/>
  <c r="J49" i="7"/>
  <c r="I41" i="6"/>
  <c r="I57" i="6"/>
  <c r="C63" i="3"/>
  <c r="B13" i="2"/>
  <c r="B19" i="2"/>
  <c r="C57" i="2"/>
  <c r="E62" i="7"/>
  <c r="E50" i="7"/>
  <c r="C62" i="2"/>
  <c r="B11" i="2"/>
  <c r="B40" i="2" s="1"/>
  <c r="C34" i="2"/>
  <c r="H17" i="2"/>
  <c r="H45" i="2" s="1"/>
  <c r="C54" i="2"/>
  <c r="B49" i="3"/>
  <c r="J58" i="3"/>
  <c r="H18" i="4"/>
  <c r="H45" i="4" s="1"/>
  <c r="D18" i="6"/>
  <c r="J18" i="6"/>
  <c r="J45" i="6" s="1"/>
  <c r="E34" i="7"/>
  <c r="D18" i="7"/>
  <c r="B18" i="4"/>
  <c r="B33" i="4" s="1"/>
  <c r="I34" i="6"/>
  <c r="D62" i="6"/>
  <c r="E18" i="6"/>
  <c r="E63" i="6" s="1"/>
  <c r="J46" i="1"/>
  <c r="J64" i="1" s="1"/>
  <c r="J51" i="1"/>
  <c r="D51" i="1"/>
  <c r="J34" i="6"/>
  <c r="J57" i="6"/>
  <c r="J62" i="7"/>
  <c r="E45" i="7"/>
  <c r="E64" i="1"/>
  <c r="J33" i="7"/>
  <c r="J35" i="7" s="1"/>
  <c r="J62" i="6"/>
  <c r="I44" i="7"/>
  <c r="I57" i="7"/>
  <c r="J34" i="7"/>
  <c r="I41" i="7"/>
  <c r="J63" i="7"/>
  <c r="I44" i="6"/>
  <c r="E40" i="7"/>
  <c r="E59" i="5"/>
  <c r="E49" i="7"/>
  <c r="D62" i="7"/>
  <c r="D64" i="1"/>
  <c r="E62" i="6"/>
  <c r="D44" i="7"/>
  <c r="D41" i="6"/>
  <c r="D44" i="6"/>
  <c r="E33" i="7"/>
  <c r="E35" i="7" s="1"/>
  <c r="I40" i="7"/>
  <c r="J41" i="6"/>
  <c r="J44" i="6"/>
  <c r="D49" i="6"/>
  <c r="E41" i="7"/>
  <c r="E44" i="7"/>
  <c r="E46" i="7" s="1"/>
  <c r="J45" i="7"/>
  <c r="E63" i="7"/>
  <c r="E34" i="6"/>
  <c r="I40" i="6"/>
  <c r="D40" i="7"/>
  <c r="J50" i="7"/>
  <c r="D58" i="2"/>
  <c r="C54" i="4"/>
  <c r="J58" i="4"/>
  <c r="D58" i="4"/>
  <c r="C63" i="4"/>
  <c r="H44" i="4"/>
  <c r="H62" i="4"/>
  <c r="C62" i="4"/>
  <c r="C34" i="4"/>
  <c r="C57" i="4"/>
  <c r="J51" i="3"/>
  <c r="D58" i="3"/>
  <c r="H44" i="3"/>
  <c r="H62" i="3"/>
  <c r="C34" i="3"/>
  <c r="C57" i="3"/>
  <c r="B18" i="2"/>
  <c r="J58" i="2"/>
  <c r="C63" i="2"/>
  <c r="H44" i="2"/>
  <c r="H34" i="2"/>
  <c r="E59" i="4"/>
  <c r="D64" i="4"/>
  <c r="J64" i="4"/>
  <c r="E64" i="4"/>
  <c r="B12" i="4"/>
  <c r="B32" i="4"/>
  <c r="D35" i="4"/>
  <c r="D59" i="4" s="1"/>
  <c r="J35" i="4"/>
  <c r="J59" i="4" s="1"/>
  <c r="H41" i="4"/>
  <c r="C44" i="4"/>
  <c r="H49" i="4"/>
  <c r="C50" i="4"/>
  <c r="I50" i="4"/>
  <c r="I51" i="4" s="1"/>
  <c r="H57" i="4"/>
  <c r="E58" i="4"/>
  <c r="C33" i="4"/>
  <c r="I33" i="4"/>
  <c r="C41" i="4"/>
  <c r="C45" i="4"/>
  <c r="I45" i="4"/>
  <c r="I46" i="4" s="1"/>
  <c r="I64" i="4" s="1"/>
  <c r="C49" i="4"/>
  <c r="E59" i="3"/>
  <c r="D64" i="3"/>
  <c r="E64" i="3"/>
  <c r="D35" i="3"/>
  <c r="D59" i="3" s="1"/>
  <c r="J35" i="3"/>
  <c r="J59" i="3" s="1"/>
  <c r="C40" i="3"/>
  <c r="B41" i="3"/>
  <c r="H41" i="3"/>
  <c r="C44" i="3"/>
  <c r="H49" i="3"/>
  <c r="C50" i="3"/>
  <c r="I50" i="3"/>
  <c r="I51" i="3" s="1"/>
  <c r="B57" i="3"/>
  <c r="H57" i="3"/>
  <c r="E58" i="3"/>
  <c r="C62" i="3"/>
  <c r="I62" i="3"/>
  <c r="H18" i="3"/>
  <c r="B18" i="3" s="1"/>
  <c r="B20" i="3" s="1"/>
  <c r="C33" i="3"/>
  <c r="I33" i="3"/>
  <c r="C41" i="3"/>
  <c r="C45" i="3"/>
  <c r="I45" i="3"/>
  <c r="I46" i="3" s="1"/>
  <c r="C49" i="3"/>
  <c r="E59" i="2"/>
  <c r="D64" i="2"/>
  <c r="E64" i="2"/>
  <c r="B12" i="2"/>
  <c r="B16" i="2"/>
  <c r="B32" i="2" s="1"/>
  <c r="H33" i="2"/>
  <c r="D35" i="2"/>
  <c r="D59" i="2" s="1"/>
  <c r="J35" i="2"/>
  <c r="J59" i="2" s="1"/>
  <c r="H41" i="2"/>
  <c r="C44" i="2"/>
  <c r="C46" i="2" s="1"/>
  <c r="H49" i="2"/>
  <c r="C50" i="2"/>
  <c r="I50" i="2"/>
  <c r="I51" i="2" s="1"/>
  <c r="H57" i="2"/>
  <c r="E58" i="2"/>
  <c r="H63" i="2"/>
  <c r="C33" i="2"/>
  <c r="I33" i="2"/>
  <c r="C41" i="2"/>
  <c r="C45" i="2"/>
  <c r="I45" i="2"/>
  <c r="I46" i="2" s="1"/>
  <c r="I64" i="2" s="1"/>
  <c r="C49" i="2"/>
  <c r="H50" i="2"/>
  <c r="D32" i="1"/>
  <c r="D34" i="1" s="1"/>
  <c r="E32" i="1"/>
  <c r="E34" i="1" s="1"/>
  <c r="I34" i="1"/>
  <c r="J34" i="1"/>
  <c r="D33" i="1"/>
  <c r="E33" i="1"/>
  <c r="E58" i="1" s="1"/>
  <c r="J33" i="1"/>
  <c r="J35" i="1" s="1"/>
  <c r="H19" i="1"/>
  <c r="H12" i="1"/>
  <c r="B12" i="1" s="1"/>
  <c r="B13" i="1"/>
  <c r="C32" i="1"/>
  <c r="H11" i="1"/>
  <c r="B11" i="1" s="1"/>
  <c r="H10" i="1"/>
  <c r="I46" i="5" l="1"/>
  <c r="I64" i="5" s="1"/>
  <c r="I51" i="5"/>
  <c r="B45" i="4"/>
  <c r="B20" i="4"/>
  <c r="H63" i="4"/>
  <c r="J46" i="5"/>
  <c r="J64" i="5" s="1"/>
  <c r="H50" i="4"/>
  <c r="H51" i="4" s="1"/>
  <c r="D64" i="5"/>
  <c r="B17" i="5"/>
  <c r="B16" i="5"/>
  <c r="C32" i="5"/>
  <c r="B18" i="5"/>
  <c r="B20" i="5" s="1"/>
  <c r="H33" i="5"/>
  <c r="H54" i="5"/>
  <c r="H50" i="5"/>
  <c r="H45" i="5"/>
  <c r="J58" i="5"/>
  <c r="J35" i="5"/>
  <c r="J59" i="5" s="1"/>
  <c r="J59" i="1"/>
  <c r="J51" i="5"/>
  <c r="B50" i="4"/>
  <c r="C51" i="4"/>
  <c r="B63" i="4"/>
  <c r="B16" i="7"/>
  <c r="D45" i="6"/>
  <c r="C18" i="6"/>
  <c r="C68" i="6" s="1"/>
  <c r="D63" i="7"/>
  <c r="C18" i="7"/>
  <c r="B68" i="2"/>
  <c r="B20" i="2"/>
  <c r="B68" i="4"/>
  <c r="C51" i="2"/>
  <c r="H33" i="4"/>
  <c r="H58" i="4" s="1"/>
  <c r="B44" i="3"/>
  <c r="E58" i="7"/>
  <c r="J51" i="7"/>
  <c r="B62" i="4"/>
  <c r="D45" i="7"/>
  <c r="D46" i="7" s="1"/>
  <c r="C64" i="2"/>
  <c r="H46" i="2"/>
  <c r="H46" i="4"/>
  <c r="B34" i="4"/>
  <c r="E59" i="7"/>
  <c r="E51" i="7"/>
  <c r="J46" i="7"/>
  <c r="J64" i="7" s="1"/>
  <c r="E50" i="6"/>
  <c r="E51" i="6" s="1"/>
  <c r="E33" i="6"/>
  <c r="E35" i="6" s="1"/>
  <c r="E59" i="6" s="1"/>
  <c r="D33" i="7"/>
  <c r="D35" i="7" s="1"/>
  <c r="D59" i="7" s="1"/>
  <c r="H62" i="2"/>
  <c r="J63" i="6"/>
  <c r="B17" i="2"/>
  <c r="B49" i="2"/>
  <c r="B34" i="2"/>
  <c r="J46" i="6"/>
  <c r="E64" i="7"/>
  <c r="B50" i="2"/>
  <c r="B33" i="2"/>
  <c r="B35" i="2" s="1"/>
  <c r="B63" i="2"/>
  <c r="E45" i="6"/>
  <c r="D46" i="6"/>
  <c r="E64" i="6"/>
  <c r="B19" i="1"/>
  <c r="B62" i="3"/>
  <c r="B67" i="3"/>
  <c r="D50" i="7"/>
  <c r="D51" i="7" s="1"/>
  <c r="J33" i="6"/>
  <c r="J50" i="6"/>
  <c r="J51" i="6" s="1"/>
  <c r="J59" i="7"/>
  <c r="D33" i="6"/>
  <c r="D50" i="6"/>
  <c r="D51" i="6" s="1"/>
  <c r="D63" i="6"/>
  <c r="D59" i="5"/>
  <c r="J58" i="7"/>
  <c r="D58" i="1"/>
  <c r="J58" i="1"/>
  <c r="C34" i="1"/>
  <c r="H40" i="7"/>
  <c r="H40" i="1"/>
  <c r="H11" i="6"/>
  <c r="H11" i="5"/>
  <c r="H40" i="5" s="1"/>
  <c r="H16" i="6"/>
  <c r="H32" i="7"/>
  <c r="I33" i="1"/>
  <c r="I18" i="6"/>
  <c r="I63" i="1"/>
  <c r="I50" i="1"/>
  <c r="I51" i="1" s="1"/>
  <c r="I45" i="1"/>
  <c r="I46" i="1" s="1"/>
  <c r="D54" i="7"/>
  <c r="D54" i="1"/>
  <c r="D54" i="6"/>
  <c r="H17" i="1"/>
  <c r="B17" i="1" s="1"/>
  <c r="B23" i="1" s="1"/>
  <c r="I17" i="6"/>
  <c r="I62" i="6" s="1"/>
  <c r="I62" i="1"/>
  <c r="I62" i="7"/>
  <c r="H32" i="1"/>
  <c r="H34" i="1" s="1"/>
  <c r="H18" i="1"/>
  <c r="B18" i="1" s="1"/>
  <c r="D35" i="1"/>
  <c r="D59" i="1" s="1"/>
  <c r="C32" i="7"/>
  <c r="C32" i="6"/>
  <c r="C62" i="1"/>
  <c r="C45" i="1"/>
  <c r="C50" i="1"/>
  <c r="C63" i="1"/>
  <c r="C41" i="1"/>
  <c r="C57" i="1"/>
  <c r="C44" i="1"/>
  <c r="C46" i="1" s="1"/>
  <c r="C49" i="1"/>
  <c r="H41" i="1"/>
  <c r="H49" i="1"/>
  <c r="H57" i="1"/>
  <c r="H12" i="6"/>
  <c r="B12" i="6" s="1"/>
  <c r="H44" i="1"/>
  <c r="H12" i="5"/>
  <c r="J54" i="7"/>
  <c r="J54" i="1"/>
  <c r="J54" i="6"/>
  <c r="H10" i="5"/>
  <c r="H10" i="6"/>
  <c r="C40" i="7"/>
  <c r="C40" i="1"/>
  <c r="C40" i="6"/>
  <c r="E54" i="1"/>
  <c r="E54" i="6"/>
  <c r="E54" i="7"/>
  <c r="E35" i="1"/>
  <c r="E59" i="1" s="1"/>
  <c r="C33" i="1"/>
  <c r="C46" i="4"/>
  <c r="C64" i="4" s="1"/>
  <c r="C51" i="3"/>
  <c r="C46" i="3"/>
  <c r="C64" i="3" s="1"/>
  <c r="I35" i="4"/>
  <c r="I59" i="4" s="1"/>
  <c r="I58" i="4"/>
  <c r="I54" i="4"/>
  <c r="B44" i="4"/>
  <c r="B57" i="4"/>
  <c r="B49" i="4"/>
  <c r="B41" i="4"/>
  <c r="C35" i="4"/>
  <c r="C59" i="4" s="1"/>
  <c r="C58" i="4"/>
  <c r="B58" i="4"/>
  <c r="B35" i="4"/>
  <c r="C35" i="3"/>
  <c r="C59" i="3" s="1"/>
  <c r="C58" i="3"/>
  <c r="C54" i="3"/>
  <c r="B68" i="3"/>
  <c r="B50" i="3"/>
  <c r="B51" i="3" s="1"/>
  <c r="B63" i="3"/>
  <c r="B45" i="3"/>
  <c r="B33" i="3"/>
  <c r="I35" i="3"/>
  <c r="I59" i="3" s="1"/>
  <c r="I58" i="3"/>
  <c r="I54" i="3"/>
  <c r="H20" i="3"/>
  <c r="H54" i="3" s="1"/>
  <c r="H50" i="3"/>
  <c r="H51" i="3" s="1"/>
  <c r="H63" i="3"/>
  <c r="H45" i="3"/>
  <c r="H46" i="3" s="1"/>
  <c r="H33" i="3"/>
  <c r="I64" i="3"/>
  <c r="I35" i="2"/>
  <c r="I59" i="2" s="1"/>
  <c r="I58" i="2"/>
  <c r="I54" i="2"/>
  <c r="H20" i="2"/>
  <c r="H58" i="2"/>
  <c r="H35" i="2"/>
  <c r="H59" i="2" s="1"/>
  <c r="B44" i="2"/>
  <c r="B57" i="2"/>
  <c r="B41" i="2"/>
  <c r="C35" i="2"/>
  <c r="C59" i="2" s="1"/>
  <c r="C58" i="2"/>
  <c r="H51" i="2"/>
  <c r="B16" i="1"/>
  <c r="B46" i="4" l="1"/>
  <c r="B51" i="2"/>
  <c r="H34" i="5"/>
  <c r="H64" i="4"/>
  <c r="H57" i="5"/>
  <c r="H49" i="5"/>
  <c r="H51" i="5" s="1"/>
  <c r="H44" i="5"/>
  <c r="H46" i="5" s="1"/>
  <c r="H41" i="5"/>
  <c r="H62" i="5"/>
  <c r="C34" i="5"/>
  <c r="C58" i="5"/>
  <c r="H35" i="5"/>
  <c r="H58" i="5"/>
  <c r="H63" i="5"/>
  <c r="C62" i="5"/>
  <c r="C40" i="5"/>
  <c r="C49" i="5"/>
  <c r="C51" i="5" s="1"/>
  <c r="C44" i="5"/>
  <c r="C46" i="5" s="1"/>
  <c r="C57" i="5"/>
  <c r="C63" i="5"/>
  <c r="C35" i="5"/>
  <c r="C41" i="5"/>
  <c r="B20" i="1"/>
  <c r="B45" i="1"/>
  <c r="H35" i="4"/>
  <c r="H59" i="4" s="1"/>
  <c r="B51" i="4"/>
  <c r="B46" i="3"/>
  <c r="B64" i="3" s="1"/>
  <c r="B18" i="7"/>
  <c r="B20" i="7" s="1"/>
  <c r="C68" i="7"/>
  <c r="B11" i="5"/>
  <c r="B40" i="5" s="1"/>
  <c r="B67" i="1"/>
  <c r="D64" i="6"/>
  <c r="B59" i="2"/>
  <c r="H64" i="2"/>
  <c r="B12" i="5"/>
  <c r="H40" i="6"/>
  <c r="B11" i="6"/>
  <c r="B40" i="6" s="1"/>
  <c r="B45" i="2"/>
  <c r="B46" i="2" s="1"/>
  <c r="B23" i="2"/>
  <c r="B67" i="2" s="1"/>
  <c r="D64" i="7"/>
  <c r="H32" i="6"/>
  <c r="H34" i="6" s="1"/>
  <c r="B16" i="6"/>
  <c r="B32" i="6" s="1"/>
  <c r="B34" i="6" s="1"/>
  <c r="B58" i="2"/>
  <c r="D58" i="7"/>
  <c r="B64" i="4"/>
  <c r="C34" i="6"/>
  <c r="J64" i="6"/>
  <c r="B62" i="2"/>
  <c r="B59" i="4"/>
  <c r="E58" i="6"/>
  <c r="D58" i="6"/>
  <c r="D35" i="6"/>
  <c r="D59" i="6" s="1"/>
  <c r="J58" i="6"/>
  <c r="J35" i="6"/>
  <c r="J59" i="6" s="1"/>
  <c r="I64" i="1"/>
  <c r="B33" i="1"/>
  <c r="B68" i="1"/>
  <c r="B63" i="1"/>
  <c r="B50" i="1"/>
  <c r="C63" i="6"/>
  <c r="C45" i="6"/>
  <c r="C33" i="6"/>
  <c r="C50" i="6"/>
  <c r="I63" i="6"/>
  <c r="I45" i="6"/>
  <c r="I46" i="6" s="1"/>
  <c r="I50" i="6"/>
  <c r="I51" i="6" s="1"/>
  <c r="I33" i="6"/>
  <c r="C54" i="6"/>
  <c r="C54" i="7"/>
  <c r="C54" i="1"/>
  <c r="H44" i="7"/>
  <c r="H41" i="7"/>
  <c r="H49" i="7"/>
  <c r="H57" i="7"/>
  <c r="B32" i="7"/>
  <c r="B34" i="7" s="1"/>
  <c r="B32" i="5"/>
  <c r="B32" i="1"/>
  <c r="B34" i="1" s="1"/>
  <c r="H44" i="6"/>
  <c r="H57" i="6"/>
  <c r="H41" i="6"/>
  <c r="H49" i="6"/>
  <c r="H17" i="6"/>
  <c r="H62" i="1"/>
  <c r="H62" i="7"/>
  <c r="I63" i="7"/>
  <c r="I50" i="7"/>
  <c r="I51" i="7" s="1"/>
  <c r="I45" i="7"/>
  <c r="I46" i="7" s="1"/>
  <c r="I33" i="7"/>
  <c r="C64" i="1"/>
  <c r="C62" i="7"/>
  <c r="C34" i="7"/>
  <c r="H34" i="7"/>
  <c r="B41" i="1"/>
  <c r="B44" i="1"/>
  <c r="B57" i="1"/>
  <c r="B49" i="1"/>
  <c r="B40" i="1"/>
  <c r="B40" i="7"/>
  <c r="B62" i="1"/>
  <c r="H20" i="1"/>
  <c r="I54" i="6"/>
  <c r="I54" i="7"/>
  <c r="I54" i="1"/>
  <c r="C58" i="1"/>
  <c r="C35" i="1"/>
  <c r="C59" i="1" s="1"/>
  <c r="C57" i="7"/>
  <c r="C44" i="7"/>
  <c r="C49" i="7"/>
  <c r="C41" i="7"/>
  <c r="C57" i="6"/>
  <c r="C49" i="6"/>
  <c r="C44" i="6"/>
  <c r="C41" i="6"/>
  <c r="C33" i="7"/>
  <c r="C63" i="7"/>
  <c r="C50" i="7"/>
  <c r="C45" i="7"/>
  <c r="H33" i="1"/>
  <c r="H45" i="1"/>
  <c r="H46" i="1" s="1"/>
  <c r="H63" i="1"/>
  <c r="H50" i="1"/>
  <c r="H51" i="1" s="1"/>
  <c r="H18" i="6"/>
  <c r="B18" i="6" s="1"/>
  <c r="I35" i="1"/>
  <c r="I59" i="1" s="1"/>
  <c r="I58" i="1"/>
  <c r="C62" i="6"/>
  <c r="C51" i="1"/>
  <c r="H64" i="3"/>
  <c r="H54" i="4"/>
  <c r="B54" i="4"/>
  <c r="B54" i="3"/>
  <c r="H58" i="3"/>
  <c r="H35" i="3"/>
  <c r="H59" i="3" s="1"/>
  <c r="B58" i="3"/>
  <c r="B35" i="3"/>
  <c r="B59" i="3" s="1"/>
  <c r="H54" i="2"/>
  <c r="B54" i="2"/>
  <c r="C64" i="5" l="1"/>
  <c r="H64" i="5"/>
  <c r="B50" i="6"/>
  <c r="B20" i="6"/>
  <c r="B51" i="1"/>
  <c r="B49" i="5"/>
  <c r="B44" i="5"/>
  <c r="B34" i="5"/>
  <c r="B23" i="7"/>
  <c r="B67" i="7" s="1"/>
  <c r="B23" i="6"/>
  <c r="B67" i="6" s="1"/>
  <c r="B64" i="2"/>
  <c r="B23" i="5"/>
  <c r="B67" i="5" s="1"/>
  <c r="H62" i="6"/>
  <c r="B17" i="6"/>
  <c r="B62" i="6" s="1"/>
  <c r="B68" i="6"/>
  <c r="B63" i="6"/>
  <c r="B33" i="6"/>
  <c r="B35" i="6" s="1"/>
  <c r="B59" i="6" s="1"/>
  <c r="B46" i="1"/>
  <c r="B64" i="1" s="1"/>
  <c r="B62" i="7"/>
  <c r="C59" i="5"/>
  <c r="B63" i="5"/>
  <c r="B50" i="5"/>
  <c r="B68" i="5"/>
  <c r="B45" i="5"/>
  <c r="B33" i="5"/>
  <c r="H54" i="1"/>
  <c r="H54" i="6"/>
  <c r="H54" i="7"/>
  <c r="B68" i="7"/>
  <c r="B63" i="7"/>
  <c r="B33" i="7"/>
  <c r="B45" i="7"/>
  <c r="B50" i="7"/>
  <c r="H50" i="7"/>
  <c r="H51" i="7" s="1"/>
  <c r="H45" i="7"/>
  <c r="H46" i="7" s="1"/>
  <c r="H33" i="7"/>
  <c r="H63" i="7"/>
  <c r="B41" i="7"/>
  <c r="B44" i="7"/>
  <c r="B49" i="7"/>
  <c r="B57" i="7"/>
  <c r="I58" i="7"/>
  <c r="I35" i="7"/>
  <c r="I59" i="7" s="1"/>
  <c r="C58" i="6"/>
  <c r="C35" i="6"/>
  <c r="C59" i="6" s="1"/>
  <c r="C51" i="6"/>
  <c r="C46" i="6"/>
  <c r="C64" i="6" s="1"/>
  <c r="C51" i="7"/>
  <c r="B62" i="5"/>
  <c r="I64" i="7"/>
  <c r="C35" i="7"/>
  <c r="C59" i="7" s="1"/>
  <c r="C58" i="7"/>
  <c r="B35" i="1"/>
  <c r="B59" i="1" s="1"/>
  <c r="B58" i="1"/>
  <c r="H35" i="1"/>
  <c r="H59" i="1" s="1"/>
  <c r="H58" i="1"/>
  <c r="B41" i="5"/>
  <c r="B57" i="5"/>
  <c r="I35" i="6"/>
  <c r="I59" i="6" s="1"/>
  <c r="I58" i="6"/>
  <c r="H45" i="6"/>
  <c r="H46" i="6" s="1"/>
  <c r="H63" i="6"/>
  <c r="H33" i="6"/>
  <c r="H50" i="6"/>
  <c r="H51" i="6" s="1"/>
  <c r="B41" i="6"/>
  <c r="B57" i="6"/>
  <c r="B44" i="6"/>
  <c r="B49" i="6"/>
  <c r="C46" i="7"/>
  <c r="C64" i="7" s="1"/>
  <c r="H64" i="1"/>
  <c r="I64" i="6"/>
  <c r="B51" i="6" l="1"/>
  <c r="B45" i="6"/>
  <c r="B46" i="6" s="1"/>
  <c r="B64" i="6" s="1"/>
  <c r="B46" i="7"/>
  <c r="B64" i="7" s="1"/>
  <c r="B58" i="6"/>
  <c r="B51" i="7"/>
  <c r="H64" i="6"/>
  <c r="H64" i="7"/>
  <c r="B46" i="5"/>
  <c r="B64" i="5" s="1"/>
  <c r="B51" i="5"/>
  <c r="B54" i="5"/>
  <c r="B54" i="1"/>
  <c r="B54" i="6"/>
  <c r="B54" i="7"/>
  <c r="H35" i="7"/>
  <c r="H59" i="7" s="1"/>
  <c r="H58" i="7"/>
  <c r="H35" i="6"/>
  <c r="H59" i="6" s="1"/>
  <c r="H58" i="6"/>
  <c r="B58" i="7"/>
  <c r="B35" i="7"/>
  <c r="B59" i="7" s="1"/>
  <c r="B35" i="5"/>
  <c r="B59" i="5" s="1"/>
  <c r="B58" i="5"/>
  <c r="H59" i="5"/>
</calcChain>
</file>

<file path=xl/comments1.xml><?xml version="1.0" encoding="utf-8"?>
<comments xmlns="http://schemas.openxmlformats.org/spreadsheetml/2006/main">
  <authors>
    <author>Catherine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Número de hogares</t>
        </r>
      </text>
    </comment>
  </commentList>
</comments>
</file>

<file path=xl/comments2.xml><?xml version="1.0" encoding="utf-8"?>
<comments xmlns="http://schemas.openxmlformats.org/spreadsheetml/2006/main">
  <authors>
    <author>Catherine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Número de Hogares</t>
        </r>
      </text>
    </comment>
  </commentList>
</comments>
</file>

<file path=xl/comments3.xml><?xml version="1.0" encoding="utf-8"?>
<comments xmlns="http://schemas.openxmlformats.org/spreadsheetml/2006/main">
  <authors>
    <author>Catherine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Número de hogares</t>
        </r>
      </text>
    </comment>
  </commentList>
</comments>
</file>

<file path=xl/comments4.xml><?xml version="1.0" encoding="utf-8"?>
<comments xmlns="http://schemas.openxmlformats.org/spreadsheetml/2006/main">
  <authors>
    <author>Catherine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Número de hogares</t>
        </r>
      </text>
    </comment>
  </commentList>
</comments>
</file>

<file path=xl/sharedStrings.xml><?xml version="1.0" encoding="utf-8"?>
<sst xmlns="http://schemas.openxmlformats.org/spreadsheetml/2006/main" count="504" uniqueCount="132">
  <si>
    <t>Indicador</t>
  </si>
  <si>
    <t>Total Programa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</si>
  <si>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</si>
  <si>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</si>
  <si>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</si>
  <si>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</si>
  <si>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</si>
  <si>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</si>
  <si>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</si>
  <si>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</si>
  <si>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</si>
  <si>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</si>
  <si>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</si>
  <si>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</si>
  <si>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</si>
  <si>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</si>
  <si>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</si>
  <si>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</si>
  <si>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</si>
  <si>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</si>
  <si>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</si>
  <si>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</si>
  <si>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</si>
  <si>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</si>
  <si>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</si>
  <si>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</si>
  <si>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</si>
  <si>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</si>
  <si>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</si>
  <si>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</si>
  <si>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</si>
  <si>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</si>
  <si>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</si>
  <si>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Fuentes:</t>
  </si>
  <si>
    <r>
      <t xml:space="preserve">Beneficiarios </t>
    </r>
    <r>
      <rPr>
        <sz val="11"/>
        <color theme="1"/>
        <rFont val="Calibri"/>
        <family val="2"/>
      </rPr>
      <t>¹</t>
    </r>
  </si>
  <si>
    <t>1/ Los beneficiarios se miden a través de la cantidad de sistemas instalados, un sistema por familia, todas diferentes.</t>
  </si>
  <si>
    <t>Productos del período</t>
  </si>
  <si>
    <t>Sist. Húmedo</t>
  </si>
  <si>
    <t>Letrina Seca</t>
  </si>
  <si>
    <t>Productos período previo</t>
  </si>
  <si>
    <t>Total</t>
  </si>
  <si>
    <t>Población objetivo:</t>
  </si>
  <si>
    <t>Personas pobres de las zonas rurales sin sistema de eliminación de excretas adecuado (de hueco, pozo negro, letrina, otro sistema o no tiene)</t>
  </si>
  <si>
    <t>Total Período</t>
  </si>
  <si>
    <t>Hogares pobres de las zonas rurales sin sistema de eliminación de excretas adecuado (de hueco, pozo negro, letrina, otro sistema o no tiene)</t>
  </si>
  <si>
    <t>Precio sistema</t>
  </si>
  <si>
    <t>Tramp. grasa</t>
  </si>
  <si>
    <t>Sist. Aguas Residuales</t>
  </si>
  <si>
    <t>Efectivos 1T 2014</t>
  </si>
  <si>
    <t>IPC (1T 2014)</t>
  </si>
  <si>
    <t>Gasto efectivo real 1T 2014</t>
  </si>
  <si>
    <t>Gasto efectivo real por beneficiario 1T 2014</t>
  </si>
  <si>
    <t>Efectivos 2T 2014</t>
  </si>
  <si>
    <t>IPC (2T 2014)</t>
  </si>
  <si>
    <t>Gasto efectivo real 2T 2014</t>
  </si>
  <si>
    <t>Gasto efectivo real por beneficiario 2T 2014</t>
  </si>
  <si>
    <t>Efectivos 3T 2014</t>
  </si>
  <si>
    <t>IPC (3T 2014)</t>
  </si>
  <si>
    <t>Gasto efectivo real 3T 2014</t>
  </si>
  <si>
    <t>Gasto efectivo real por beneficiario 3T 2014</t>
  </si>
  <si>
    <t>Efectivos 4T 2014</t>
  </si>
  <si>
    <t>IPC (4T 2014)</t>
  </si>
  <si>
    <t>Gasto efectivo real 4T 2014</t>
  </si>
  <si>
    <t>Gasto efectivo real por beneficiario 4T 2014</t>
  </si>
  <si>
    <t>Efectivos 1S 2014</t>
  </si>
  <si>
    <t>IPC (1S 2014)</t>
  </si>
  <si>
    <t>Gasto efectivo real 1S 2014</t>
  </si>
  <si>
    <t>Gasto efectivo real por beneficiario 1S 2014</t>
  </si>
  <si>
    <t>Efectivos 3TA 2014</t>
  </si>
  <si>
    <t>IPC (3TA 2014)</t>
  </si>
  <si>
    <t>Gasto efectivo real 3TA 2014</t>
  </si>
  <si>
    <t>Gasto efectivo real por beneficiario 3TA 2014</t>
  </si>
  <si>
    <t>Efectivos  2014</t>
  </si>
  <si>
    <t>IPC ( 2014)</t>
  </si>
  <si>
    <t>Gasto efectivo real  2014</t>
  </si>
  <si>
    <t>Gasto efectivo real por beneficiario  2014</t>
  </si>
  <si>
    <t>Nota:</t>
  </si>
  <si>
    <t>Notas:</t>
  </si>
  <si>
    <t>Nota</t>
  </si>
  <si>
    <t>Indicadores propuestos aplicado a SANEBAR Primer Trimestre 2015</t>
  </si>
  <si>
    <t>Programados 1T 2015</t>
  </si>
  <si>
    <t>Efectivos 1T 2015</t>
  </si>
  <si>
    <t>Programados año 2015</t>
  </si>
  <si>
    <t>En transferencias 1T 2015</t>
  </si>
  <si>
    <t>IPC (1T 2015)</t>
  </si>
  <si>
    <t>Gasto efectivo real 1T 2015</t>
  </si>
  <si>
    <t>Gasto efectivo real por beneficiario 1T 2015</t>
  </si>
  <si>
    <t>Informes Trimestrales SANEBAR 2014 y 2015</t>
  </si>
  <si>
    <t>Metas y Modificaciones SANEBAR 2015, DESAF</t>
  </si>
  <si>
    <t>Indicadores propuestos aplicado a SANEBAR Segundo Trimestre 2015</t>
  </si>
  <si>
    <t>Programados 2T 2015</t>
  </si>
  <si>
    <t>Efectivos 2T 2015</t>
  </si>
  <si>
    <t>En transferencias 2T 2015</t>
  </si>
  <si>
    <t>IPC (2T 2015)</t>
  </si>
  <si>
    <t>Gasto efectivo real 2T 2015</t>
  </si>
  <si>
    <t>Gasto efectivo real por beneficiario 2T 2015</t>
  </si>
  <si>
    <t>Indicadores propuestos aplicado a SANEBAR Tercer trimestre 2015</t>
  </si>
  <si>
    <t>Programados 3T 2015</t>
  </si>
  <si>
    <t>Efectivos 3T 2015</t>
  </si>
  <si>
    <t>En transferencias 3T 2015</t>
  </si>
  <si>
    <t>IPC (3T 2015)</t>
  </si>
  <si>
    <t>Gasto efectivo real 3T 2015</t>
  </si>
  <si>
    <t>Gasto efectivo real por beneficiario 3T 2015</t>
  </si>
  <si>
    <t>Indicadores propuestos aplicado a SANEBAR Cuarto Trimestre 2015</t>
  </si>
  <si>
    <t>Programados 4T 2015</t>
  </si>
  <si>
    <t>Efectivos 4T 2015</t>
  </si>
  <si>
    <t>En transferencias 4T 2015</t>
  </si>
  <si>
    <t>IPC (4T 2015)</t>
  </si>
  <si>
    <t>Gasto efectivo real 4T 2015</t>
  </si>
  <si>
    <t>Gasto efectivo real por beneficiario 4T 2015</t>
  </si>
  <si>
    <t>Indicadores aplicados a SANEBAR Primer Semestre 2015</t>
  </si>
  <si>
    <t>Programados 1S 2015</t>
  </si>
  <si>
    <t>Efectivos 1S 2015</t>
  </si>
  <si>
    <t>En transferencias 1S 2015</t>
  </si>
  <si>
    <t>IPC (1S 2015)</t>
  </si>
  <si>
    <t>Gasto efectivo real 1S 2015</t>
  </si>
  <si>
    <t>Gasto efectivo real por beneficiario 1S 2015</t>
  </si>
  <si>
    <t>Indicadores aplicados a SANEBAR Tercer Trimestre Acumulado 2015</t>
  </si>
  <si>
    <t>Programados 3TA 2015</t>
  </si>
  <si>
    <t>Efectivos 3TA 2015</t>
  </si>
  <si>
    <t>En transferencias 3TA 2015</t>
  </si>
  <si>
    <t>IPC (3TA 2015)</t>
  </si>
  <si>
    <t>Gasto efectivo real 3TA 2015</t>
  </si>
  <si>
    <t>Gasto efectivo real por beneficiario 3TA 2015</t>
  </si>
  <si>
    <t>Indicadores aplicados a SANEBAR 2015</t>
  </si>
  <si>
    <t>Programados  2015</t>
  </si>
  <si>
    <t>Efectivos  2015</t>
  </si>
  <si>
    <t>En transferencias  2015</t>
  </si>
  <si>
    <t>IPC ( 2015)</t>
  </si>
  <si>
    <t>Gasto efectivo real  2015</t>
  </si>
  <si>
    <t>Gasto efectivo real por beneficiario  2015</t>
  </si>
  <si>
    <t>Fecha de actualización: 10/05/2016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</si>
</sst>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____"/>
    <numFmt numFmtId="165" formatCode="#,##0.00____"/>
    <numFmt numFmtId="166" formatCode="_(* #,##0_);_(* \(#,##0\);_(* &quot;-&quot;??_);_(@_)"/>
    <numFmt numFmtId="167" formatCode="_(* #,##0.0_);_(* \(#,##0.0\);_(* &quot;-&quot;??_);_(@_)"/>
    <numFmt numFmtId="168" formatCode="#,##0.0_);\(#,##0.0\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0" fillId="0" borderId="0" xfId="0" applyFill="1" applyAlignment="1">
      <alignment horizontal="left" indent="1"/>
    </xf>
    <xf numFmtId="0" fontId="0" fillId="0" borderId="0" xfId="0" applyAlignment="1">
      <alignment horizontal="left" indent="1"/>
    </xf>
    <xf numFmtId="3" fontId="0" fillId="0" borderId="0" xfId="0" applyNumberFormat="1" applyFill="1"/>
    <xf numFmtId="3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indent="1"/>
    </xf>
    <xf numFmtId="0" fontId="0" fillId="3" borderId="0" xfId="0" applyFill="1" applyAlignment="1">
      <alignment horizontal="left" indent="1"/>
    </xf>
    <xf numFmtId="0" fontId="1" fillId="3" borderId="0" xfId="0" applyFont="1" applyFill="1"/>
    <xf numFmtId="0" fontId="0" fillId="3" borderId="0" xfId="0" applyFill="1"/>
    <xf numFmtId="3" fontId="0" fillId="3" borderId="0" xfId="0" applyNumberFormat="1" applyFill="1"/>
    <xf numFmtId="164" fontId="0" fillId="0" borderId="0" xfId="0" applyNumberFormat="1"/>
    <xf numFmtId="164" fontId="0" fillId="0" borderId="0" xfId="0" applyNumberFormat="1" applyFill="1"/>
    <xf numFmtId="164" fontId="0" fillId="3" borderId="0" xfId="0" applyNumberFormat="1" applyFill="1"/>
    <xf numFmtId="165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0" borderId="3" xfId="0" applyBorder="1"/>
    <xf numFmtId="0" fontId="2" fillId="0" borderId="0" xfId="0" applyFont="1" applyFill="1" applyBorder="1"/>
    <xf numFmtId="0" fontId="6" fillId="0" borderId="0" xfId="0" applyFont="1"/>
    <xf numFmtId="0" fontId="0" fillId="0" borderId="0" xfId="0" applyAlignment="1">
      <alignment horizontal="left" indent="3"/>
    </xf>
    <xf numFmtId="166" fontId="0" fillId="0" borderId="0" xfId="1" applyNumberFormat="1" applyFont="1"/>
    <xf numFmtId="166" fontId="0" fillId="0" borderId="0" xfId="1" applyNumberFormat="1" applyFont="1" applyBorder="1" applyAlignment="1">
      <alignment horizontal="center" vertical="center"/>
    </xf>
    <xf numFmtId="166" fontId="1" fillId="0" borderId="0" xfId="1" applyNumberFormat="1" applyFont="1"/>
    <xf numFmtId="166" fontId="0" fillId="0" borderId="0" xfId="1" applyNumberFormat="1" applyFont="1" applyFill="1" applyAlignment="1">
      <alignment horizontal="left" indent="1"/>
    </xf>
    <xf numFmtId="166" fontId="0" fillId="0" borderId="0" xfId="1" applyNumberFormat="1" applyFont="1" applyFill="1"/>
    <xf numFmtId="166" fontId="0" fillId="0" borderId="0" xfId="1" applyNumberFormat="1" applyFont="1" applyAlignment="1">
      <alignment horizontal="left" indent="1"/>
    </xf>
    <xf numFmtId="166" fontId="0" fillId="0" borderId="0" xfId="1" applyNumberFormat="1" applyFont="1" applyAlignment="1">
      <alignment horizontal="left"/>
    </xf>
    <xf numFmtId="166" fontId="0" fillId="2" borderId="0" xfId="1" applyNumberFormat="1" applyFont="1" applyFill="1" applyAlignment="1">
      <alignment horizontal="left"/>
    </xf>
    <xf numFmtId="166" fontId="0" fillId="2" borderId="0" xfId="1" applyNumberFormat="1" applyFont="1" applyFill="1"/>
    <xf numFmtId="166" fontId="0" fillId="2" borderId="0" xfId="1" applyNumberFormat="1" applyFont="1" applyFill="1" applyAlignment="1">
      <alignment horizontal="left" indent="1"/>
    </xf>
    <xf numFmtId="166" fontId="0" fillId="3" borderId="0" xfId="1" applyNumberFormat="1" applyFont="1" applyFill="1" applyAlignment="1">
      <alignment horizontal="left" indent="1"/>
    </xf>
    <xf numFmtId="166" fontId="0" fillId="3" borderId="0" xfId="1" applyNumberFormat="1" applyFont="1" applyFill="1"/>
    <xf numFmtId="166" fontId="8" fillId="0" borderId="0" xfId="1" applyNumberFormat="1" applyFont="1" applyFill="1"/>
    <xf numFmtId="166" fontId="1" fillId="3" borderId="0" xfId="1" applyNumberFormat="1" applyFont="1" applyFill="1"/>
    <xf numFmtId="166" fontId="0" fillId="0" borderId="3" xfId="1" applyNumberFormat="1" applyFont="1" applyBorder="1"/>
    <xf numFmtId="166" fontId="2" fillId="0" borderId="0" xfId="1" applyNumberFormat="1" applyFont="1" applyFill="1" applyBorder="1"/>
    <xf numFmtId="166" fontId="6" fillId="0" borderId="0" xfId="1" applyNumberFormat="1" applyFont="1"/>
    <xf numFmtId="166" fontId="0" fillId="0" borderId="0" xfId="1" applyNumberFormat="1" applyFont="1" applyAlignment="1">
      <alignment horizontal="left" indent="3"/>
    </xf>
    <xf numFmtId="166" fontId="0" fillId="0" borderId="2" xfId="1" applyNumberFormat="1" applyFont="1" applyBorder="1" applyAlignment="1"/>
    <xf numFmtId="166" fontId="0" fillId="0" borderId="5" xfId="1" applyNumberFormat="1" applyFont="1" applyFill="1" applyBorder="1" applyAlignment="1">
      <alignment horizontal="center" vertical="center" wrapText="1"/>
    </xf>
    <xf numFmtId="166" fontId="0" fillId="0" borderId="3" xfId="1" applyNumberFormat="1" applyFont="1" applyFill="1" applyBorder="1" applyAlignment="1">
      <alignment horizontal="center"/>
    </xf>
    <xf numFmtId="166" fontId="7" fillId="0" borderId="0" xfId="1" applyNumberFormat="1" applyFont="1" applyFill="1"/>
    <xf numFmtId="166" fontId="0" fillId="0" borderId="3" xfId="1" applyNumberFormat="1" applyFont="1" applyFill="1" applyBorder="1"/>
    <xf numFmtId="0" fontId="0" fillId="0" borderId="0" xfId="0" applyFill="1"/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165" fontId="0" fillId="0" borderId="0" xfId="0" applyNumberFormat="1" applyFill="1"/>
    <xf numFmtId="0" fontId="0" fillId="0" borderId="3" xfId="0" applyFill="1" applyBorder="1"/>
    <xf numFmtId="166" fontId="0" fillId="0" borderId="4" xfId="1" applyNumberFormat="1" applyFont="1" applyFill="1" applyBorder="1" applyAlignment="1"/>
    <xf numFmtId="166" fontId="0" fillId="0" borderId="2" xfId="1" applyNumberFormat="1" applyFont="1" applyFill="1" applyBorder="1" applyAlignment="1"/>
    <xf numFmtId="167" fontId="0" fillId="0" borderId="0" xfId="1" applyNumberFormat="1" applyFont="1" applyFill="1"/>
    <xf numFmtId="167" fontId="0" fillId="3" borderId="0" xfId="1" applyNumberFormat="1" applyFont="1" applyFill="1"/>
    <xf numFmtId="43" fontId="0" fillId="0" borderId="0" xfId="1" applyNumberFormat="1" applyFont="1" applyFill="1"/>
    <xf numFmtId="167" fontId="0" fillId="0" borderId="0" xfId="1" applyNumberFormat="1" applyFont="1"/>
    <xf numFmtId="167" fontId="0" fillId="2" borderId="0" xfId="1" applyNumberFormat="1" applyFont="1" applyFill="1"/>
    <xf numFmtId="43" fontId="0" fillId="0" borderId="0" xfId="1" applyNumberFormat="1" applyFont="1"/>
    <xf numFmtId="14" fontId="0" fillId="0" borderId="0" xfId="1" applyNumberFormat="1" applyFont="1"/>
    <xf numFmtId="166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6" fontId="7" fillId="0" borderId="0" xfId="1" applyNumberFormat="1" applyFont="1"/>
    <xf numFmtId="2" fontId="0" fillId="0" borderId="0" xfId="1" applyNumberFormat="1" applyFont="1" applyFill="1"/>
    <xf numFmtId="166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6" fontId="11" fillId="0" borderId="0" xfId="1" applyNumberFormat="1" applyFont="1" applyFill="1"/>
    <xf numFmtId="2" fontId="0" fillId="0" borderId="0" xfId="0" applyNumberFormat="1" applyFill="1"/>
    <xf numFmtId="4" fontId="0" fillId="0" borderId="0" xfId="1" applyNumberFormat="1" applyFont="1" applyFill="1"/>
    <xf numFmtId="3" fontId="0" fillId="0" borderId="0" xfId="1" applyNumberFormat="1" applyFont="1" applyFill="1"/>
    <xf numFmtId="3" fontId="0" fillId="0" borderId="0" xfId="1" applyNumberFormat="1" applyFont="1"/>
    <xf numFmtId="166" fontId="0" fillId="0" borderId="0" xfId="0" applyNumberFormat="1" applyFill="1"/>
    <xf numFmtId="2" fontId="0" fillId="3" borderId="0" xfId="0" applyNumberFormat="1" applyFill="1"/>
    <xf numFmtId="3" fontId="0" fillId="2" borderId="0" xfId="0" applyNumberFormat="1" applyFill="1"/>
    <xf numFmtId="166" fontId="11" fillId="2" borderId="0" xfId="1" applyNumberFormat="1" applyFont="1" applyFill="1"/>
    <xf numFmtId="166" fontId="12" fillId="0" borderId="0" xfId="1" applyNumberFormat="1" applyFont="1" applyFill="1"/>
    <xf numFmtId="166" fontId="8" fillId="0" borderId="0" xfId="1" applyNumberFormat="1" applyFont="1" applyFill="1" applyAlignment="1">
      <alignment horizontal="left" indent="1"/>
    </xf>
    <xf numFmtId="0" fontId="0" fillId="0" borderId="0" xfId="0" applyFill="1" applyAlignment="1">
      <alignment horizontal="left"/>
    </xf>
    <xf numFmtId="0" fontId="1" fillId="0" borderId="0" xfId="0" applyFont="1" applyFill="1"/>
    <xf numFmtId="0" fontId="7" fillId="0" borderId="0" xfId="0" applyFont="1" applyFill="1"/>
    <xf numFmtId="0" fontId="13" fillId="0" borderId="0" xfId="0" applyFont="1" applyFill="1"/>
    <xf numFmtId="0" fontId="13" fillId="0" borderId="0" xfId="0" applyFont="1"/>
    <xf numFmtId="0" fontId="7" fillId="0" borderId="0" xfId="0" applyFont="1"/>
    <xf numFmtId="3" fontId="8" fillId="0" borderId="0" xfId="0" applyNumberFormat="1" applyFont="1" applyFill="1"/>
    <xf numFmtId="0" fontId="8" fillId="0" borderId="0" xfId="0" applyFont="1" applyFill="1"/>
    <xf numFmtId="168" fontId="0" fillId="2" borderId="0" xfId="1" applyNumberFormat="1" applyFont="1" applyFill="1"/>
    <xf numFmtId="0" fontId="8" fillId="0" borderId="0" xfId="0" applyFont="1"/>
    <xf numFmtId="0" fontId="8" fillId="0" borderId="0" xfId="0" applyFont="1" applyFill="1" applyAlignment="1">
      <alignment horizontal="left" indent="1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/>
    </xf>
    <xf numFmtId="37" fontId="0" fillId="0" borderId="0" xfId="1" applyNumberFormat="1" applyFont="1" applyFill="1"/>
    <xf numFmtId="43" fontId="7" fillId="0" borderId="0" xfId="1" applyNumberFormat="1" applyFont="1"/>
    <xf numFmtId="37" fontId="0" fillId="2" borderId="0" xfId="1" applyNumberFormat="1" applyFont="1" applyFill="1"/>
    <xf numFmtId="4" fontId="0" fillId="0" borderId="0" xfId="1" applyNumberFormat="1" applyFont="1"/>
    <xf numFmtId="166" fontId="12" fillId="0" borderId="0" xfId="1" applyNumberFormat="1" applyFont="1"/>
    <xf numFmtId="4" fontId="8" fillId="0" borderId="0" xfId="1" applyNumberFormat="1" applyFont="1" applyFill="1"/>
    <xf numFmtId="3" fontId="8" fillId="0" borderId="0" xfId="1" applyNumberFormat="1" applyFont="1" applyFill="1"/>
    <xf numFmtId="37" fontId="8" fillId="0" borderId="0" xfId="1" applyNumberFormat="1" applyFont="1" applyFill="1"/>
    <xf numFmtId="43" fontId="0" fillId="0" borderId="0" xfId="1" applyFont="1" applyFill="1"/>
    <xf numFmtId="166" fontId="0" fillId="0" borderId="1" xfId="1" applyNumberFormat="1" applyFont="1" applyFill="1" applyBorder="1" applyAlignment="1">
      <alignment horizontal="center" wrapText="1"/>
    </xf>
    <xf numFmtId="166" fontId="0" fillId="0" borderId="3" xfId="1" applyNumberFormat="1" applyFont="1" applyFill="1" applyBorder="1" applyAlignment="1">
      <alignment horizontal="center" wrapText="1"/>
    </xf>
    <xf numFmtId="166" fontId="0" fillId="0" borderId="1" xfId="1" applyNumberFormat="1" applyFont="1" applyBorder="1" applyAlignment="1">
      <alignment horizontal="center" vertical="center"/>
    </xf>
    <xf numFmtId="166" fontId="0" fillId="0" borderId="3" xfId="1" applyNumberFormat="1" applyFont="1" applyBorder="1" applyAlignment="1">
      <alignment horizontal="center" vertical="center"/>
    </xf>
    <xf numFmtId="166" fontId="3" fillId="0" borderId="0" xfId="1" applyNumberFormat="1" applyFont="1" applyAlignment="1">
      <alignment horizontal="center"/>
    </xf>
    <xf numFmtId="166" fontId="0" fillId="0" borderId="4" xfId="1" applyNumberFormat="1" applyFont="1" applyFill="1" applyBorder="1" applyAlignment="1">
      <alignment horizontal="center"/>
    </xf>
    <xf numFmtId="166" fontId="0" fillId="0" borderId="2" xfId="1" applyNumberFormat="1" applyFont="1" applyFill="1" applyBorder="1" applyAlignment="1">
      <alignment horizontal="center"/>
    </xf>
    <xf numFmtId="166" fontId="0" fillId="0" borderId="4" xfId="1" applyNumberFormat="1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SANEBAR: Indicadores de Cobertura 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Anual!$A$40:$A$41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Anual!$B$40:$B$41</c:f>
              <c:numCache>
                <c:formatCode>_(* #,##0.0_);_(* \(#,##0.0\);_(* "-"??_);_(@_)</c:formatCode>
                <c:ptCount val="2"/>
                <c:pt idx="0">
                  <c:v>28.250931256349475</c:v>
                </c:pt>
                <c:pt idx="1">
                  <c:v>13.96037927531324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1806272"/>
        <c:axId val="441806664"/>
      </c:barChart>
      <c:catAx>
        <c:axId val="44180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1806664"/>
        <c:crosses val="autoZero"/>
        <c:auto val="1"/>
        <c:lblAlgn val="ctr"/>
        <c:lblOffset val="100"/>
        <c:noMultiLvlLbl val="0"/>
      </c:catAx>
      <c:valAx>
        <c:axId val="44180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180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SANEBAR: Indicadores de resultado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Anual!$A$44:$A$46</c:f>
              <c:strCache>
                <c:ptCount val="3"/>
                <c:pt idx="0">
                  <c:v>Índice efectividad en beneficiarios (IEB)</c:v>
                </c:pt>
                <c:pt idx="1">
                  <c:v>Índice efectividad en gasto (IEG) </c:v>
                </c:pt>
                <c:pt idx="2">
                  <c:v>Índice efectividad total (IET)</c:v>
                </c:pt>
              </c:strCache>
            </c:strRef>
          </c:cat>
          <c:val>
            <c:numRef>
              <c:f>Anual!$B$44:$B$46</c:f>
              <c:numCache>
                <c:formatCode>_(* #,##0.0_);_(* \(#,##0.0\);_(* "-"??_);_(@_)</c:formatCode>
                <c:ptCount val="3"/>
                <c:pt idx="0">
                  <c:v>49.415642792927777</c:v>
                </c:pt>
                <c:pt idx="1">
                  <c:v>86.275800517952717</c:v>
                </c:pt>
                <c:pt idx="2">
                  <c:v>67.845721655440244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1807448"/>
        <c:axId val="441808232"/>
      </c:barChart>
      <c:catAx>
        <c:axId val="44180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1808232"/>
        <c:crosses val="autoZero"/>
        <c:auto val="1"/>
        <c:lblAlgn val="ctr"/>
        <c:lblOffset val="100"/>
        <c:noMultiLvlLbl val="0"/>
      </c:catAx>
      <c:valAx>
        <c:axId val="441808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1807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SANEBAR: Indicadores de avance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Anual!$A$49:$A$51</c:f>
              <c:strCache>
                <c:ptCount val="3"/>
                <c:pt idx="0">
                  <c:v>Índice avance beneficiarios (IAB) </c:v>
                </c:pt>
                <c:pt idx="1">
                  <c:v>Índice avance gasto (IAG)</c:v>
                </c:pt>
                <c:pt idx="2">
                  <c:v>Índice avance total (IAT) </c:v>
                </c:pt>
              </c:strCache>
            </c:strRef>
          </c:cat>
          <c:val>
            <c:numRef>
              <c:f>Anual!$B$49:$B$51</c:f>
              <c:numCache>
                <c:formatCode>_(* #,##0.0_);_(* \(#,##0.0\);_(* "-"??_);_(@_)</c:formatCode>
                <c:ptCount val="3"/>
                <c:pt idx="0">
                  <c:v>49.415642792927777</c:v>
                </c:pt>
                <c:pt idx="1">
                  <c:v>86.275800517952717</c:v>
                </c:pt>
                <c:pt idx="2">
                  <c:v>67.845721655440244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0499288"/>
        <c:axId val="440499680"/>
      </c:barChart>
      <c:catAx>
        <c:axId val="44049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0499680"/>
        <c:crosses val="autoZero"/>
        <c:auto val="1"/>
        <c:lblAlgn val="ctr"/>
        <c:lblOffset val="100"/>
        <c:noMultiLvlLbl val="0"/>
      </c:catAx>
      <c:valAx>
        <c:axId val="44049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049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SANEBAR: Índice transferencia efectiva del gasto (ITG)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Anual!$B$54</c:f>
              <c:numCache>
                <c:formatCode>_(* #,##0.0_);_(* \(#,##0.0\);_(* "-"??_);_(@_)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5235072"/>
        <c:axId val="435235856"/>
      </c:barChart>
      <c:catAx>
        <c:axId val="435235072"/>
        <c:scaling>
          <c:orientation val="minMax"/>
        </c:scaling>
        <c:delete val="1"/>
        <c:axPos val="b"/>
        <c:majorTickMark val="none"/>
        <c:minorTickMark val="none"/>
        <c:tickLblPos val="nextTo"/>
        <c:crossAx val="435235856"/>
        <c:crosses val="autoZero"/>
        <c:auto val="1"/>
        <c:lblAlgn val="ctr"/>
        <c:lblOffset val="100"/>
        <c:noMultiLvlLbl val="0"/>
      </c:catAx>
      <c:valAx>
        <c:axId val="43523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523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SANEBAR: Indicadores de expansión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Anual!$A$57:$A$59</c:f>
              <c:strCache>
                <c:ptCount val="3"/>
                <c:pt idx="0">
                  <c:v>Índice de crecimiento beneficiarios (ICB) </c:v>
                </c:pt>
                <c:pt idx="1">
                  <c:v>Índice de crecimiento del gasto real (ICGR) </c:v>
                </c:pt>
                <c:pt idx="2">
                  <c:v>Índice de crecimiento del gasto real por beneficiario (ICGRB) </c:v>
                </c:pt>
              </c:strCache>
            </c:strRef>
          </c:cat>
          <c:val>
            <c:numRef>
              <c:f>Anual!$B$57:$B$59</c:f>
              <c:numCache>
                <c:formatCode>_(* #,##0.0_);_(* \(#,##0.0\);_(* "-"??_);_(@_)</c:formatCode>
                <c:ptCount val="3"/>
                <c:pt idx="0">
                  <c:v>-9.0457804743519059</c:v>
                </c:pt>
                <c:pt idx="1">
                  <c:v>159.83305502873543</c:v>
                </c:pt>
                <c:pt idx="2">
                  <c:v>185.67454746337012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5234680"/>
        <c:axId val="440500464"/>
      </c:barChart>
      <c:catAx>
        <c:axId val="435234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0500464"/>
        <c:crosses val="autoZero"/>
        <c:auto val="1"/>
        <c:lblAlgn val="ctr"/>
        <c:lblOffset val="100"/>
        <c:noMultiLvlLbl val="0"/>
      </c:catAx>
      <c:valAx>
        <c:axId val="44050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35234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SANEBAR: Indicadores de gasto medio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Anual!$A$62:$A$63</c:f>
              <c:strCache>
                <c:ptCount val="2"/>
                <c:pt idx="0">
                  <c:v>Gasto programado por beneficiario (GPB) </c:v>
                </c:pt>
                <c:pt idx="1">
                  <c:v>Gasto efectivo por beneficiario (GEB) </c:v>
                </c:pt>
              </c:strCache>
            </c:strRef>
          </c:cat>
          <c:val>
            <c:numRef>
              <c:f>Anual!$B$62:$B$63</c:f>
              <c:numCache>
                <c:formatCode>_(* #,##0_);_(* \(#,##0\);_(* "-"??_);_(@_)</c:formatCode>
                <c:ptCount val="2"/>
                <c:pt idx="0">
                  <c:v>251676.65567875336</c:v>
                </c:pt>
                <c:pt idx="1">
                  <c:v>439407.51780473016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40501248"/>
        <c:axId val="440501640"/>
      </c:barChart>
      <c:catAx>
        <c:axId val="44050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0501640"/>
        <c:crosses val="autoZero"/>
        <c:auto val="1"/>
        <c:lblAlgn val="ctr"/>
        <c:lblOffset val="100"/>
        <c:noMultiLvlLbl val="0"/>
      </c:catAx>
      <c:valAx>
        <c:axId val="440501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050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SANEBAR: Índice de eficiencia (IE) 2015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Anual!$B$64</c:f>
              <c:numCache>
                <c:formatCode>_(* #,##0.0_);_(* \(#,##0.0\);_(* "-"??_);_(@_)</c:formatCode>
                <c:ptCount val="1"/>
                <c:pt idx="0">
                  <c:v>38.859563472332027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56905992"/>
        <c:axId val="356386104"/>
      </c:barChart>
      <c:catAx>
        <c:axId val="356905992"/>
        <c:scaling>
          <c:orientation val="minMax"/>
        </c:scaling>
        <c:delete val="1"/>
        <c:axPos val="b"/>
        <c:majorTickMark val="none"/>
        <c:minorTickMark val="none"/>
        <c:tickLblPos val="nextTo"/>
        <c:crossAx val="356386104"/>
        <c:crosses val="autoZero"/>
        <c:auto val="1"/>
        <c:lblAlgn val="ctr"/>
        <c:lblOffset val="100"/>
        <c:noMultiLvlLbl val="0"/>
      </c:catAx>
      <c:valAx>
        <c:axId val="356386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6905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SANEBAR:  Indicadores de Giro de recursos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Anual!$A$67:$A$68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Anual!$B$67:$B$68</c:f>
              <c:numCache>
                <c:formatCode>_(* #,##0.0_);_(* \(#,##0.0\);_(* "-"??_);_(@_)</c:formatCode>
                <c:ptCount val="2"/>
                <c:pt idx="0">
                  <c:v>37.065054730337145</c:v>
                </c:pt>
                <c:pt idx="1">
                  <c:v>232.76857715614642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7960904"/>
        <c:axId val="517961296"/>
      </c:barChart>
      <c:catAx>
        <c:axId val="517960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7961296"/>
        <c:crosses val="autoZero"/>
        <c:auto val="1"/>
        <c:lblAlgn val="ctr"/>
        <c:lblOffset val="100"/>
        <c:noMultiLvlLbl val="0"/>
      </c:catAx>
      <c:valAx>
        <c:axId val="51796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7960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678664</xdr:colOff>
      <xdr:row>30</xdr:row>
      <xdr:rowOff>3571</xdr:rowOff>
    </xdr:from>
    <xdr:to>
      <xdr:col>16</xdr:col>
      <xdr:colOff>678664</xdr:colOff>
      <xdr:row>44</xdr:row>
      <xdr:rowOff>79771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619125</xdr:colOff>
      <xdr:row>45</xdr:row>
      <xdr:rowOff>146447</xdr:rowOff>
    </xdr:from>
    <xdr:to>
      <xdr:col>16</xdr:col>
      <xdr:colOff>619125</xdr:colOff>
      <xdr:row>60</xdr:row>
      <xdr:rowOff>32147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631039</xdr:colOff>
      <xdr:row>61</xdr:row>
      <xdr:rowOff>51197</xdr:rowOff>
    </xdr:from>
    <xdr:to>
      <xdr:col>16</xdr:col>
      <xdr:colOff>631039</xdr:colOff>
      <xdr:row>75</xdr:row>
      <xdr:rowOff>103585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154789</xdr:colOff>
      <xdr:row>79</xdr:row>
      <xdr:rowOff>51196</xdr:rowOff>
    </xdr:from>
    <xdr:to>
      <xdr:col>6</xdr:col>
      <xdr:colOff>166695</xdr:colOff>
      <xdr:row>93</xdr:row>
      <xdr:rowOff>127396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797726</xdr:colOff>
      <xdr:row>79</xdr:row>
      <xdr:rowOff>182166</xdr:rowOff>
    </xdr:from>
    <xdr:to>
      <xdr:col>12</xdr:col>
      <xdr:colOff>309570</xdr:colOff>
      <xdr:row>94</xdr:row>
      <xdr:rowOff>67866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23820</xdr:colOff>
      <xdr:row>79</xdr:row>
      <xdr:rowOff>170260</xdr:rowOff>
    </xdr:from>
    <xdr:to>
      <xdr:col>19</xdr:col>
      <xdr:colOff>23820</xdr:colOff>
      <xdr:row>94</xdr:row>
      <xdr:rowOff>55960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83351</xdr:colOff>
      <xdr:row>96</xdr:row>
      <xdr:rowOff>51196</xdr:rowOff>
    </xdr:from>
    <xdr:to>
      <xdr:col>19</xdr:col>
      <xdr:colOff>83351</xdr:colOff>
      <xdr:row>110</xdr:row>
      <xdr:rowOff>127396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226226</xdr:colOff>
      <xdr:row>95</xdr:row>
      <xdr:rowOff>63103</xdr:rowOff>
    </xdr:from>
    <xdr:to>
      <xdr:col>6</xdr:col>
      <xdr:colOff>238132</xdr:colOff>
      <xdr:row>109</xdr:row>
      <xdr:rowOff>139303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Q83"/>
  <sheetViews>
    <sheetView topLeftCell="D1" zoomScale="80" zoomScaleNormal="80" workbookViewId="0">
      <selection activeCell="P11" sqref="P11"/>
    </sheetView>
  </sheetViews>
  <sheetFormatPr baseColWidth="10" defaultColWidth="11.42578125" defaultRowHeight="15" x14ac:dyDescent="0.25"/>
  <cols>
    <col min="1" max="1" width="43.5703125" style="23" customWidth="1"/>
    <col min="2" max="2" width="16.42578125" style="27" bestFit="1" customWidth="1"/>
    <col min="3" max="3" width="15.85546875" style="27" customWidth="1"/>
    <col min="4" max="4" width="15.5703125" style="27" bestFit="1" customWidth="1"/>
    <col min="5" max="5" width="12.7109375" style="27" customWidth="1"/>
    <col min="6" max="6" width="16" style="27" customWidth="1"/>
    <col min="7" max="7" width="15.140625" style="27" bestFit="1" customWidth="1"/>
    <col min="8" max="8" width="25.7109375" style="27" customWidth="1"/>
    <col min="9" max="9" width="25" style="23" customWidth="1"/>
    <col min="10" max="10" width="14.85546875" style="23" bestFit="1" customWidth="1"/>
    <col min="11" max="13" width="11.42578125" style="23"/>
    <col min="14" max="14" width="15" style="23" customWidth="1"/>
    <col min="15" max="15" width="11.42578125" style="23"/>
    <col min="16" max="16" width="13.42578125" style="23" bestFit="1" customWidth="1"/>
    <col min="17" max="16384" width="11.42578125" style="23"/>
  </cols>
  <sheetData>
    <row r="2" spans="1:17" ht="15.75" x14ac:dyDescent="0.25">
      <c r="A2" s="104" t="s">
        <v>79</v>
      </c>
      <c r="B2" s="104"/>
      <c r="C2" s="104"/>
      <c r="D2" s="104"/>
      <c r="E2" s="104"/>
      <c r="F2" s="104"/>
      <c r="G2" s="104"/>
      <c r="H2" s="104"/>
      <c r="I2" s="104"/>
      <c r="J2" s="104"/>
    </row>
    <row r="4" spans="1:17" ht="15" customHeight="1" x14ac:dyDescent="0.25">
      <c r="A4" s="102" t="s">
        <v>0</v>
      </c>
      <c r="B4" s="100" t="s">
        <v>1</v>
      </c>
      <c r="C4" s="51" t="s">
        <v>36</v>
      </c>
      <c r="D4" s="52"/>
      <c r="E4" s="52"/>
      <c r="F4" s="52"/>
      <c r="G4" s="52"/>
      <c r="H4" s="51" t="s">
        <v>39</v>
      </c>
      <c r="I4" s="41"/>
      <c r="J4" s="41"/>
    </row>
    <row r="5" spans="1:17" ht="15.75" customHeight="1" thickBot="1" x14ac:dyDescent="0.3">
      <c r="A5" s="103"/>
      <c r="B5" s="101"/>
      <c r="C5" s="42" t="s">
        <v>43</v>
      </c>
      <c r="D5" s="43" t="s">
        <v>37</v>
      </c>
      <c r="E5" s="43" t="s">
        <v>38</v>
      </c>
      <c r="F5" s="48" t="s">
        <v>47</v>
      </c>
      <c r="G5" s="43" t="s">
        <v>46</v>
      </c>
      <c r="H5" s="42" t="s">
        <v>40</v>
      </c>
      <c r="I5" s="48" t="s">
        <v>47</v>
      </c>
      <c r="J5" s="43" t="s">
        <v>46</v>
      </c>
    </row>
    <row r="6" spans="1:17" ht="15.75" thickTop="1" x14ac:dyDescent="0.25"/>
    <row r="7" spans="1:17" x14ac:dyDescent="0.25">
      <c r="A7" s="25" t="s">
        <v>2</v>
      </c>
      <c r="C7" s="27" t="s">
        <v>45</v>
      </c>
      <c r="D7" s="44"/>
      <c r="E7" s="44"/>
      <c r="F7" s="35">
        <v>192748.86</v>
      </c>
      <c r="G7" s="35">
        <v>0</v>
      </c>
      <c r="H7" s="35" t="s">
        <v>45</v>
      </c>
      <c r="I7" s="35">
        <v>240079.09159999999</v>
      </c>
      <c r="J7" s="76">
        <v>0</v>
      </c>
      <c r="L7" s="92"/>
      <c r="M7" s="55"/>
      <c r="N7" s="55"/>
      <c r="O7" s="27"/>
      <c r="P7" s="27"/>
      <c r="Q7" s="95"/>
    </row>
    <row r="8" spans="1:17" x14ac:dyDescent="0.25">
      <c r="L8" s="58"/>
      <c r="M8" s="55"/>
      <c r="N8" s="55"/>
      <c r="O8" s="27"/>
      <c r="P8" s="27"/>
    </row>
    <row r="9" spans="1:17" x14ac:dyDescent="0.25">
      <c r="A9" s="23" t="s">
        <v>34</v>
      </c>
      <c r="M9" s="27"/>
      <c r="N9" s="27"/>
      <c r="O9" s="27"/>
      <c r="P9" s="27"/>
    </row>
    <row r="10" spans="1:17" x14ac:dyDescent="0.25">
      <c r="A10" s="26" t="s">
        <v>48</v>
      </c>
      <c r="B10" s="70">
        <f>C10</f>
        <v>1443</v>
      </c>
      <c r="C10" s="97">
        <f>SUM(D10:G10)</f>
        <v>1443</v>
      </c>
      <c r="D10" s="70">
        <v>0</v>
      </c>
      <c r="E10" s="70">
        <v>0</v>
      </c>
      <c r="F10" s="70">
        <v>902</v>
      </c>
      <c r="G10" s="70">
        <v>541</v>
      </c>
      <c r="H10" s="70">
        <f>SUM(I10:J10)</f>
        <v>0</v>
      </c>
      <c r="I10" s="71">
        <v>0</v>
      </c>
      <c r="J10" s="71">
        <v>0</v>
      </c>
      <c r="K10" s="62"/>
      <c r="L10" s="58"/>
      <c r="M10" s="27"/>
      <c r="N10" s="27"/>
      <c r="O10" s="27"/>
      <c r="P10" s="27"/>
    </row>
    <row r="11" spans="1:17" x14ac:dyDescent="0.25">
      <c r="A11" s="28" t="s">
        <v>80</v>
      </c>
      <c r="B11" s="70">
        <f>C11+H11</f>
        <v>0</v>
      </c>
      <c r="C11" s="97">
        <f t="shared" ref="C11:C13" si="0">SUM(D11:G11)</f>
        <v>0</v>
      </c>
      <c r="D11" s="70">
        <v>0</v>
      </c>
      <c r="E11" s="70">
        <v>0</v>
      </c>
      <c r="F11" s="70">
        <v>0</v>
      </c>
      <c r="G11" s="70">
        <v>0</v>
      </c>
      <c r="H11" s="70">
        <f>SUM(I11:J11)</f>
        <v>0</v>
      </c>
      <c r="I11" s="70">
        <f>I13/3</f>
        <v>0</v>
      </c>
      <c r="J11" s="70">
        <f>J13/3</f>
        <v>0</v>
      </c>
      <c r="K11" s="62"/>
      <c r="M11" s="27"/>
      <c r="N11" s="27"/>
      <c r="O11" s="27"/>
      <c r="P11" s="27"/>
    </row>
    <row r="12" spans="1:17" x14ac:dyDescent="0.25">
      <c r="A12" s="28" t="s">
        <v>81</v>
      </c>
      <c r="B12" s="97">
        <f t="shared" ref="B12:B13" si="1">C12+H12</f>
        <v>0</v>
      </c>
      <c r="C12" s="97">
        <f t="shared" si="0"/>
        <v>0</v>
      </c>
      <c r="D12" s="70">
        <v>0</v>
      </c>
      <c r="E12" s="70">
        <v>0</v>
      </c>
      <c r="F12" s="70">
        <v>0</v>
      </c>
      <c r="G12" s="70">
        <v>0</v>
      </c>
      <c r="H12" s="70">
        <f t="shared" ref="H12:H20" si="2">SUM(I12:J12)</f>
        <v>0</v>
      </c>
      <c r="I12" s="70">
        <v>0</v>
      </c>
      <c r="J12" s="70">
        <v>0</v>
      </c>
      <c r="K12" s="62"/>
      <c r="M12" s="27"/>
      <c r="N12" s="27"/>
      <c r="O12" s="27"/>
      <c r="P12" s="27"/>
    </row>
    <row r="13" spans="1:17" x14ac:dyDescent="0.25">
      <c r="A13" s="28" t="s">
        <v>82</v>
      </c>
      <c r="B13" s="70">
        <f t="shared" si="1"/>
        <v>3337</v>
      </c>
      <c r="C13" s="97">
        <f t="shared" si="0"/>
        <v>3337</v>
      </c>
      <c r="D13" s="70">
        <v>0</v>
      </c>
      <c r="E13" s="70">
        <v>0</v>
      </c>
      <c r="F13" s="70">
        <v>3337</v>
      </c>
      <c r="G13" s="70">
        <v>0</v>
      </c>
      <c r="H13" s="70">
        <f>SUM(I13:J13)</f>
        <v>0</v>
      </c>
      <c r="I13" s="70">
        <v>0</v>
      </c>
      <c r="J13" s="70">
        <v>0</v>
      </c>
      <c r="K13" s="62"/>
      <c r="M13" s="27"/>
      <c r="N13" s="27"/>
      <c r="O13" s="27"/>
      <c r="P13" s="27"/>
      <c r="Q13" s="76"/>
    </row>
    <row r="14" spans="1:17" x14ac:dyDescent="0.25">
      <c r="C14" s="35"/>
      <c r="M14" s="27"/>
      <c r="N14" s="27"/>
      <c r="O14" s="27"/>
      <c r="P14" s="27"/>
    </row>
    <row r="15" spans="1:17" x14ac:dyDescent="0.25">
      <c r="A15" s="29" t="s">
        <v>3</v>
      </c>
    </row>
    <row r="16" spans="1:17" x14ac:dyDescent="0.25">
      <c r="A16" s="26" t="s">
        <v>48</v>
      </c>
      <c r="B16" s="69">
        <f>C16+H16</f>
        <v>222160847.59999999</v>
      </c>
      <c r="C16" s="69">
        <f>SUM(D16:G16)</f>
        <v>222160847.59999999</v>
      </c>
      <c r="D16" s="69">
        <v>0</v>
      </c>
      <c r="E16" s="69">
        <v>0</v>
      </c>
      <c r="F16" s="69">
        <v>202781145.59999999</v>
      </c>
      <c r="G16" s="69">
        <v>19379702</v>
      </c>
      <c r="H16" s="69">
        <f>SUM(I16:J16)</f>
        <v>0</v>
      </c>
      <c r="I16" s="94">
        <v>0</v>
      </c>
      <c r="J16" s="94">
        <v>0</v>
      </c>
    </row>
    <row r="17" spans="1:10" x14ac:dyDescent="0.25">
      <c r="A17" s="28" t="s">
        <v>80</v>
      </c>
      <c r="B17" s="69">
        <f>C17+H17</f>
        <v>0</v>
      </c>
      <c r="C17" s="69">
        <f t="shared" ref="C17:C19" si="3">SUM(D17:G17)</f>
        <v>0</v>
      </c>
      <c r="D17" s="69">
        <v>0</v>
      </c>
      <c r="E17" s="69">
        <v>0</v>
      </c>
      <c r="F17" s="69">
        <v>0</v>
      </c>
      <c r="G17" s="69">
        <v>0</v>
      </c>
      <c r="H17" s="69">
        <f t="shared" si="2"/>
        <v>0</v>
      </c>
      <c r="I17" s="96">
        <f>I11*I7</f>
        <v>0</v>
      </c>
      <c r="J17" s="96">
        <f>J11*J7</f>
        <v>0</v>
      </c>
    </row>
    <row r="18" spans="1:10" x14ac:dyDescent="0.25">
      <c r="A18" s="28" t="s">
        <v>81</v>
      </c>
      <c r="B18" s="69">
        <f>C18+H18</f>
        <v>0</v>
      </c>
      <c r="C18" s="69">
        <f t="shared" si="3"/>
        <v>0</v>
      </c>
      <c r="D18" s="69">
        <v>0</v>
      </c>
      <c r="E18" s="69">
        <v>0</v>
      </c>
      <c r="F18" s="69">
        <v>0</v>
      </c>
      <c r="G18" s="69">
        <v>0</v>
      </c>
      <c r="H18" s="69">
        <f t="shared" si="2"/>
        <v>0</v>
      </c>
      <c r="I18" s="69">
        <f>I12*I7</f>
        <v>0</v>
      </c>
      <c r="J18" s="69">
        <f>J12*J7</f>
        <v>0</v>
      </c>
    </row>
    <row r="19" spans="1:10" x14ac:dyDescent="0.25">
      <c r="A19" s="28" t="s">
        <v>82</v>
      </c>
      <c r="B19" s="69">
        <f>C19+H19</f>
        <v>839845000</v>
      </c>
      <c r="C19" s="69">
        <f t="shared" si="3"/>
        <v>839845000</v>
      </c>
      <c r="D19" s="69">
        <v>0</v>
      </c>
      <c r="E19" s="69">
        <v>0</v>
      </c>
      <c r="F19" s="69">
        <v>839845000</v>
      </c>
      <c r="G19" s="69">
        <v>0</v>
      </c>
      <c r="H19" s="69">
        <f t="shared" si="2"/>
        <v>0</v>
      </c>
      <c r="I19" s="69">
        <f>I13*I7</f>
        <v>0</v>
      </c>
      <c r="J19" s="69">
        <f>J13*J7</f>
        <v>0</v>
      </c>
    </row>
    <row r="20" spans="1:10" x14ac:dyDescent="0.25">
      <c r="A20" s="28" t="s">
        <v>83</v>
      </c>
      <c r="B20" s="27">
        <f>B18</f>
        <v>0</v>
      </c>
      <c r="H20" s="27">
        <f t="shared" si="2"/>
        <v>0</v>
      </c>
      <c r="I20" s="27"/>
      <c r="J20" s="27"/>
    </row>
    <row r="22" spans="1:10" x14ac:dyDescent="0.25">
      <c r="A22" s="30" t="s">
        <v>4</v>
      </c>
      <c r="C22" s="31"/>
    </row>
    <row r="23" spans="1:10" x14ac:dyDescent="0.25">
      <c r="A23" s="32" t="s">
        <v>80</v>
      </c>
      <c r="B23" s="91">
        <f>B17</f>
        <v>0</v>
      </c>
      <c r="C23" s="93">
        <f>C17</f>
        <v>0</v>
      </c>
    </row>
    <row r="24" spans="1:10" x14ac:dyDescent="0.25">
      <c r="A24" s="32" t="s">
        <v>81</v>
      </c>
      <c r="B24" s="91">
        <v>0</v>
      </c>
      <c r="C24" s="93">
        <v>0</v>
      </c>
    </row>
    <row r="26" spans="1:10" x14ac:dyDescent="0.25">
      <c r="A26" s="23" t="s">
        <v>5</v>
      </c>
    </row>
    <row r="27" spans="1:10" x14ac:dyDescent="0.25">
      <c r="A27" s="33" t="s">
        <v>49</v>
      </c>
      <c r="B27" s="55">
        <v>0.96</v>
      </c>
      <c r="C27" s="55">
        <v>0.96</v>
      </c>
      <c r="D27" s="55">
        <v>0.96</v>
      </c>
      <c r="E27" s="55">
        <v>0.96</v>
      </c>
      <c r="F27" s="55">
        <v>0.96</v>
      </c>
      <c r="G27" s="55">
        <v>0.96</v>
      </c>
      <c r="H27" s="55"/>
      <c r="I27" s="55"/>
      <c r="J27" s="55"/>
    </row>
    <row r="28" spans="1:10" x14ac:dyDescent="0.25">
      <c r="A28" s="33" t="s">
        <v>84</v>
      </c>
      <c r="B28" s="55">
        <v>1</v>
      </c>
      <c r="C28" s="55">
        <v>1</v>
      </c>
      <c r="D28" s="55">
        <v>1</v>
      </c>
      <c r="E28" s="55">
        <v>1</v>
      </c>
      <c r="F28" s="55">
        <v>1</v>
      </c>
      <c r="G28" s="55">
        <v>1</v>
      </c>
      <c r="H28" s="55"/>
      <c r="I28" s="55"/>
      <c r="J28" s="55"/>
    </row>
    <row r="29" spans="1:10" s="35" customFormat="1" x14ac:dyDescent="0.25">
      <c r="A29" s="77" t="s">
        <v>6</v>
      </c>
      <c r="B29" s="35">
        <f>C29</f>
        <v>11812</v>
      </c>
      <c r="C29" s="98">
        <f>F29+E29</f>
        <v>11812</v>
      </c>
      <c r="D29" s="98">
        <v>0</v>
      </c>
      <c r="E29" s="98">
        <v>0</v>
      </c>
      <c r="F29" s="98">
        <v>11812</v>
      </c>
      <c r="G29" s="98">
        <v>0</v>
      </c>
      <c r="H29" s="98">
        <f>+I29+J29</f>
        <v>0</v>
      </c>
      <c r="I29" s="98"/>
      <c r="J29" s="98">
        <v>0</v>
      </c>
    </row>
    <row r="31" spans="1:10" x14ac:dyDescent="0.25">
      <c r="A31" s="36" t="s">
        <v>7</v>
      </c>
    </row>
    <row r="32" spans="1:10" x14ac:dyDescent="0.25">
      <c r="A32" s="34" t="s">
        <v>50</v>
      </c>
      <c r="B32" s="27">
        <f>B16/B27</f>
        <v>231417549.58333334</v>
      </c>
      <c r="C32" s="27">
        <f t="shared" ref="C32:J32" si="4">C16/C27</f>
        <v>231417549.58333334</v>
      </c>
      <c r="D32" s="27">
        <f t="shared" si="4"/>
        <v>0</v>
      </c>
      <c r="E32" s="27">
        <f t="shared" si="4"/>
        <v>0</v>
      </c>
      <c r="F32" s="27">
        <f t="shared" ref="F32:G32" si="5">F16/F27</f>
        <v>211230360</v>
      </c>
      <c r="G32" s="27">
        <f t="shared" si="5"/>
        <v>20187189.583333336</v>
      </c>
      <c r="H32" s="27" t="e">
        <f t="shared" si="4"/>
        <v>#DIV/0!</v>
      </c>
      <c r="I32" s="27" t="e">
        <f t="shared" si="4"/>
        <v>#DIV/0!</v>
      </c>
      <c r="J32" s="27" t="e">
        <f t="shared" si="4"/>
        <v>#DIV/0!</v>
      </c>
    </row>
    <row r="33" spans="1:10" x14ac:dyDescent="0.25">
      <c r="A33" s="34" t="s">
        <v>85</v>
      </c>
      <c r="B33" s="27">
        <f>B18/B28</f>
        <v>0</v>
      </c>
      <c r="C33" s="27">
        <f t="shared" ref="C33:J33" si="6">C18/C28</f>
        <v>0</v>
      </c>
      <c r="D33" s="27">
        <f t="shared" si="6"/>
        <v>0</v>
      </c>
      <c r="E33" s="27">
        <f t="shared" si="6"/>
        <v>0</v>
      </c>
      <c r="F33" s="27">
        <f t="shared" ref="F33:G33" si="7">F18/F28</f>
        <v>0</v>
      </c>
      <c r="G33" s="27">
        <f t="shared" si="7"/>
        <v>0</v>
      </c>
      <c r="H33" s="27" t="e">
        <f t="shared" si="6"/>
        <v>#DIV/0!</v>
      </c>
      <c r="I33" s="34" t="e">
        <f t="shared" si="6"/>
        <v>#DIV/0!</v>
      </c>
      <c r="J33" s="34" t="e">
        <f t="shared" si="6"/>
        <v>#DIV/0!</v>
      </c>
    </row>
    <row r="34" spans="1:10" x14ac:dyDescent="0.25">
      <c r="A34" s="34" t="s">
        <v>51</v>
      </c>
      <c r="B34" s="27">
        <f>B32/B10</f>
        <v>160372.52223377224</v>
      </c>
      <c r="C34" s="27">
        <f t="shared" ref="C34:J34" si="8">C32/C10</f>
        <v>160372.52223377224</v>
      </c>
      <c r="D34" s="27" t="e">
        <f t="shared" si="8"/>
        <v>#DIV/0!</v>
      </c>
      <c r="E34" s="27" t="e">
        <f t="shared" si="8"/>
        <v>#DIV/0!</v>
      </c>
      <c r="F34" s="27">
        <f t="shared" ref="F34:G34" si="9">F32/F10</f>
        <v>234180</v>
      </c>
      <c r="G34" s="27">
        <f t="shared" si="9"/>
        <v>37314.583333333336</v>
      </c>
      <c r="H34" s="27" t="e">
        <f t="shared" si="8"/>
        <v>#DIV/0!</v>
      </c>
      <c r="I34" s="34" t="e">
        <f t="shared" si="8"/>
        <v>#DIV/0!</v>
      </c>
      <c r="J34" s="34" t="e">
        <f t="shared" si="8"/>
        <v>#DIV/0!</v>
      </c>
    </row>
    <row r="35" spans="1:10" x14ac:dyDescent="0.25">
      <c r="A35" s="34" t="s">
        <v>86</v>
      </c>
      <c r="B35" s="27" t="e">
        <f>B33/B12</f>
        <v>#DIV/0!</v>
      </c>
      <c r="C35" s="27" t="e">
        <f t="shared" ref="C35:J35" si="10">C33/C12</f>
        <v>#DIV/0!</v>
      </c>
      <c r="D35" s="27" t="e">
        <f t="shared" si="10"/>
        <v>#DIV/0!</v>
      </c>
      <c r="E35" s="27" t="e">
        <f t="shared" si="10"/>
        <v>#DIV/0!</v>
      </c>
      <c r="F35" s="27" t="e">
        <f t="shared" ref="F35:G35" si="11">F33/F12</f>
        <v>#DIV/0!</v>
      </c>
      <c r="G35" s="27" t="e">
        <f t="shared" si="11"/>
        <v>#DIV/0!</v>
      </c>
      <c r="H35" s="27" t="e">
        <f t="shared" si="10"/>
        <v>#DIV/0!</v>
      </c>
      <c r="I35" s="34" t="e">
        <f t="shared" si="10"/>
        <v>#DIV/0!</v>
      </c>
      <c r="J35" s="34" t="e">
        <f t="shared" si="10"/>
        <v>#DIV/0!</v>
      </c>
    </row>
    <row r="37" spans="1:10" x14ac:dyDescent="0.25">
      <c r="A37" s="25" t="s">
        <v>8</v>
      </c>
    </row>
    <row r="39" spans="1:10" x14ac:dyDescent="0.25">
      <c r="A39" s="23" t="s">
        <v>9</v>
      </c>
    </row>
    <row r="40" spans="1:10" x14ac:dyDescent="0.25">
      <c r="A40" s="23" t="s">
        <v>10</v>
      </c>
      <c r="B40" s="55">
        <f>B11/B29*100</f>
        <v>0</v>
      </c>
      <c r="C40" s="55">
        <f t="shared" ref="C40:J40" si="12">C11/C29*100</f>
        <v>0</v>
      </c>
      <c r="D40" s="55" t="e">
        <f t="shared" si="12"/>
        <v>#DIV/0!</v>
      </c>
      <c r="E40" s="55" t="e">
        <f t="shared" si="12"/>
        <v>#DIV/0!</v>
      </c>
      <c r="F40" s="55">
        <f t="shared" ref="F40:G40" si="13">F11/F29*100</f>
        <v>0</v>
      </c>
      <c r="G40" s="55" t="e">
        <f t="shared" si="13"/>
        <v>#DIV/0!</v>
      </c>
      <c r="H40" s="55" t="e">
        <f t="shared" si="12"/>
        <v>#DIV/0!</v>
      </c>
      <c r="I40" s="58" t="e">
        <f t="shared" si="12"/>
        <v>#DIV/0!</v>
      </c>
      <c r="J40" s="58" t="e">
        <f t="shared" si="12"/>
        <v>#DIV/0!</v>
      </c>
    </row>
    <row r="41" spans="1:10" x14ac:dyDescent="0.25">
      <c r="A41" s="23" t="s">
        <v>11</v>
      </c>
      <c r="B41" s="55">
        <f>B12/B29*100</f>
        <v>0</v>
      </c>
      <c r="C41" s="55">
        <f t="shared" ref="C41:J41" si="14">C12/C29*100</f>
        <v>0</v>
      </c>
      <c r="D41" s="55" t="e">
        <f t="shared" si="14"/>
        <v>#DIV/0!</v>
      </c>
      <c r="E41" s="55" t="e">
        <f t="shared" si="14"/>
        <v>#DIV/0!</v>
      </c>
      <c r="F41" s="55">
        <f t="shared" ref="F41:G41" si="15">F12/F29*100</f>
        <v>0</v>
      </c>
      <c r="G41" s="55" t="e">
        <f t="shared" si="15"/>
        <v>#DIV/0!</v>
      </c>
      <c r="H41" s="55" t="e">
        <f t="shared" si="14"/>
        <v>#DIV/0!</v>
      </c>
      <c r="I41" s="58" t="e">
        <f t="shared" si="14"/>
        <v>#DIV/0!</v>
      </c>
      <c r="J41" s="58" t="e">
        <f t="shared" si="14"/>
        <v>#DIV/0!</v>
      </c>
    </row>
    <row r="43" spans="1:10" x14ac:dyDescent="0.25">
      <c r="A43" s="23" t="s">
        <v>12</v>
      </c>
    </row>
    <row r="44" spans="1:10" x14ac:dyDescent="0.25">
      <c r="A44" s="23" t="s">
        <v>13</v>
      </c>
      <c r="B44" s="27" t="e">
        <f>B12/B11*100</f>
        <v>#DIV/0!</v>
      </c>
      <c r="C44" s="27" t="e">
        <f t="shared" ref="C44:J44" si="16">C12/C11*100</f>
        <v>#DIV/0!</v>
      </c>
      <c r="D44" s="27" t="e">
        <f t="shared" si="16"/>
        <v>#DIV/0!</v>
      </c>
      <c r="E44" s="27" t="e">
        <f t="shared" si="16"/>
        <v>#DIV/0!</v>
      </c>
      <c r="F44" s="27" t="e">
        <f t="shared" ref="F44:G44" si="17">F12/F11*100</f>
        <v>#DIV/0!</v>
      </c>
      <c r="G44" s="27" t="e">
        <f t="shared" si="17"/>
        <v>#DIV/0!</v>
      </c>
      <c r="H44" s="27" t="e">
        <f t="shared" si="16"/>
        <v>#DIV/0!</v>
      </c>
      <c r="I44" s="23" t="e">
        <f t="shared" si="16"/>
        <v>#DIV/0!</v>
      </c>
      <c r="J44" s="23" t="e">
        <f t="shared" si="16"/>
        <v>#DIV/0!</v>
      </c>
    </row>
    <row r="45" spans="1:10" x14ac:dyDescent="0.25">
      <c r="A45" s="23" t="s">
        <v>14</v>
      </c>
      <c r="B45" s="27" t="e">
        <f>B18/B17*100</f>
        <v>#DIV/0!</v>
      </c>
      <c r="C45" s="27" t="e">
        <f t="shared" ref="C45:J45" si="18">C18/C17*100</f>
        <v>#DIV/0!</v>
      </c>
      <c r="D45" s="27" t="e">
        <f t="shared" si="18"/>
        <v>#DIV/0!</v>
      </c>
      <c r="E45" s="27" t="e">
        <f t="shared" si="18"/>
        <v>#DIV/0!</v>
      </c>
      <c r="F45" s="27" t="e">
        <f t="shared" ref="F45:G45" si="19">F18/F17*100</f>
        <v>#DIV/0!</v>
      </c>
      <c r="G45" s="27" t="e">
        <f t="shared" si="19"/>
        <v>#DIV/0!</v>
      </c>
      <c r="H45" s="27" t="e">
        <f t="shared" si="18"/>
        <v>#DIV/0!</v>
      </c>
      <c r="I45" s="23" t="e">
        <f t="shared" si="18"/>
        <v>#DIV/0!</v>
      </c>
      <c r="J45" s="23" t="e">
        <f t="shared" si="18"/>
        <v>#DIV/0!</v>
      </c>
    </row>
    <row r="46" spans="1:10" x14ac:dyDescent="0.25">
      <c r="A46" s="34" t="s">
        <v>15</v>
      </c>
      <c r="B46" s="27" t="e">
        <f>AVERAGE(B44:B45)</f>
        <v>#DIV/0!</v>
      </c>
      <c r="C46" s="27" t="e">
        <f t="shared" ref="C46:J46" si="20">AVERAGE(C44:C45)</f>
        <v>#DIV/0!</v>
      </c>
      <c r="D46" s="27" t="e">
        <f t="shared" si="20"/>
        <v>#DIV/0!</v>
      </c>
      <c r="E46" s="27" t="e">
        <f t="shared" si="20"/>
        <v>#DIV/0!</v>
      </c>
      <c r="F46" s="27" t="e">
        <f t="shared" ref="F46:G46" si="21">AVERAGE(F44:F45)</f>
        <v>#DIV/0!</v>
      </c>
      <c r="G46" s="27" t="e">
        <f t="shared" si="21"/>
        <v>#DIV/0!</v>
      </c>
      <c r="H46" s="27" t="e">
        <f t="shared" si="20"/>
        <v>#DIV/0!</v>
      </c>
      <c r="I46" s="34" t="e">
        <f t="shared" si="20"/>
        <v>#DIV/0!</v>
      </c>
      <c r="J46" s="34" t="e">
        <f t="shared" si="20"/>
        <v>#DIV/0!</v>
      </c>
    </row>
    <row r="48" spans="1:10" x14ac:dyDescent="0.25">
      <c r="A48" s="23" t="s">
        <v>16</v>
      </c>
    </row>
    <row r="49" spans="1:10" x14ac:dyDescent="0.25">
      <c r="A49" s="23" t="s">
        <v>17</v>
      </c>
      <c r="B49" s="27">
        <f>B12/B13*100</f>
        <v>0</v>
      </c>
      <c r="C49" s="27">
        <f t="shared" ref="C49:J49" si="22">C12/C13*100</f>
        <v>0</v>
      </c>
      <c r="D49" s="27" t="e">
        <f t="shared" si="22"/>
        <v>#DIV/0!</v>
      </c>
      <c r="E49" s="27" t="e">
        <f t="shared" si="22"/>
        <v>#DIV/0!</v>
      </c>
      <c r="F49" s="27">
        <f t="shared" ref="F49:G49" si="23">F12/F13*100</f>
        <v>0</v>
      </c>
      <c r="G49" s="27" t="e">
        <f t="shared" si="23"/>
        <v>#DIV/0!</v>
      </c>
      <c r="H49" s="27" t="e">
        <f t="shared" si="22"/>
        <v>#DIV/0!</v>
      </c>
      <c r="I49" s="23" t="e">
        <f t="shared" si="22"/>
        <v>#DIV/0!</v>
      </c>
      <c r="J49" s="23" t="e">
        <f t="shared" si="22"/>
        <v>#DIV/0!</v>
      </c>
    </row>
    <row r="50" spans="1:10" x14ac:dyDescent="0.25">
      <c r="A50" s="23" t="s">
        <v>18</v>
      </c>
      <c r="B50" s="27">
        <f>B18/B19*100</f>
        <v>0</v>
      </c>
      <c r="C50" s="27">
        <f t="shared" ref="C50:J50" si="24">C18/C19*100</f>
        <v>0</v>
      </c>
      <c r="D50" s="27" t="e">
        <f t="shared" si="24"/>
        <v>#DIV/0!</v>
      </c>
      <c r="E50" s="27" t="e">
        <f t="shared" si="24"/>
        <v>#DIV/0!</v>
      </c>
      <c r="F50" s="27">
        <f t="shared" ref="F50:G50" si="25">F18/F19*100</f>
        <v>0</v>
      </c>
      <c r="G50" s="27" t="e">
        <f t="shared" si="25"/>
        <v>#DIV/0!</v>
      </c>
      <c r="H50" s="27" t="e">
        <f t="shared" si="24"/>
        <v>#DIV/0!</v>
      </c>
      <c r="I50" s="23" t="e">
        <f t="shared" si="24"/>
        <v>#DIV/0!</v>
      </c>
      <c r="J50" s="23" t="e">
        <f t="shared" si="24"/>
        <v>#DIV/0!</v>
      </c>
    </row>
    <row r="51" spans="1:10" x14ac:dyDescent="0.25">
      <c r="A51" s="23" t="s">
        <v>19</v>
      </c>
      <c r="B51" s="27">
        <f>(B49+B50)/2</f>
        <v>0</v>
      </c>
      <c r="C51" s="27">
        <f t="shared" ref="C51:J51" si="26">(C49+C50)/2</f>
        <v>0</v>
      </c>
      <c r="D51" s="27" t="e">
        <f t="shared" si="26"/>
        <v>#DIV/0!</v>
      </c>
      <c r="E51" s="27" t="e">
        <f t="shared" si="26"/>
        <v>#DIV/0!</v>
      </c>
      <c r="F51" s="27">
        <f t="shared" ref="F51:G51" si="27">(F49+F50)/2</f>
        <v>0</v>
      </c>
      <c r="G51" s="27" t="e">
        <f t="shared" si="27"/>
        <v>#DIV/0!</v>
      </c>
      <c r="H51" s="27" t="e">
        <f t="shared" si="26"/>
        <v>#DIV/0!</v>
      </c>
      <c r="I51" s="23" t="e">
        <f t="shared" si="26"/>
        <v>#DIV/0!</v>
      </c>
      <c r="J51" s="23" t="e">
        <f t="shared" si="26"/>
        <v>#DIV/0!</v>
      </c>
    </row>
    <row r="53" spans="1:10" x14ac:dyDescent="0.25">
      <c r="A53" s="23" t="s">
        <v>32</v>
      </c>
    </row>
    <row r="54" spans="1:10" x14ac:dyDescent="0.25">
      <c r="A54" s="23" t="s">
        <v>20</v>
      </c>
      <c r="B54" s="27" t="e">
        <f>B20/B18*100</f>
        <v>#DIV/0!</v>
      </c>
      <c r="C54" s="27" t="e">
        <f t="shared" ref="C54:J54" si="28">C20/C18*100</f>
        <v>#DIV/0!</v>
      </c>
      <c r="D54" s="27" t="e">
        <f t="shared" si="28"/>
        <v>#DIV/0!</v>
      </c>
      <c r="E54" s="27" t="e">
        <f t="shared" si="28"/>
        <v>#DIV/0!</v>
      </c>
      <c r="F54" s="27" t="e">
        <f t="shared" ref="F54:G54" si="29">F20/F18*100</f>
        <v>#DIV/0!</v>
      </c>
      <c r="G54" s="27" t="e">
        <f t="shared" si="29"/>
        <v>#DIV/0!</v>
      </c>
      <c r="H54" s="27" t="e">
        <f t="shared" si="28"/>
        <v>#DIV/0!</v>
      </c>
      <c r="I54" s="23" t="e">
        <f t="shared" si="28"/>
        <v>#DIV/0!</v>
      </c>
      <c r="J54" s="23" t="e">
        <f t="shared" si="28"/>
        <v>#DIV/0!</v>
      </c>
    </row>
    <row r="56" spans="1:10" x14ac:dyDescent="0.25">
      <c r="A56" s="23" t="s">
        <v>21</v>
      </c>
    </row>
    <row r="57" spans="1:10" x14ac:dyDescent="0.25">
      <c r="A57" s="23" t="s">
        <v>22</v>
      </c>
      <c r="B57" s="27">
        <f>((B12/B10)-1)*100</f>
        <v>-100</v>
      </c>
      <c r="C57" s="27">
        <f t="shared" ref="C57:J57" si="30">((C12/C10)-1)*100</f>
        <v>-100</v>
      </c>
      <c r="D57" s="27" t="e">
        <f t="shared" si="30"/>
        <v>#DIV/0!</v>
      </c>
      <c r="E57" s="27" t="e">
        <f t="shared" si="30"/>
        <v>#DIV/0!</v>
      </c>
      <c r="F57" s="27">
        <f t="shared" ref="F57:G57" si="31">((F12/F10)-1)*100</f>
        <v>-100</v>
      </c>
      <c r="G57" s="27">
        <f t="shared" si="31"/>
        <v>-100</v>
      </c>
      <c r="H57" s="27" t="e">
        <f t="shared" si="30"/>
        <v>#DIV/0!</v>
      </c>
      <c r="I57" s="23" t="e">
        <f t="shared" si="30"/>
        <v>#DIV/0!</v>
      </c>
      <c r="J57" s="23" t="e">
        <f t="shared" si="30"/>
        <v>#DIV/0!</v>
      </c>
    </row>
    <row r="58" spans="1:10" x14ac:dyDescent="0.25">
      <c r="A58" s="23" t="s">
        <v>23</v>
      </c>
      <c r="B58" s="27">
        <f>((B33/B32)-1)*100</f>
        <v>-100</v>
      </c>
      <c r="C58" s="27">
        <f t="shared" ref="C58:J58" si="32">((C33/C32)-1)*100</f>
        <v>-100</v>
      </c>
      <c r="D58" s="27" t="e">
        <f t="shared" si="32"/>
        <v>#DIV/0!</v>
      </c>
      <c r="E58" s="27" t="e">
        <f t="shared" si="32"/>
        <v>#DIV/0!</v>
      </c>
      <c r="F58" s="27">
        <f t="shared" ref="F58:G58" si="33">((F33/F32)-1)*100</f>
        <v>-100</v>
      </c>
      <c r="G58" s="27">
        <f t="shared" si="33"/>
        <v>-100</v>
      </c>
      <c r="H58" s="27" t="e">
        <f t="shared" si="32"/>
        <v>#DIV/0!</v>
      </c>
      <c r="I58" s="23" t="e">
        <f t="shared" si="32"/>
        <v>#DIV/0!</v>
      </c>
      <c r="J58" s="23" t="e">
        <f t="shared" si="32"/>
        <v>#DIV/0!</v>
      </c>
    </row>
    <row r="59" spans="1:10" x14ac:dyDescent="0.25">
      <c r="A59" s="34" t="s">
        <v>24</v>
      </c>
      <c r="B59" s="27" t="e">
        <f>((B35/B34)-1)*100</f>
        <v>#DIV/0!</v>
      </c>
      <c r="C59" s="27" t="e">
        <f t="shared" ref="C59:I59" si="34">((C35/C34)-1)*100</f>
        <v>#DIV/0!</v>
      </c>
      <c r="D59" s="27" t="e">
        <f t="shared" si="34"/>
        <v>#DIV/0!</v>
      </c>
      <c r="E59" s="27" t="e">
        <f t="shared" si="34"/>
        <v>#DIV/0!</v>
      </c>
      <c r="F59" s="27" t="e">
        <f t="shared" ref="F59:G59" si="35">((F35/F34)-1)*100</f>
        <v>#DIV/0!</v>
      </c>
      <c r="G59" s="27" t="e">
        <f t="shared" si="35"/>
        <v>#DIV/0!</v>
      </c>
      <c r="H59" s="27" t="e">
        <f t="shared" si="34"/>
        <v>#DIV/0!</v>
      </c>
      <c r="I59" s="34" t="e">
        <f t="shared" si="34"/>
        <v>#DIV/0!</v>
      </c>
      <c r="J59" s="34" t="e">
        <f>((J35/J34)-1)*100</f>
        <v>#DIV/0!</v>
      </c>
    </row>
    <row r="60" spans="1:10" x14ac:dyDescent="0.25">
      <c r="I60" s="27"/>
      <c r="J60" s="27"/>
    </row>
    <row r="61" spans="1:10" x14ac:dyDescent="0.25">
      <c r="A61" s="23" t="s">
        <v>25</v>
      </c>
    </row>
    <row r="62" spans="1:10" x14ac:dyDescent="0.25">
      <c r="A62" s="23" t="s">
        <v>26</v>
      </c>
      <c r="B62" s="27" t="e">
        <f t="shared" ref="B62:J62" si="36">B17/B11</f>
        <v>#DIV/0!</v>
      </c>
      <c r="C62" s="27" t="e">
        <f t="shared" si="36"/>
        <v>#DIV/0!</v>
      </c>
      <c r="D62" s="27" t="e">
        <f t="shared" si="36"/>
        <v>#DIV/0!</v>
      </c>
      <c r="E62" s="27" t="e">
        <f t="shared" si="36"/>
        <v>#DIV/0!</v>
      </c>
      <c r="F62" s="27" t="e">
        <f t="shared" ref="F62:G62" si="37">F17/F11</f>
        <v>#DIV/0!</v>
      </c>
      <c r="G62" s="27" t="e">
        <f t="shared" si="37"/>
        <v>#DIV/0!</v>
      </c>
      <c r="H62" s="27" t="e">
        <f t="shared" si="36"/>
        <v>#DIV/0!</v>
      </c>
      <c r="I62" s="23" t="e">
        <f t="shared" si="36"/>
        <v>#DIV/0!</v>
      </c>
      <c r="J62" s="23" t="e">
        <f t="shared" si="36"/>
        <v>#DIV/0!</v>
      </c>
    </row>
    <row r="63" spans="1:10" x14ac:dyDescent="0.25">
      <c r="A63" s="23" t="s">
        <v>27</v>
      </c>
      <c r="B63" s="27" t="e">
        <f t="shared" ref="B63:J63" si="38">B18/B12</f>
        <v>#DIV/0!</v>
      </c>
      <c r="C63" s="27" t="e">
        <f t="shared" si="38"/>
        <v>#DIV/0!</v>
      </c>
      <c r="D63" s="27" t="e">
        <f t="shared" si="38"/>
        <v>#DIV/0!</v>
      </c>
      <c r="E63" s="27" t="e">
        <f t="shared" si="38"/>
        <v>#DIV/0!</v>
      </c>
      <c r="F63" s="27" t="e">
        <f t="shared" ref="F63:G63" si="39">F18/F12</f>
        <v>#DIV/0!</v>
      </c>
      <c r="G63" s="27" t="e">
        <f t="shared" si="39"/>
        <v>#DIV/0!</v>
      </c>
      <c r="H63" s="27" t="e">
        <f t="shared" si="38"/>
        <v>#DIV/0!</v>
      </c>
      <c r="I63" s="23" t="e">
        <f t="shared" si="38"/>
        <v>#DIV/0!</v>
      </c>
      <c r="J63" s="23" t="e">
        <f t="shared" si="38"/>
        <v>#DIV/0!</v>
      </c>
    </row>
    <row r="64" spans="1:10" x14ac:dyDescent="0.25">
      <c r="A64" s="34" t="s">
        <v>28</v>
      </c>
      <c r="B64" s="27" t="e">
        <f>(B62/B63)*B46</f>
        <v>#DIV/0!</v>
      </c>
      <c r="C64" s="27" t="e">
        <f t="shared" ref="C64:J64" si="40">(C62/C63)*C46</f>
        <v>#DIV/0!</v>
      </c>
      <c r="D64" s="27" t="e">
        <f t="shared" si="40"/>
        <v>#DIV/0!</v>
      </c>
      <c r="E64" s="27" t="e">
        <f t="shared" si="40"/>
        <v>#DIV/0!</v>
      </c>
      <c r="F64" s="27" t="e">
        <f t="shared" ref="F64:G64" si="41">(F62/F63)*F46</f>
        <v>#DIV/0!</v>
      </c>
      <c r="G64" s="27" t="e">
        <f t="shared" si="41"/>
        <v>#DIV/0!</v>
      </c>
      <c r="H64" s="27" t="e">
        <f t="shared" si="40"/>
        <v>#DIV/0!</v>
      </c>
      <c r="I64" s="34" t="e">
        <f t="shared" si="40"/>
        <v>#DIV/0!</v>
      </c>
      <c r="J64" s="34" t="e">
        <f t="shared" si="40"/>
        <v>#DIV/0!</v>
      </c>
    </row>
    <row r="66" spans="1:10" x14ac:dyDescent="0.25">
      <c r="A66" s="23" t="s">
        <v>29</v>
      </c>
    </row>
    <row r="67" spans="1:10" x14ac:dyDescent="0.25">
      <c r="A67" s="31" t="s">
        <v>30</v>
      </c>
      <c r="B67" s="91" t="e">
        <f>(B24/B23)*100</f>
        <v>#DIV/0!</v>
      </c>
      <c r="C67" s="31" t="e">
        <f>(C24/C23)*100</f>
        <v>#DIV/0!</v>
      </c>
      <c r="I67" s="27"/>
      <c r="J67" s="27"/>
    </row>
    <row r="68" spans="1:10" x14ac:dyDescent="0.25">
      <c r="A68" s="31" t="s">
        <v>31</v>
      </c>
      <c r="B68" s="27" t="e">
        <f>(B18/B24)*100</f>
        <v>#DIV/0!</v>
      </c>
      <c r="C68" s="31" t="e">
        <f>(C18/C24)*100</f>
        <v>#DIV/0!</v>
      </c>
      <c r="I68" s="27"/>
      <c r="J68" s="27"/>
    </row>
    <row r="69" spans="1:10" ht="15.75" thickBot="1" x14ac:dyDescent="0.3">
      <c r="A69" s="37"/>
      <c r="B69" s="45"/>
      <c r="C69" s="45"/>
      <c r="D69" s="45"/>
      <c r="E69" s="45"/>
      <c r="F69" s="45"/>
      <c r="G69" s="45"/>
      <c r="H69" s="45"/>
      <c r="I69" s="37"/>
      <c r="J69" s="37"/>
    </row>
    <row r="70" spans="1:10" ht="15.75" thickTop="1" x14ac:dyDescent="0.25">
      <c r="A70" s="38" t="s">
        <v>35</v>
      </c>
    </row>
    <row r="71" spans="1:10" x14ac:dyDescent="0.25">
      <c r="A71" s="23" t="s">
        <v>33</v>
      </c>
    </row>
    <row r="72" spans="1:10" x14ac:dyDescent="0.25">
      <c r="A72" s="23" t="s">
        <v>87</v>
      </c>
    </row>
    <row r="73" spans="1:10" x14ac:dyDescent="0.25">
      <c r="A73" s="23" t="s">
        <v>88</v>
      </c>
    </row>
    <row r="75" spans="1:10" x14ac:dyDescent="0.25">
      <c r="A75" s="23" t="s">
        <v>76</v>
      </c>
    </row>
    <row r="76" spans="1:10" x14ac:dyDescent="0.25">
      <c r="A76" s="27"/>
    </row>
    <row r="78" spans="1:10" x14ac:dyDescent="0.25">
      <c r="A78" s="23" t="s">
        <v>41</v>
      </c>
    </row>
    <row r="79" spans="1:10" x14ac:dyDescent="0.25">
      <c r="A79" s="40" t="s">
        <v>44</v>
      </c>
    </row>
    <row r="82" spans="1:1" x14ac:dyDescent="0.25">
      <c r="A82" s="23" t="s">
        <v>131</v>
      </c>
    </row>
    <row r="83" spans="1:1" x14ac:dyDescent="0.25">
      <c r="A83" s="59"/>
    </row>
  </sheetData>
  <mergeCells count="3">
    <mergeCell ref="B4:B5"/>
    <mergeCell ref="A4:A5"/>
    <mergeCell ref="A2:J2"/>
  </mergeCells>
  <pageMargins left="0.7" right="0.7" top="0.75" bottom="0.75" header="0.3" footer="0.3"/>
  <pageSetup scale="61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zoomScale="80" zoomScaleNormal="80" workbookViewId="0">
      <selection activeCell="E7" sqref="E7:I7"/>
    </sheetView>
  </sheetViews>
  <sheetFormatPr baseColWidth="10" defaultColWidth="11.42578125" defaultRowHeight="15" x14ac:dyDescent="0.25"/>
  <cols>
    <col min="1" max="1" width="40.7109375" style="23" customWidth="1"/>
    <col min="2" max="2" width="15.5703125" style="27" customWidth="1"/>
    <col min="3" max="3" width="16.28515625" style="27" customWidth="1"/>
    <col min="4" max="4" width="14.85546875" style="27" customWidth="1"/>
    <col min="5" max="5" width="12.7109375" style="27" customWidth="1"/>
    <col min="6" max="6" width="16" style="27" customWidth="1"/>
    <col min="7" max="7" width="12.7109375" style="27" customWidth="1"/>
    <col min="8" max="8" width="21.42578125" style="27" customWidth="1"/>
    <col min="9" max="9" width="27.140625" style="23" customWidth="1"/>
    <col min="10" max="10" width="12.7109375" style="23" customWidth="1"/>
    <col min="11" max="16384" width="11.42578125" style="23"/>
  </cols>
  <sheetData>
    <row r="1" spans="1:11" x14ac:dyDescent="0.25">
      <c r="B1" s="44"/>
    </row>
    <row r="2" spans="1:11" ht="15.75" x14ac:dyDescent="0.25">
      <c r="A2" s="104" t="s">
        <v>89</v>
      </c>
      <c r="B2" s="104"/>
      <c r="C2" s="104"/>
      <c r="D2" s="104"/>
      <c r="E2" s="104"/>
      <c r="F2" s="104"/>
      <c r="G2" s="104"/>
      <c r="H2" s="104"/>
      <c r="I2" s="104"/>
      <c r="J2" s="104"/>
    </row>
    <row r="4" spans="1:11" ht="15" customHeight="1" x14ac:dyDescent="0.25">
      <c r="A4" s="102" t="s">
        <v>0</v>
      </c>
      <c r="B4" s="100" t="s">
        <v>1</v>
      </c>
      <c r="C4" s="105" t="s">
        <v>36</v>
      </c>
      <c r="D4" s="106"/>
      <c r="E4" s="106"/>
      <c r="F4" s="64"/>
      <c r="G4" s="60"/>
      <c r="H4" s="107" t="s">
        <v>39</v>
      </c>
      <c r="I4" s="108"/>
      <c r="J4" s="108"/>
    </row>
    <row r="5" spans="1:11" ht="15.75" thickBot="1" x14ac:dyDescent="0.3">
      <c r="A5" s="103"/>
      <c r="B5" s="101"/>
      <c r="C5" s="42" t="s">
        <v>40</v>
      </c>
      <c r="D5" s="43" t="s">
        <v>37</v>
      </c>
      <c r="E5" s="43" t="s">
        <v>38</v>
      </c>
      <c r="F5" s="48" t="s">
        <v>47</v>
      </c>
      <c r="G5" s="43" t="s">
        <v>46</v>
      </c>
      <c r="H5" s="42" t="s">
        <v>40</v>
      </c>
      <c r="I5" s="48" t="s">
        <v>47</v>
      </c>
      <c r="J5" s="43" t="s">
        <v>46</v>
      </c>
    </row>
    <row r="6" spans="1:11" ht="15.75" thickTop="1" x14ac:dyDescent="0.25"/>
    <row r="7" spans="1:11" x14ac:dyDescent="0.25">
      <c r="A7" s="25" t="s">
        <v>2</v>
      </c>
      <c r="C7" s="27" t="s">
        <v>45</v>
      </c>
      <c r="D7" s="44"/>
      <c r="E7" s="35"/>
      <c r="F7" s="35">
        <v>192748.86</v>
      </c>
      <c r="G7" s="35">
        <v>0</v>
      </c>
      <c r="H7" s="35" t="s">
        <v>45</v>
      </c>
      <c r="I7" s="35">
        <v>240079.09159999999</v>
      </c>
      <c r="J7" s="76">
        <v>0</v>
      </c>
      <c r="K7" s="62"/>
    </row>
    <row r="9" spans="1:11" x14ac:dyDescent="0.25">
      <c r="A9" s="23" t="s">
        <v>34</v>
      </c>
    </row>
    <row r="10" spans="1:11" x14ac:dyDescent="0.25">
      <c r="A10" s="26" t="s">
        <v>52</v>
      </c>
      <c r="B10" s="70">
        <f>C10</f>
        <v>334</v>
      </c>
      <c r="C10" s="97">
        <f>SUM(D10:G10)</f>
        <v>334</v>
      </c>
      <c r="D10" s="70">
        <v>0</v>
      </c>
      <c r="E10" s="70">
        <v>0</v>
      </c>
      <c r="F10" s="70">
        <v>179</v>
      </c>
      <c r="G10" s="70">
        <v>155</v>
      </c>
      <c r="H10" s="70">
        <f>SUM(I10:J10)</f>
        <v>0</v>
      </c>
      <c r="I10" s="71"/>
      <c r="J10" s="71"/>
      <c r="K10" s="62"/>
    </row>
    <row r="11" spans="1:11" x14ac:dyDescent="0.25">
      <c r="A11" s="28" t="s">
        <v>90</v>
      </c>
      <c r="B11" s="70">
        <f>C11+H11</f>
        <v>861</v>
      </c>
      <c r="C11" s="97">
        <f t="shared" ref="C11:C13" si="0">SUM(D11:G11)</f>
        <v>861</v>
      </c>
      <c r="D11" s="70">
        <v>0</v>
      </c>
      <c r="E11" s="70">
        <v>0</v>
      </c>
      <c r="F11" s="70">
        <v>861</v>
      </c>
      <c r="G11" s="70">
        <v>0</v>
      </c>
      <c r="H11" s="70">
        <f>SUM(I11:J11)</f>
        <v>0</v>
      </c>
      <c r="I11" s="71">
        <f>I13/3</f>
        <v>0</v>
      </c>
      <c r="J11" s="71">
        <f>J13/3</f>
        <v>0</v>
      </c>
      <c r="K11" s="62"/>
    </row>
    <row r="12" spans="1:11" x14ac:dyDescent="0.25">
      <c r="A12" s="28" t="s">
        <v>91</v>
      </c>
      <c r="B12" s="70">
        <f t="shared" ref="B12:B19" si="1">C12+H12</f>
        <v>0</v>
      </c>
      <c r="C12" s="97">
        <f t="shared" si="0"/>
        <v>0</v>
      </c>
      <c r="D12" s="70">
        <v>0</v>
      </c>
      <c r="E12" s="70">
        <v>0</v>
      </c>
      <c r="F12" s="70"/>
      <c r="G12" s="70">
        <v>0</v>
      </c>
      <c r="H12" s="70">
        <f t="shared" ref="H12:H13" si="2">SUM(I12:J12)</f>
        <v>0</v>
      </c>
      <c r="I12" s="71">
        <v>0</v>
      </c>
      <c r="J12" s="71"/>
      <c r="K12" s="62"/>
    </row>
    <row r="13" spans="1:11" x14ac:dyDescent="0.25">
      <c r="A13" s="28" t="s">
        <v>82</v>
      </c>
      <c r="B13" s="70">
        <f t="shared" si="1"/>
        <v>3337</v>
      </c>
      <c r="C13" s="97">
        <f t="shared" si="0"/>
        <v>3337</v>
      </c>
      <c r="D13" s="70">
        <v>0</v>
      </c>
      <c r="E13" s="70">
        <v>0</v>
      </c>
      <c r="F13" s="70">
        <v>3337</v>
      </c>
      <c r="G13" s="70">
        <v>0</v>
      </c>
      <c r="H13" s="70">
        <f t="shared" si="2"/>
        <v>0</v>
      </c>
      <c r="I13" s="71"/>
      <c r="J13" s="71">
        <v>0</v>
      </c>
      <c r="K13" s="62"/>
    </row>
    <row r="14" spans="1:11" x14ac:dyDescent="0.25">
      <c r="B14" s="69"/>
      <c r="C14" s="69"/>
      <c r="D14" s="69"/>
      <c r="E14" s="69"/>
      <c r="F14" s="69"/>
      <c r="G14" s="69"/>
      <c r="H14" s="69"/>
      <c r="I14" s="94"/>
      <c r="J14" s="94"/>
    </row>
    <row r="15" spans="1:11" x14ac:dyDescent="0.25">
      <c r="A15" s="29" t="s">
        <v>3</v>
      </c>
      <c r="B15" s="69"/>
      <c r="C15" s="69"/>
      <c r="D15" s="69"/>
      <c r="E15" s="69"/>
      <c r="F15" s="69"/>
      <c r="G15" s="69"/>
      <c r="H15" s="69"/>
      <c r="I15" s="94"/>
      <c r="J15" s="94"/>
    </row>
    <row r="16" spans="1:11" x14ac:dyDescent="0.25">
      <c r="A16" s="26" t="s">
        <v>52</v>
      </c>
      <c r="B16" s="69">
        <f t="shared" si="1"/>
        <v>45793901.199999996</v>
      </c>
      <c r="C16" s="69">
        <f>SUM(D16:G16)</f>
        <v>45793901.199999996</v>
      </c>
      <c r="D16" s="69">
        <v>0</v>
      </c>
      <c r="E16" s="69">
        <v>0</v>
      </c>
      <c r="F16" s="69">
        <v>40241491.199999996</v>
      </c>
      <c r="G16" s="69">
        <v>5552410</v>
      </c>
      <c r="H16" s="69">
        <f t="shared" ref="H16:H20" si="3">SUM(I16:J16)</f>
        <v>0</v>
      </c>
      <c r="I16" s="69"/>
      <c r="J16" s="69"/>
    </row>
    <row r="17" spans="1:11" x14ac:dyDescent="0.25">
      <c r="A17" s="28" t="s">
        <v>90</v>
      </c>
      <c r="B17" s="69">
        <f t="shared" si="1"/>
        <v>209972500</v>
      </c>
      <c r="C17" s="69">
        <f t="shared" ref="C17:C19" si="4">SUM(D17:G17)</f>
        <v>209972500</v>
      </c>
      <c r="D17" s="69">
        <v>0</v>
      </c>
      <c r="E17" s="69">
        <v>0</v>
      </c>
      <c r="F17" s="69">
        <v>209972500</v>
      </c>
      <c r="G17" s="69">
        <v>0</v>
      </c>
      <c r="H17" s="69">
        <f t="shared" si="3"/>
        <v>0</v>
      </c>
      <c r="I17" s="69">
        <f>I11*I7</f>
        <v>0</v>
      </c>
      <c r="J17" s="69">
        <f>J11*J7</f>
        <v>0</v>
      </c>
    </row>
    <row r="18" spans="1:11" x14ac:dyDescent="0.25">
      <c r="A18" s="28" t="s">
        <v>91</v>
      </c>
      <c r="B18" s="69">
        <f t="shared" si="1"/>
        <v>0</v>
      </c>
      <c r="C18" s="69">
        <f t="shared" si="4"/>
        <v>0</v>
      </c>
      <c r="D18" s="69">
        <f>D12*D7</f>
        <v>0</v>
      </c>
      <c r="E18" s="69">
        <f t="shared" ref="E18:G18" si="5">E12*E7</f>
        <v>0</v>
      </c>
      <c r="F18" s="69">
        <f>F12*F7</f>
        <v>0</v>
      </c>
      <c r="G18" s="69">
        <f t="shared" si="5"/>
        <v>0</v>
      </c>
      <c r="H18" s="69">
        <f t="shared" si="3"/>
        <v>0</v>
      </c>
      <c r="I18" s="69">
        <f>I12*I7</f>
        <v>0</v>
      </c>
      <c r="J18" s="69">
        <f>J12*J7</f>
        <v>0</v>
      </c>
    </row>
    <row r="19" spans="1:11" x14ac:dyDescent="0.25">
      <c r="A19" s="28" t="s">
        <v>82</v>
      </c>
      <c r="B19" s="69">
        <f t="shared" si="1"/>
        <v>839845000</v>
      </c>
      <c r="C19" s="96">
        <f t="shared" si="4"/>
        <v>839845000</v>
      </c>
      <c r="D19" s="69">
        <v>0</v>
      </c>
      <c r="E19" s="69">
        <v>0</v>
      </c>
      <c r="F19" s="69">
        <v>839845000</v>
      </c>
      <c r="G19" s="69">
        <v>0</v>
      </c>
      <c r="H19" s="69">
        <f t="shared" si="3"/>
        <v>0</v>
      </c>
      <c r="I19" s="69">
        <f>I13*I7</f>
        <v>0</v>
      </c>
      <c r="J19" s="69">
        <f>J13*J7</f>
        <v>0</v>
      </c>
      <c r="K19" s="62"/>
    </row>
    <row r="20" spans="1:11" x14ac:dyDescent="0.25">
      <c r="A20" s="28" t="s">
        <v>92</v>
      </c>
      <c r="B20" s="69">
        <f>B18</f>
        <v>0</v>
      </c>
      <c r="C20" s="69"/>
      <c r="D20" s="69"/>
      <c r="E20" s="69"/>
      <c r="F20" s="69"/>
      <c r="G20" s="69"/>
      <c r="H20" s="69">
        <f t="shared" si="3"/>
        <v>0</v>
      </c>
      <c r="I20" s="69"/>
      <c r="J20" s="69"/>
    </row>
    <row r="22" spans="1:11" x14ac:dyDescent="0.25">
      <c r="A22" s="30" t="s">
        <v>4</v>
      </c>
      <c r="C22" s="31"/>
    </row>
    <row r="23" spans="1:11" x14ac:dyDescent="0.25">
      <c r="A23" s="32" t="s">
        <v>90</v>
      </c>
      <c r="B23" s="27">
        <f>B17</f>
        <v>209972500</v>
      </c>
      <c r="C23" s="31">
        <f>C17</f>
        <v>209972500</v>
      </c>
    </row>
    <row r="24" spans="1:11" x14ac:dyDescent="0.25">
      <c r="A24" s="32" t="s">
        <v>91</v>
      </c>
      <c r="B24" s="27">
        <v>0</v>
      </c>
      <c r="C24" s="31">
        <v>0</v>
      </c>
    </row>
    <row r="26" spans="1:11" x14ac:dyDescent="0.25">
      <c r="A26" s="23" t="s">
        <v>5</v>
      </c>
    </row>
    <row r="27" spans="1:11" x14ac:dyDescent="0.25">
      <c r="A27" s="33" t="s">
        <v>53</v>
      </c>
      <c r="B27" s="55">
        <v>0.99</v>
      </c>
      <c r="C27" s="55">
        <v>0.99</v>
      </c>
      <c r="D27" s="55">
        <v>0.99</v>
      </c>
      <c r="E27" s="55">
        <v>0.99</v>
      </c>
      <c r="F27" s="55">
        <v>0.99</v>
      </c>
      <c r="G27" s="55">
        <v>0.99</v>
      </c>
      <c r="H27" s="55"/>
      <c r="I27" s="55"/>
      <c r="J27" s="55"/>
    </row>
    <row r="28" spans="1:11" x14ac:dyDescent="0.25">
      <c r="A28" s="33" t="s">
        <v>93</v>
      </c>
      <c r="B28" s="55">
        <v>1</v>
      </c>
      <c r="C28" s="55">
        <v>1</v>
      </c>
      <c r="D28" s="55">
        <v>1</v>
      </c>
      <c r="E28" s="55">
        <v>1</v>
      </c>
      <c r="F28" s="55">
        <v>1</v>
      </c>
      <c r="G28" s="55">
        <v>1</v>
      </c>
      <c r="H28" s="55"/>
      <c r="I28" s="55"/>
      <c r="J28" s="55"/>
    </row>
    <row r="29" spans="1:11" x14ac:dyDescent="0.25">
      <c r="A29" s="26" t="s">
        <v>6</v>
      </c>
      <c r="B29" s="98">
        <f>C29</f>
        <v>11812</v>
      </c>
      <c r="C29" s="98">
        <f>F29+E29</f>
        <v>11812</v>
      </c>
      <c r="D29" s="98">
        <v>0</v>
      </c>
      <c r="E29" s="98">
        <v>0</v>
      </c>
      <c r="F29" s="98">
        <v>11812</v>
      </c>
      <c r="G29" s="98">
        <v>0</v>
      </c>
      <c r="H29" s="98">
        <f>+I29+J29</f>
        <v>0</v>
      </c>
      <c r="I29" s="98"/>
      <c r="J29" s="98">
        <v>0</v>
      </c>
    </row>
    <row r="31" spans="1:11" x14ac:dyDescent="0.25">
      <c r="A31" s="36" t="s">
        <v>7</v>
      </c>
    </row>
    <row r="32" spans="1:11" x14ac:dyDescent="0.25">
      <c r="A32" s="34" t="s">
        <v>54</v>
      </c>
      <c r="B32" s="27">
        <f>B16/B27</f>
        <v>46256465.858585857</v>
      </c>
      <c r="C32" s="27">
        <f t="shared" ref="C32:J32" si="6">C16/C27</f>
        <v>46256465.858585857</v>
      </c>
      <c r="D32" s="27">
        <f t="shared" si="6"/>
        <v>0</v>
      </c>
      <c r="E32" s="27">
        <f t="shared" si="6"/>
        <v>0</v>
      </c>
      <c r="F32" s="27">
        <f t="shared" ref="F32:G32" si="7">F16/F27</f>
        <v>40647970.909090906</v>
      </c>
      <c r="G32" s="27">
        <f t="shared" si="7"/>
        <v>5608494.9494949495</v>
      </c>
      <c r="H32" s="27" t="e">
        <f t="shared" si="6"/>
        <v>#DIV/0!</v>
      </c>
      <c r="I32" s="34" t="e">
        <f t="shared" si="6"/>
        <v>#DIV/0!</v>
      </c>
      <c r="J32" s="34" t="e">
        <f t="shared" si="6"/>
        <v>#DIV/0!</v>
      </c>
    </row>
    <row r="33" spans="1:10" x14ac:dyDescent="0.25">
      <c r="A33" s="34" t="s">
        <v>94</v>
      </c>
      <c r="B33" s="27">
        <f>B18/B28</f>
        <v>0</v>
      </c>
      <c r="C33" s="27">
        <f t="shared" ref="C33:J33" si="8">C18/C28</f>
        <v>0</v>
      </c>
      <c r="D33" s="27">
        <f t="shared" si="8"/>
        <v>0</v>
      </c>
      <c r="E33" s="27">
        <f t="shared" si="8"/>
        <v>0</v>
      </c>
      <c r="F33" s="27">
        <f t="shared" ref="F33:G33" si="9">F18/F28</f>
        <v>0</v>
      </c>
      <c r="G33" s="27">
        <f t="shared" si="9"/>
        <v>0</v>
      </c>
      <c r="H33" s="27" t="e">
        <f t="shared" si="8"/>
        <v>#DIV/0!</v>
      </c>
      <c r="I33" s="34" t="e">
        <f t="shared" si="8"/>
        <v>#DIV/0!</v>
      </c>
      <c r="J33" s="34" t="e">
        <f t="shared" si="8"/>
        <v>#DIV/0!</v>
      </c>
    </row>
    <row r="34" spans="1:10" x14ac:dyDescent="0.25">
      <c r="A34" s="34" t="s">
        <v>55</v>
      </c>
      <c r="B34" s="27">
        <f>B32/B10</f>
        <v>138492.41275025706</v>
      </c>
      <c r="C34" s="27">
        <f t="shared" ref="C34:J34" si="10">C32/C10</f>
        <v>138492.41275025706</v>
      </c>
      <c r="D34" s="27" t="e">
        <f t="shared" si="10"/>
        <v>#DIV/0!</v>
      </c>
      <c r="E34" s="27" t="e">
        <f t="shared" si="10"/>
        <v>#DIV/0!</v>
      </c>
      <c r="F34" s="27">
        <f t="shared" ref="F34:G34" si="11">F32/F10</f>
        <v>227083.63636363635</v>
      </c>
      <c r="G34" s="27">
        <f t="shared" si="11"/>
        <v>36183.838383838382</v>
      </c>
      <c r="H34" s="27" t="e">
        <f t="shared" si="10"/>
        <v>#DIV/0!</v>
      </c>
      <c r="I34" s="34" t="e">
        <f t="shared" si="10"/>
        <v>#DIV/0!</v>
      </c>
      <c r="J34" s="34" t="e">
        <f t="shared" si="10"/>
        <v>#DIV/0!</v>
      </c>
    </row>
    <row r="35" spans="1:10" x14ac:dyDescent="0.25">
      <c r="A35" s="34" t="s">
        <v>95</v>
      </c>
      <c r="B35" s="27" t="e">
        <f>B33/B12</f>
        <v>#DIV/0!</v>
      </c>
      <c r="C35" s="27" t="e">
        <f t="shared" ref="C35:J35" si="12">C33/C12</f>
        <v>#DIV/0!</v>
      </c>
      <c r="D35" s="27" t="e">
        <f t="shared" si="12"/>
        <v>#DIV/0!</v>
      </c>
      <c r="E35" s="27" t="e">
        <f t="shared" si="12"/>
        <v>#DIV/0!</v>
      </c>
      <c r="F35" s="27" t="e">
        <f t="shared" ref="F35:G35" si="13">F33/F12</f>
        <v>#DIV/0!</v>
      </c>
      <c r="G35" s="27" t="e">
        <f t="shared" si="13"/>
        <v>#DIV/0!</v>
      </c>
      <c r="H35" s="27" t="e">
        <f t="shared" si="12"/>
        <v>#DIV/0!</v>
      </c>
      <c r="I35" s="34" t="e">
        <f t="shared" si="12"/>
        <v>#DIV/0!</v>
      </c>
      <c r="J35" s="34" t="e">
        <f t="shared" si="12"/>
        <v>#DIV/0!</v>
      </c>
    </row>
    <row r="37" spans="1:10" x14ac:dyDescent="0.25">
      <c r="A37" s="25" t="s">
        <v>8</v>
      </c>
    </row>
    <row r="39" spans="1:10" x14ac:dyDescent="0.25">
      <c r="A39" s="23" t="s">
        <v>9</v>
      </c>
    </row>
    <row r="40" spans="1:10" x14ac:dyDescent="0.25">
      <c r="A40" s="23" t="s">
        <v>10</v>
      </c>
      <c r="B40" s="27">
        <f>B11/B29*100</f>
        <v>7.2891974263460888</v>
      </c>
      <c r="C40" s="27">
        <f t="shared" ref="C40:J40" si="14">C11/C29*100</f>
        <v>7.2891974263460888</v>
      </c>
      <c r="D40" s="27" t="e">
        <f t="shared" si="14"/>
        <v>#DIV/0!</v>
      </c>
      <c r="E40" s="27" t="e">
        <f t="shared" si="14"/>
        <v>#DIV/0!</v>
      </c>
      <c r="F40" s="27">
        <f t="shared" ref="F40:G40" si="15">F11/F29*100</f>
        <v>7.2891974263460888</v>
      </c>
      <c r="G40" s="27" t="e">
        <f t="shared" si="15"/>
        <v>#DIV/0!</v>
      </c>
      <c r="H40" s="27" t="e">
        <f t="shared" si="14"/>
        <v>#DIV/0!</v>
      </c>
      <c r="I40" s="23" t="e">
        <f t="shared" si="14"/>
        <v>#DIV/0!</v>
      </c>
      <c r="J40" s="23" t="e">
        <f t="shared" si="14"/>
        <v>#DIV/0!</v>
      </c>
    </row>
    <row r="41" spans="1:10" x14ac:dyDescent="0.25">
      <c r="A41" s="23" t="s">
        <v>11</v>
      </c>
      <c r="B41" s="27">
        <f>B12/B29*100</f>
        <v>0</v>
      </c>
      <c r="C41" s="27">
        <f t="shared" ref="C41:J41" si="16">C12/C29*100</f>
        <v>0</v>
      </c>
      <c r="D41" s="27" t="e">
        <f t="shared" si="16"/>
        <v>#DIV/0!</v>
      </c>
      <c r="E41" s="27" t="e">
        <f t="shared" si="16"/>
        <v>#DIV/0!</v>
      </c>
      <c r="F41" s="27">
        <f t="shared" ref="F41:G41" si="17">F12/F29*100</f>
        <v>0</v>
      </c>
      <c r="G41" s="27" t="e">
        <f t="shared" si="17"/>
        <v>#DIV/0!</v>
      </c>
      <c r="H41" s="27" t="e">
        <f t="shared" si="16"/>
        <v>#DIV/0!</v>
      </c>
      <c r="I41" s="23" t="e">
        <f t="shared" si="16"/>
        <v>#DIV/0!</v>
      </c>
      <c r="J41" s="23" t="e">
        <f t="shared" si="16"/>
        <v>#DIV/0!</v>
      </c>
    </row>
    <row r="43" spans="1:10" x14ac:dyDescent="0.25">
      <c r="A43" s="23" t="s">
        <v>12</v>
      </c>
    </row>
    <row r="44" spans="1:10" x14ac:dyDescent="0.25">
      <c r="A44" s="23" t="s">
        <v>13</v>
      </c>
      <c r="B44" s="27">
        <f>B12/B11*100</f>
        <v>0</v>
      </c>
      <c r="C44" s="27">
        <f t="shared" ref="C44:J44" si="18">C12/C11*100</f>
        <v>0</v>
      </c>
      <c r="D44" s="27" t="e">
        <f t="shared" si="18"/>
        <v>#DIV/0!</v>
      </c>
      <c r="E44" s="27" t="e">
        <f t="shared" si="18"/>
        <v>#DIV/0!</v>
      </c>
      <c r="F44" s="27">
        <f t="shared" ref="F44:G44" si="19">F12/F11*100</f>
        <v>0</v>
      </c>
      <c r="G44" s="27" t="e">
        <f t="shared" si="19"/>
        <v>#DIV/0!</v>
      </c>
      <c r="H44" s="27" t="e">
        <f t="shared" si="18"/>
        <v>#DIV/0!</v>
      </c>
      <c r="I44" s="23" t="e">
        <f t="shared" si="18"/>
        <v>#DIV/0!</v>
      </c>
      <c r="J44" s="23" t="e">
        <f t="shared" si="18"/>
        <v>#DIV/0!</v>
      </c>
    </row>
    <row r="45" spans="1:10" x14ac:dyDescent="0.25">
      <c r="A45" s="23" t="s">
        <v>14</v>
      </c>
      <c r="B45" s="27">
        <f>B18/B17*100</f>
        <v>0</v>
      </c>
      <c r="C45" s="27">
        <f t="shared" ref="C45:J45" si="20">C18/C17*100</f>
        <v>0</v>
      </c>
      <c r="D45" s="27" t="e">
        <f t="shared" si="20"/>
        <v>#DIV/0!</v>
      </c>
      <c r="E45" s="27" t="e">
        <f t="shared" si="20"/>
        <v>#DIV/0!</v>
      </c>
      <c r="F45" s="27">
        <f t="shared" ref="F45:G45" si="21">F18/F17*100</f>
        <v>0</v>
      </c>
      <c r="G45" s="27" t="e">
        <f t="shared" si="21"/>
        <v>#DIV/0!</v>
      </c>
      <c r="H45" s="27" t="e">
        <f t="shared" si="20"/>
        <v>#DIV/0!</v>
      </c>
      <c r="I45" s="23" t="e">
        <f t="shared" si="20"/>
        <v>#DIV/0!</v>
      </c>
      <c r="J45" s="23" t="e">
        <f t="shared" si="20"/>
        <v>#DIV/0!</v>
      </c>
    </row>
    <row r="46" spans="1:10" x14ac:dyDescent="0.25">
      <c r="A46" s="34" t="s">
        <v>15</v>
      </c>
      <c r="B46" s="27">
        <f>AVERAGE(B44:B45)</f>
        <v>0</v>
      </c>
      <c r="C46" s="27">
        <f t="shared" ref="C46:J46" si="22">AVERAGE(C44:C45)</f>
        <v>0</v>
      </c>
      <c r="D46" s="27" t="e">
        <f t="shared" si="22"/>
        <v>#DIV/0!</v>
      </c>
      <c r="E46" s="27" t="e">
        <f t="shared" si="22"/>
        <v>#DIV/0!</v>
      </c>
      <c r="F46" s="27">
        <f t="shared" ref="F46:G46" si="23">AVERAGE(F44:F45)</f>
        <v>0</v>
      </c>
      <c r="G46" s="27" t="e">
        <f t="shared" si="23"/>
        <v>#DIV/0!</v>
      </c>
      <c r="H46" s="27" t="e">
        <f t="shared" si="22"/>
        <v>#DIV/0!</v>
      </c>
      <c r="I46" s="34" t="e">
        <f t="shared" si="22"/>
        <v>#DIV/0!</v>
      </c>
      <c r="J46" s="34" t="e">
        <f t="shared" si="22"/>
        <v>#DIV/0!</v>
      </c>
    </row>
    <row r="48" spans="1:10" x14ac:dyDescent="0.25">
      <c r="A48" s="23" t="s">
        <v>16</v>
      </c>
    </row>
    <row r="49" spans="1:10" x14ac:dyDescent="0.25">
      <c r="A49" s="23" t="s">
        <v>17</v>
      </c>
      <c r="B49" s="27">
        <f>B12/B13*100</f>
        <v>0</v>
      </c>
      <c r="C49" s="27">
        <f t="shared" ref="C49:J49" si="24">C12/C13*100</f>
        <v>0</v>
      </c>
      <c r="D49" s="27" t="e">
        <f t="shared" si="24"/>
        <v>#DIV/0!</v>
      </c>
      <c r="E49" s="27" t="e">
        <f t="shared" si="24"/>
        <v>#DIV/0!</v>
      </c>
      <c r="F49" s="27">
        <f t="shared" ref="F49:G49" si="25">F12/F13*100</f>
        <v>0</v>
      </c>
      <c r="G49" s="27" t="e">
        <f t="shared" si="25"/>
        <v>#DIV/0!</v>
      </c>
      <c r="H49" s="27" t="e">
        <f t="shared" si="24"/>
        <v>#DIV/0!</v>
      </c>
      <c r="I49" s="23" t="e">
        <f t="shared" si="24"/>
        <v>#DIV/0!</v>
      </c>
      <c r="J49" s="23" t="e">
        <f t="shared" si="24"/>
        <v>#DIV/0!</v>
      </c>
    </row>
    <row r="50" spans="1:10" x14ac:dyDescent="0.25">
      <c r="A50" s="23" t="s">
        <v>18</v>
      </c>
      <c r="B50" s="27">
        <f>B18/B19*100</f>
        <v>0</v>
      </c>
      <c r="C50" s="27">
        <f t="shared" ref="C50:J50" si="26">C18/C19*100</f>
        <v>0</v>
      </c>
      <c r="D50" s="27" t="e">
        <f t="shared" si="26"/>
        <v>#DIV/0!</v>
      </c>
      <c r="E50" s="27" t="e">
        <f t="shared" si="26"/>
        <v>#DIV/0!</v>
      </c>
      <c r="F50" s="27">
        <f t="shared" ref="F50:G50" si="27">F18/F19*100</f>
        <v>0</v>
      </c>
      <c r="G50" s="27" t="e">
        <f t="shared" si="27"/>
        <v>#DIV/0!</v>
      </c>
      <c r="H50" s="27" t="e">
        <f t="shared" si="26"/>
        <v>#DIV/0!</v>
      </c>
      <c r="I50" s="23" t="e">
        <f t="shared" si="26"/>
        <v>#DIV/0!</v>
      </c>
      <c r="J50" s="23" t="e">
        <f t="shared" si="26"/>
        <v>#DIV/0!</v>
      </c>
    </row>
    <row r="51" spans="1:10" x14ac:dyDescent="0.25">
      <c r="A51" s="23" t="s">
        <v>19</v>
      </c>
      <c r="B51" s="27">
        <f>(B49+B50)/2</f>
        <v>0</v>
      </c>
      <c r="C51" s="27">
        <f t="shared" ref="C51:J51" si="28">(C49+C50)/2</f>
        <v>0</v>
      </c>
      <c r="D51" s="27" t="e">
        <f t="shared" si="28"/>
        <v>#DIV/0!</v>
      </c>
      <c r="E51" s="27" t="e">
        <f t="shared" si="28"/>
        <v>#DIV/0!</v>
      </c>
      <c r="F51" s="27">
        <f t="shared" ref="F51:G51" si="29">(F49+F50)/2</f>
        <v>0</v>
      </c>
      <c r="G51" s="27" t="e">
        <f t="shared" si="29"/>
        <v>#DIV/0!</v>
      </c>
      <c r="H51" s="27" t="e">
        <f t="shared" si="28"/>
        <v>#DIV/0!</v>
      </c>
      <c r="I51" s="23" t="e">
        <f t="shared" si="28"/>
        <v>#DIV/0!</v>
      </c>
      <c r="J51" s="23" t="e">
        <f t="shared" si="28"/>
        <v>#DIV/0!</v>
      </c>
    </row>
    <row r="53" spans="1:10" x14ac:dyDescent="0.25">
      <c r="A53" s="23" t="s">
        <v>32</v>
      </c>
    </row>
    <row r="54" spans="1:10" x14ac:dyDescent="0.25">
      <c r="A54" s="23" t="s">
        <v>20</v>
      </c>
      <c r="B54" s="27" t="e">
        <f>B20/B18*100</f>
        <v>#DIV/0!</v>
      </c>
      <c r="C54" s="27" t="e">
        <f t="shared" ref="C54:J54" si="30">C20/C18*100</f>
        <v>#DIV/0!</v>
      </c>
      <c r="D54" s="27" t="e">
        <f t="shared" si="30"/>
        <v>#DIV/0!</v>
      </c>
      <c r="E54" s="27" t="e">
        <f t="shared" si="30"/>
        <v>#DIV/0!</v>
      </c>
      <c r="F54" s="27" t="e">
        <f t="shared" ref="F54:G54" si="31">F20/F18*100</f>
        <v>#DIV/0!</v>
      </c>
      <c r="G54" s="27" t="e">
        <f t="shared" si="31"/>
        <v>#DIV/0!</v>
      </c>
      <c r="H54" s="27" t="e">
        <f t="shared" si="30"/>
        <v>#DIV/0!</v>
      </c>
      <c r="I54" s="23" t="e">
        <f t="shared" si="30"/>
        <v>#DIV/0!</v>
      </c>
      <c r="J54" s="23" t="e">
        <f t="shared" si="30"/>
        <v>#DIV/0!</v>
      </c>
    </row>
    <row r="56" spans="1:10" x14ac:dyDescent="0.25">
      <c r="A56" s="23" t="s">
        <v>21</v>
      </c>
    </row>
    <row r="57" spans="1:10" x14ac:dyDescent="0.25">
      <c r="A57" s="23" t="s">
        <v>22</v>
      </c>
      <c r="B57" s="27">
        <f>((B12/B10)-1)*100</f>
        <v>-100</v>
      </c>
      <c r="C57" s="27">
        <f t="shared" ref="C57:J57" si="32">((C12/C10)-1)*100</f>
        <v>-100</v>
      </c>
      <c r="D57" s="27" t="e">
        <f t="shared" si="32"/>
        <v>#DIV/0!</v>
      </c>
      <c r="E57" s="27" t="e">
        <f t="shared" si="32"/>
        <v>#DIV/0!</v>
      </c>
      <c r="F57" s="27">
        <f t="shared" ref="F57:G57" si="33">((F12/F10)-1)*100</f>
        <v>-100</v>
      </c>
      <c r="G57" s="27">
        <f t="shared" si="33"/>
        <v>-100</v>
      </c>
      <c r="H57" s="27" t="e">
        <f t="shared" si="32"/>
        <v>#DIV/0!</v>
      </c>
      <c r="I57" s="23" t="e">
        <f t="shared" si="32"/>
        <v>#DIV/0!</v>
      </c>
      <c r="J57" s="23" t="e">
        <f t="shared" si="32"/>
        <v>#DIV/0!</v>
      </c>
    </row>
    <row r="58" spans="1:10" x14ac:dyDescent="0.25">
      <c r="A58" s="23" t="s">
        <v>23</v>
      </c>
      <c r="B58" s="27">
        <f>((B33/B32)-1)*100</f>
        <v>-100</v>
      </c>
      <c r="C58" s="27">
        <f t="shared" ref="C58:J58" si="34">((C33/C32)-1)*100</f>
        <v>-100</v>
      </c>
      <c r="D58" s="27" t="e">
        <f t="shared" si="34"/>
        <v>#DIV/0!</v>
      </c>
      <c r="E58" s="27" t="e">
        <f t="shared" si="34"/>
        <v>#DIV/0!</v>
      </c>
      <c r="F58" s="27">
        <f t="shared" ref="F58:G58" si="35">((F33/F32)-1)*100</f>
        <v>-100</v>
      </c>
      <c r="G58" s="27">
        <f t="shared" si="35"/>
        <v>-100</v>
      </c>
      <c r="H58" s="27" t="e">
        <f t="shared" si="34"/>
        <v>#DIV/0!</v>
      </c>
      <c r="I58" s="23" t="e">
        <f t="shared" si="34"/>
        <v>#DIV/0!</v>
      </c>
      <c r="J58" s="23" t="e">
        <f t="shared" si="34"/>
        <v>#DIV/0!</v>
      </c>
    </row>
    <row r="59" spans="1:10" x14ac:dyDescent="0.25">
      <c r="A59" s="34" t="s">
        <v>24</v>
      </c>
      <c r="B59" s="27" t="e">
        <f>((B35/B34)-1)*100</f>
        <v>#DIV/0!</v>
      </c>
      <c r="C59" s="27" t="e">
        <f t="shared" ref="C59:J59" si="36">((C35/C34)-1)*100</f>
        <v>#DIV/0!</v>
      </c>
      <c r="D59" s="27" t="e">
        <f t="shared" si="36"/>
        <v>#DIV/0!</v>
      </c>
      <c r="E59" s="27" t="e">
        <f t="shared" si="36"/>
        <v>#DIV/0!</v>
      </c>
      <c r="F59" s="27" t="e">
        <f t="shared" ref="F59:G59" si="37">((F35/F34)-1)*100</f>
        <v>#DIV/0!</v>
      </c>
      <c r="G59" s="27" t="e">
        <f t="shared" si="37"/>
        <v>#DIV/0!</v>
      </c>
      <c r="H59" s="27" t="e">
        <f t="shared" si="36"/>
        <v>#DIV/0!</v>
      </c>
      <c r="I59" s="34" t="e">
        <f t="shared" si="36"/>
        <v>#DIV/0!</v>
      </c>
      <c r="J59" s="34" t="e">
        <f t="shared" si="36"/>
        <v>#DIV/0!</v>
      </c>
    </row>
    <row r="60" spans="1:10" x14ac:dyDescent="0.25">
      <c r="I60" s="27"/>
      <c r="J60" s="27"/>
    </row>
    <row r="61" spans="1:10" x14ac:dyDescent="0.25">
      <c r="A61" s="23" t="s">
        <v>25</v>
      </c>
    </row>
    <row r="62" spans="1:10" x14ac:dyDescent="0.25">
      <c r="A62" s="23" t="s">
        <v>26</v>
      </c>
      <c r="B62" s="27">
        <f t="shared" ref="B62:J63" si="38">B17/B11</f>
        <v>243870.49941927992</v>
      </c>
      <c r="C62" s="27">
        <f t="shared" si="38"/>
        <v>243870.49941927992</v>
      </c>
      <c r="D62" s="27" t="e">
        <f t="shared" si="38"/>
        <v>#DIV/0!</v>
      </c>
      <c r="E62" s="27" t="e">
        <f t="shared" si="38"/>
        <v>#DIV/0!</v>
      </c>
      <c r="F62" s="27">
        <f t="shared" ref="F62:G62" si="39">F17/F11</f>
        <v>243870.49941927992</v>
      </c>
      <c r="G62" s="27" t="e">
        <f t="shared" si="39"/>
        <v>#DIV/0!</v>
      </c>
      <c r="H62" s="27" t="e">
        <f t="shared" si="38"/>
        <v>#DIV/0!</v>
      </c>
      <c r="I62" s="23" t="e">
        <f t="shared" si="38"/>
        <v>#DIV/0!</v>
      </c>
      <c r="J62" s="23" t="e">
        <f t="shared" si="38"/>
        <v>#DIV/0!</v>
      </c>
    </row>
    <row r="63" spans="1:10" x14ac:dyDescent="0.25">
      <c r="A63" s="23" t="s">
        <v>27</v>
      </c>
      <c r="B63" s="27" t="e">
        <f t="shared" si="38"/>
        <v>#DIV/0!</v>
      </c>
      <c r="C63" s="27" t="e">
        <f t="shared" si="38"/>
        <v>#DIV/0!</v>
      </c>
      <c r="D63" s="27" t="e">
        <f t="shared" si="38"/>
        <v>#DIV/0!</v>
      </c>
      <c r="E63" s="27" t="e">
        <f t="shared" si="38"/>
        <v>#DIV/0!</v>
      </c>
      <c r="F63" s="27" t="e">
        <f t="shared" ref="F63:G63" si="40">F18/F12</f>
        <v>#DIV/0!</v>
      </c>
      <c r="G63" s="27" t="e">
        <f t="shared" si="40"/>
        <v>#DIV/0!</v>
      </c>
      <c r="H63" s="27" t="e">
        <f t="shared" si="38"/>
        <v>#DIV/0!</v>
      </c>
      <c r="I63" s="23" t="e">
        <f t="shared" si="38"/>
        <v>#DIV/0!</v>
      </c>
      <c r="J63" s="23" t="e">
        <f t="shared" si="38"/>
        <v>#DIV/0!</v>
      </c>
    </row>
    <row r="64" spans="1:10" x14ac:dyDescent="0.25">
      <c r="A64" s="34" t="s">
        <v>28</v>
      </c>
      <c r="B64" s="27" t="e">
        <f>(B62/B63)*B46</f>
        <v>#DIV/0!</v>
      </c>
      <c r="C64" s="27" t="e">
        <f t="shared" ref="C64:J64" si="41">(C62/C63)*C46</f>
        <v>#DIV/0!</v>
      </c>
      <c r="D64" s="27" t="e">
        <f t="shared" si="41"/>
        <v>#DIV/0!</v>
      </c>
      <c r="E64" s="27" t="e">
        <f t="shared" si="41"/>
        <v>#DIV/0!</v>
      </c>
      <c r="F64" s="27" t="e">
        <f t="shared" ref="F64:G64" si="42">(F62/F63)*F46</f>
        <v>#DIV/0!</v>
      </c>
      <c r="G64" s="27" t="e">
        <f t="shared" si="42"/>
        <v>#DIV/0!</v>
      </c>
      <c r="H64" s="27" t="e">
        <f t="shared" si="41"/>
        <v>#DIV/0!</v>
      </c>
      <c r="I64" s="34" t="e">
        <f t="shared" si="41"/>
        <v>#DIV/0!</v>
      </c>
      <c r="J64" s="34" t="e">
        <f t="shared" si="41"/>
        <v>#DIV/0!</v>
      </c>
    </row>
    <row r="66" spans="1:10" x14ac:dyDescent="0.25">
      <c r="A66" s="23" t="s">
        <v>29</v>
      </c>
    </row>
    <row r="67" spans="1:10" x14ac:dyDescent="0.25">
      <c r="A67" s="31" t="s">
        <v>30</v>
      </c>
      <c r="B67" s="91">
        <f>(B24/B23)*100</f>
        <v>0</v>
      </c>
      <c r="C67" s="31">
        <f>(C24/C23)*100</f>
        <v>0</v>
      </c>
      <c r="I67" s="27"/>
      <c r="J67" s="27"/>
    </row>
    <row r="68" spans="1:10" x14ac:dyDescent="0.25">
      <c r="A68" s="31" t="s">
        <v>31</v>
      </c>
      <c r="B68" s="27" t="e">
        <f>(B18/B24)*100</f>
        <v>#DIV/0!</v>
      </c>
      <c r="C68" s="31" t="e">
        <f>(C18/C24)*100</f>
        <v>#DIV/0!</v>
      </c>
      <c r="I68" s="27"/>
      <c r="J68" s="27"/>
    </row>
    <row r="69" spans="1:10" ht="15.75" thickBot="1" x14ac:dyDescent="0.3">
      <c r="A69" s="37"/>
      <c r="B69" s="45"/>
      <c r="C69" s="45"/>
      <c r="D69" s="45"/>
      <c r="E69" s="45"/>
      <c r="F69" s="45"/>
      <c r="G69" s="45"/>
      <c r="H69" s="45"/>
      <c r="I69" s="37"/>
      <c r="J69" s="37"/>
    </row>
    <row r="70" spans="1:10" ht="15.75" thickTop="1" x14ac:dyDescent="0.25">
      <c r="A70" s="38" t="s">
        <v>35</v>
      </c>
    </row>
    <row r="71" spans="1:10" x14ac:dyDescent="0.25">
      <c r="A71" s="23" t="s">
        <v>33</v>
      </c>
    </row>
    <row r="72" spans="1:10" x14ac:dyDescent="0.25">
      <c r="A72" s="23" t="s">
        <v>87</v>
      </c>
    </row>
    <row r="73" spans="1:10" x14ac:dyDescent="0.25">
      <c r="A73" s="23" t="s">
        <v>88</v>
      </c>
    </row>
    <row r="74" spans="1:10" x14ac:dyDescent="0.25">
      <c r="A74" s="23" t="s">
        <v>77</v>
      </c>
    </row>
    <row r="75" spans="1:10" x14ac:dyDescent="0.25">
      <c r="A75" s="27"/>
    </row>
    <row r="76" spans="1:10" x14ac:dyDescent="0.25">
      <c r="A76" s="39"/>
    </row>
    <row r="77" spans="1:10" x14ac:dyDescent="0.25">
      <c r="A77" s="23" t="s">
        <v>41</v>
      </c>
    </row>
    <row r="78" spans="1:10" x14ac:dyDescent="0.25">
      <c r="A78" s="40" t="s">
        <v>42</v>
      </c>
    </row>
    <row r="81" spans="1:1" x14ac:dyDescent="0.25">
      <c r="A81" s="23" t="s">
        <v>131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82"/>
  <sheetViews>
    <sheetView zoomScale="90" zoomScaleNormal="90" workbookViewId="0">
      <selection activeCell="D7" sqref="D7:I7"/>
    </sheetView>
  </sheetViews>
  <sheetFormatPr baseColWidth="10" defaultColWidth="11.42578125" defaultRowHeight="15" x14ac:dyDescent="0.25"/>
  <cols>
    <col min="1" max="1" width="43.7109375" customWidth="1"/>
    <col min="2" max="3" width="13.5703125" style="46" customWidth="1"/>
    <col min="4" max="8" width="12.7109375" style="46" customWidth="1"/>
    <col min="9" max="10" width="12.7109375" customWidth="1"/>
  </cols>
  <sheetData>
    <row r="2" spans="1:11" ht="15.75" x14ac:dyDescent="0.25">
      <c r="A2" s="117" t="s">
        <v>96</v>
      </c>
      <c r="B2" s="117"/>
      <c r="C2" s="117"/>
      <c r="D2" s="117"/>
      <c r="E2" s="117"/>
      <c r="F2" s="117"/>
      <c r="G2" s="117"/>
      <c r="H2" s="117"/>
      <c r="I2" s="117"/>
      <c r="J2" s="117"/>
    </row>
    <row r="4" spans="1:11" x14ac:dyDescent="0.25">
      <c r="A4" s="115" t="s">
        <v>0</v>
      </c>
      <c r="B4" s="109" t="s">
        <v>1</v>
      </c>
      <c r="C4" s="111" t="s">
        <v>36</v>
      </c>
      <c r="D4" s="112"/>
      <c r="E4" s="112"/>
      <c r="F4" s="66"/>
      <c r="G4" s="61"/>
      <c r="H4" s="113" t="s">
        <v>39</v>
      </c>
      <c r="I4" s="114"/>
      <c r="J4" s="114"/>
    </row>
    <row r="5" spans="1:11" ht="15.75" thickBot="1" x14ac:dyDescent="0.3">
      <c r="A5" s="116"/>
      <c r="B5" s="110"/>
      <c r="C5" s="47" t="s">
        <v>40</v>
      </c>
      <c r="D5" s="48" t="s">
        <v>37</v>
      </c>
      <c r="E5" s="48" t="s">
        <v>38</v>
      </c>
      <c r="F5" s="48" t="s">
        <v>47</v>
      </c>
      <c r="G5" s="43" t="s">
        <v>46</v>
      </c>
      <c r="H5" s="47" t="s">
        <v>40</v>
      </c>
      <c r="I5" s="48" t="s">
        <v>47</v>
      </c>
      <c r="J5" s="43" t="s">
        <v>46</v>
      </c>
    </row>
    <row r="6" spans="1:11" ht="15.75" thickTop="1" x14ac:dyDescent="0.25"/>
    <row r="7" spans="1:11" x14ac:dyDescent="0.25">
      <c r="A7" s="1" t="s">
        <v>2</v>
      </c>
      <c r="C7" s="27" t="s">
        <v>45</v>
      </c>
      <c r="D7" s="35"/>
      <c r="E7" s="35"/>
      <c r="F7" s="35">
        <v>192748.86</v>
      </c>
      <c r="G7" s="35">
        <v>0</v>
      </c>
      <c r="H7" s="35" t="s">
        <v>45</v>
      </c>
      <c r="I7" s="35">
        <v>240079.09159999999</v>
      </c>
      <c r="J7" s="76"/>
      <c r="K7" s="62"/>
    </row>
    <row r="9" spans="1:11" x14ac:dyDescent="0.25">
      <c r="A9" t="s">
        <v>34</v>
      </c>
    </row>
    <row r="10" spans="1:11" x14ac:dyDescent="0.25">
      <c r="A10" s="2" t="s">
        <v>56</v>
      </c>
      <c r="B10" s="4">
        <f>C10</f>
        <v>23</v>
      </c>
      <c r="C10" s="84">
        <f>SUM(D10:G10)</f>
        <v>23</v>
      </c>
      <c r="D10" s="4">
        <v>0</v>
      </c>
      <c r="E10" s="4">
        <v>0</v>
      </c>
      <c r="F10" s="4">
        <v>23</v>
      </c>
      <c r="G10" s="4">
        <v>0</v>
      </c>
      <c r="H10" s="4">
        <f>SUM(I10:J10)</f>
        <v>0</v>
      </c>
      <c r="I10" s="5"/>
      <c r="J10" s="5">
        <v>0</v>
      </c>
      <c r="K10" s="83"/>
    </row>
    <row r="11" spans="1:11" x14ac:dyDescent="0.25">
      <c r="A11" s="3" t="s">
        <v>97</v>
      </c>
      <c r="B11" s="4">
        <f t="shared" ref="B11:B13" si="0">C11+H11</f>
        <v>1361</v>
      </c>
      <c r="C11" s="84">
        <f t="shared" ref="C11:C13" si="1">SUM(D11:G11)</f>
        <v>1361</v>
      </c>
      <c r="D11" s="4">
        <v>0</v>
      </c>
      <c r="E11" s="4">
        <v>0</v>
      </c>
      <c r="F11" s="4">
        <v>1361</v>
      </c>
      <c r="G11" s="4">
        <v>0</v>
      </c>
      <c r="H11" s="4">
        <f>SUM(I11:J11)</f>
        <v>0</v>
      </c>
      <c r="I11" s="4">
        <f>I13/3</f>
        <v>0</v>
      </c>
      <c r="J11" s="4">
        <f>J13/3</f>
        <v>0</v>
      </c>
      <c r="K11" s="83"/>
    </row>
    <row r="12" spans="1:11" x14ac:dyDescent="0.25">
      <c r="A12" s="3" t="s">
        <v>98</v>
      </c>
      <c r="B12" s="4">
        <f t="shared" si="0"/>
        <v>497</v>
      </c>
      <c r="C12" s="84">
        <f t="shared" si="1"/>
        <v>497</v>
      </c>
      <c r="D12" s="4">
        <v>0</v>
      </c>
      <c r="E12" s="4">
        <v>0</v>
      </c>
      <c r="F12" s="4">
        <v>497</v>
      </c>
      <c r="G12" s="4">
        <v>0</v>
      </c>
      <c r="H12" s="4">
        <f t="shared" ref="H12:H20" si="2">SUM(I12:J12)</f>
        <v>0</v>
      </c>
      <c r="I12" s="4">
        <v>0</v>
      </c>
      <c r="J12" s="5">
        <v>0</v>
      </c>
      <c r="K12" s="83"/>
    </row>
    <row r="13" spans="1:11" x14ac:dyDescent="0.25">
      <c r="A13" s="3" t="s">
        <v>82</v>
      </c>
      <c r="B13" s="4">
        <f t="shared" si="0"/>
        <v>3337</v>
      </c>
      <c r="C13" s="84">
        <f t="shared" si="1"/>
        <v>3337</v>
      </c>
      <c r="D13" s="4">
        <v>0</v>
      </c>
      <c r="E13" s="4">
        <v>0</v>
      </c>
      <c r="F13" s="70">
        <v>3337</v>
      </c>
      <c r="G13" s="4">
        <v>0</v>
      </c>
      <c r="H13" s="4">
        <f t="shared" si="2"/>
        <v>0</v>
      </c>
      <c r="I13" s="71"/>
      <c r="J13" s="71">
        <v>0</v>
      </c>
      <c r="K13" s="83"/>
    </row>
    <row r="15" spans="1:11" x14ac:dyDescent="0.25">
      <c r="A15" s="6" t="s">
        <v>3</v>
      </c>
    </row>
    <row r="16" spans="1:11" x14ac:dyDescent="0.25">
      <c r="A16" s="2" t="s">
        <v>56</v>
      </c>
      <c r="B16" s="4">
        <f>C16+H16</f>
        <v>5170694.3999999994</v>
      </c>
      <c r="C16" s="4">
        <f>SUM(D16:G16)</f>
        <v>5170694.3999999994</v>
      </c>
      <c r="D16" s="4">
        <f>D10*I7</f>
        <v>0</v>
      </c>
      <c r="E16" s="4">
        <f>E10*J7</f>
        <v>0</v>
      </c>
      <c r="F16" s="4">
        <v>5170694.3999999994</v>
      </c>
      <c r="G16" s="4">
        <v>0</v>
      </c>
      <c r="H16" s="4">
        <f t="shared" si="2"/>
        <v>0</v>
      </c>
      <c r="I16" s="4">
        <v>0</v>
      </c>
      <c r="J16" s="4">
        <v>0</v>
      </c>
    </row>
    <row r="17" spans="1:11" x14ac:dyDescent="0.25">
      <c r="A17" s="3" t="s">
        <v>97</v>
      </c>
      <c r="B17" s="4">
        <f t="shared" ref="B17:B19" si="3">C17+H17</f>
        <v>339972500</v>
      </c>
      <c r="C17" s="4">
        <f t="shared" ref="C17:C19" si="4">SUM(D17:G17)</f>
        <v>339972500</v>
      </c>
      <c r="D17" s="4">
        <v>0</v>
      </c>
      <c r="E17" s="4">
        <v>0</v>
      </c>
      <c r="F17" s="4">
        <v>339972500</v>
      </c>
      <c r="G17" s="4">
        <v>0</v>
      </c>
      <c r="H17" s="4">
        <f t="shared" si="2"/>
        <v>0</v>
      </c>
      <c r="I17" s="4">
        <f>I11*I7</f>
        <v>0</v>
      </c>
      <c r="J17" s="4">
        <f>J11*J7</f>
        <v>0</v>
      </c>
      <c r="K17" s="4"/>
    </row>
    <row r="18" spans="1:11" x14ac:dyDescent="0.25">
      <c r="A18" s="3" t="s">
        <v>98</v>
      </c>
      <c r="B18" s="4">
        <f t="shared" si="3"/>
        <v>673292437.96000004</v>
      </c>
      <c r="C18" s="4">
        <f t="shared" si="4"/>
        <v>673292437.96000004</v>
      </c>
      <c r="D18" s="4">
        <v>0</v>
      </c>
      <c r="E18" s="4">
        <v>0</v>
      </c>
      <c r="F18" s="4">
        <v>673292437.96000004</v>
      </c>
      <c r="G18" s="4">
        <f>G12*G7</f>
        <v>0</v>
      </c>
      <c r="H18" s="4">
        <f t="shared" si="2"/>
        <v>0</v>
      </c>
      <c r="I18" s="4">
        <f>I12*I7</f>
        <v>0</v>
      </c>
      <c r="J18" s="4">
        <f>J12*J7</f>
        <v>0</v>
      </c>
    </row>
    <row r="19" spans="1:11" x14ac:dyDescent="0.25">
      <c r="A19" s="3" t="s">
        <v>82</v>
      </c>
      <c r="B19" s="4">
        <f t="shared" si="3"/>
        <v>839845000</v>
      </c>
      <c r="C19" s="84">
        <f t="shared" si="4"/>
        <v>839845000</v>
      </c>
      <c r="D19" s="4">
        <v>0</v>
      </c>
      <c r="E19" s="4">
        <v>0</v>
      </c>
      <c r="F19" s="4">
        <v>839845000</v>
      </c>
      <c r="G19" s="4">
        <v>0</v>
      </c>
      <c r="H19" s="4">
        <f t="shared" si="2"/>
        <v>0</v>
      </c>
      <c r="I19" s="4">
        <f>I13*I7</f>
        <v>0</v>
      </c>
      <c r="J19" s="4">
        <f>J13*J7</f>
        <v>0</v>
      </c>
      <c r="K19" s="62"/>
    </row>
    <row r="20" spans="1:11" x14ac:dyDescent="0.25">
      <c r="A20" s="3" t="s">
        <v>99</v>
      </c>
      <c r="B20" s="4">
        <f>B18</f>
        <v>673292437.96000004</v>
      </c>
      <c r="C20" s="4"/>
      <c r="D20" s="4"/>
      <c r="E20" s="4"/>
      <c r="F20" s="4"/>
      <c r="G20" s="4"/>
      <c r="H20" s="4">
        <f t="shared" si="2"/>
        <v>0</v>
      </c>
      <c r="I20" s="4"/>
      <c r="J20" s="4"/>
    </row>
    <row r="22" spans="1:11" x14ac:dyDescent="0.25">
      <c r="A22" s="7" t="s">
        <v>4</v>
      </c>
      <c r="C22" s="17"/>
    </row>
    <row r="23" spans="1:11" x14ac:dyDescent="0.25">
      <c r="A23" s="8" t="s">
        <v>97</v>
      </c>
      <c r="B23" s="4">
        <f>B17</f>
        <v>339972500</v>
      </c>
      <c r="C23" s="74">
        <f>C17</f>
        <v>339972500</v>
      </c>
    </row>
    <row r="24" spans="1:11" x14ac:dyDescent="0.25">
      <c r="A24" s="8" t="s">
        <v>98</v>
      </c>
      <c r="B24" s="67">
        <v>311289008.89999998</v>
      </c>
      <c r="C24" s="75"/>
    </row>
    <row r="26" spans="1:11" x14ac:dyDescent="0.25">
      <c r="A26" t="s">
        <v>5</v>
      </c>
    </row>
    <row r="27" spans="1:11" x14ac:dyDescent="0.25">
      <c r="A27" s="9" t="s">
        <v>57</v>
      </c>
      <c r="B27" s="73">
        <v>1</v>
      </c>
      <c r="C27" s="73">
        <v>1</v>
      </c>
      <c r="D27" s="73">
        <v>1</v>
      </c>
      <c r="E27" s="73">
        <v>1</v>
      </c>
      <c r="F27" s="73">
        <v>1</v>
      </c>
      <c r="G27" s="73">
        <v>1</v>
      </c>
      <c r="H27" s="73"/>
      <c r="I27" s="73"/>
      <c r="J27" s="73"/>
    </row>
    <row r="28" spans="1:11" x14ac:dyDescent="0.25">
      <c r="A28" s="9" t="s">
        <v>100</v>
      </c>
      <c r="B28" s="73">
        <v>0.99</v>
      </c>
      <c r="C28" s="73">
        <v>0.99</v>
      </c>
      <c r="D28" s="73">
        <v>0.99</v>
      </c>
      <c r="E28" s="73">
        <v>0.99</v>
      </c>
      <c r="F28" s="73">
        <v>0.99</v>
      </c>
      <c r="G28" s="73">
        <v>0.99</v>
      </c>
      <c r="H28" s="73"/>
      <c r="I28" s="73"/>
      <c r="J28" s="73"/>
    </row>
    <row r="29" spans="1:11" x14ac:dyDescent="0.25">
      <c r="A29" s="2" t="s">
        <v>6</v>
      </c>
      <c r="B29" s="98">
        <f>C29</f>
        <v>11812</v>
      </c>
      <c r="C29" s="98">
        <f>F29+E29</f>
        <v>11812</v>
      </c>
      <c r="D29" s="98">
        <v>0</v>
      </c>
      <c r="E29" s="98">
        <v>0</v>
      </c>
      <c r="F29" s="98">
        <v>11812</v>
      </c>
      <c r="G29" s="98">
        <v>0</v>
      </c>
      <c r="H29" s="98">
        <f>I29+J29</f>
        <v>0</v>
      </c>
      <c r="I29" s="98"/>
      <c r="J29" s="98">
        <v>0</v>
      </c>
    </row>
    <row r="31" spans="1:11" x14ac:dyDescent="0.25">
      <c r="A31" s="10" t="s">
        <v>7</v>
      </c>
      <c r="B31" s="11"/>
      <c r="C31" s="11"/>
      <c r="D31" s="11"/>
      <c r="E31" s="11"/>
      <c r="F31" s="11"/>
      <c r="G31" s="11"/>
      <c r="H31" s="11"/>
      <c r="I31" s="11"/>
      <c r="J31" s="11"/>
    </row>
    <row r="32" spans="1:11" x14ac:dyDescent="0.25">
      <c r="A32" s="11" t="s">
        <v>58</v>
      </c>
      <c r="B32" s="12">
        <f>B16/B27</f>
        <v>5170694.3999999994</v>
      </c>
      <c r="C32" s="12">
        <f t="shared" ref="C32:J32" si="5">C16/C27</f>
        <v>5170694.3999999994</v>
      </c>
      <c r="D32" s="12">
        <f t="shared" si="5"/>
        <v>0</v>
      </c>
      <c r="E32" s="12">
        <f t="shared" si="5"/>
        <v>0</v>
      </c>
      <c r="F32" s="12">
        <f t="shared" ref="F32:G32" si="6">F16/F27</f>
        <v>5170694.3999999994</v>
      </c>
      <c r="G32" s="12">
        <f t="shared" si="6"/>
        <v>0</v>
      </c>
      <c r="H32" s="12" t="e">
        <f t="shared" si="5"/>
        <v>#DIV/0!</v>
      </c>
      <c r="I32" s="12" t="e">
        <f t="shared" si="5"/>
        <v>#DIV/0!</v>
      </c>
      <c r="J32" s="12" t="e">
        <f t="shared" si="5"/>
        <v>#DIV/0!</v>
      </c>
    </row>
    <row r="33" spans="1:10" x14ac:dyDescent="0.25">
      <c r="A33" s="11" t="s">
        <v>101</v>
      </c>
      <c r="B33" s="12">
        <f>B18/B28</f>
        <v>680093371.67676771</v>
      </c>
      <c r="C33" s="12">
        <f t="shared" ref="C33:J33" si="7">C18/C28</f>
        <v>680093371.67676771</v>
      </c>
      <c r="D33" s="12">
        <f t="shared" si="7"/>
        <v>0</v>
      </c>
      <c r="E33" s="12">
        <f t="shared" si="7"/>
        <v>0</v>
      </c>
      <c r="F33" s="12">
        <f t="shared" ref="F33:G33" si="8">F18/F28</f>
        <v>680093371.67676771</v>
      </c>
      <c r="G33" s="12">
        <f t="shared" si="8"/>
        <v>0</v>
      </c>
      <c r="H33" s="12" t="e">
        <f t="shared" si="7"/>
        <v>#DIV/0!</v>
      </c>
      <c r="I33" s="12" t="e">
        <f t="shared" si="7"/>
        <v>#DIV/0!</v>
      </c>
      <c r="J33" s="12" t="e">
        <f t="shared" si="7"/>
        <v>#DIV/0!</v>
      </c>
    </row>
    <row r="34" spans="1:10" x14ac:dyDescent="0.25">
      <c r="A34" s="11" t="s">
        <v>59</v>
      </c>
      <c r="B34" s="12">
        <f>B32/B10</f>
        <v>224812.79999999999</v>
      </c>
      <c r="C34" s="12">
        <f t="shared" ref="C34:J34" si="9">C32/C10</f>
        <v>224812.79999999999</v>
      </c>
      <c r="D34" s="12" t="e">
        <f t="shared" si="9"/>
        <v>#DIV/0!</v>
      </c>
      <c r="E34" s="12" t="e">
        <f t="shared" si="9"/>
        <v>#DIV/0!</v>
      </c>
      <c r="F34" s="12">
        <f t="shared" ref="F34:G34" si="10">F32/F10</f>
        <v>224812.79999999999</v>
      </c>
      <c r="G34" s="12" t="e">
        <f t="shared" si="10"/>
        <v>#DIV/0!</v>
      </c>
      <c r="H34" s="12" t="e">
        <f t="shared" si="9"/>
        <v>#DIV/0!</v>
      </c>
      <c r="I34" s="12" t="e">
        <f t="shared" si="9"/>
        <v>#DIV/0!</v>
      </c>
      <c r="J34" s="12" t="e">
        <f t="shared" si="9"/>
        <v>#DIV/0!</v>
      </c>
    </row>
    <row r="35" spans="1:10" x14ac:dyDescent="0.25">
      <c r="A35" s="11" t="s">
        <v>102</v>
      </c>
      <c r="B35" s="12">
        <f>B33/B12</f>
        <v>1368397.1261101966</v>
      </c>
      <c r="C35" s="12">
        <f t="shared" ref="C35:J35" si="11">C33/C12</f>
        <v>1368397.1261101966</v>
      </c>
      <c r="D35" s="12" t="e">
        <f t="shared" si="11"/>
        <v>#DIV/0!</v>
      </c>
      <c r="E35" s="12" t="e">
        <f t="shared" si="11"/>
        <v>#DIV/0!</v>
      </c>
      <c r="F35" s="12">
        <f t="shared" ref="F35:G35" si="12">F33/F12</f>
        <v>1368397.1261101966</v>
      </c>
      <c r="G35" s="12" t="e">
        <f t="shared" si="12"/>
        <v>#DIV/0!</v>
      </c>
      <c r="H35" s="12" t="e">
        <f t="shared" si="11"/>
        <v>#DIV/0!</v>
      </c>
      <c r="I35" s="12" t="e">
        <f t="shared" si="11"/>
        <v>#DIV/0!</v>
      </c>
      <c r="J35" s="12" t="e">
        <f t="shared" si="11"/>
        <v>#DIV/0!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14">
        <f>B11/B29*100</f>
        <v>11.522180833051134</v>
      </c>
      <c r="C40" s="14">
        <f t="shared" ref="C40:J40" si="13">C11/C29*100</f>
        <v>11.522180833051134</v>
      </c>
      <c r="D40" s="14" t="e">
        <f t="shared" si="13"/>
        <v>#DIV/0!</v>
      </c>
      <c r="E40" s="14" t="e">
        <f t="shared" si="13"/>
        <v>#DIV/0!</v>
      </c>
      <c r="F40" s="14">
        <f t="shared" ref="F40:G40" si="14">F11/F29*100</f>
        <v>11.522180833051134</v>
      </c>
      <c r="G40" s="14" t="e">
        <f t="shared" si="14"/>
        <v>#DIV/0!</v>
      </c>
      <c r="H40" s="14" t="e">
        <f t="shared" si="13"/>
        <v>#DIV/0!</v>
      </c>
      <c r="I40" s="13" t="e">
        <f t="shared" si="13"/>
        <v>#DIV/0!</v>
      </c>
      <c r="J40" s="13" t="e">
        <f t="shared" si="13"/>
        <v>#DIV/0!</v>
      </c>
    </row>
    <row r="41" spans="1:10" x14ac:dyDescent="0.25">
      <c r="A41" t="s">
        <v>11</v>
      </c>
      <c r="B41" s="14">
        <f>B12/B29*100</f>
        <v>4.2075855062648149</v>
      </c>
      <c r="C41" s="14">
        <f t="shared" ref="C41:J41" si="15">C12/C29*100</f>
        <v>4.2075855062648149</v>
      </c>
      <c r="D41" s="14" t="e">
        <f t="shared" si="15"/>
        <v>#DIV/0!</v>
      </c>
      <c r="E41" s="14" t="e">
        <f t="shared" si="15"/>
        <v>#DIV/0!</v>
      </c>
      <c r="F41" s="14">
        <f t="shared" ref="F41:G41" si="16">F12/F29*100</f>
        <v>4.2075855062648149</v>
      </c>
      <c r="G41" s="14" t="e">
        <f t="shared" si="16"/>
        <v>#DIV/0!</v>
      </c>
      <c r="H41" s="14" t="e">
        <f t="shared" si="15"/>
        <v>#DIV/0!</v>
      </c>
      <c r="I41" s="13" t="e">
        <f t="shared" si="15"/>
        <v>#DIV/0!</v>
      </c>
      <c r="J41" s="13" t="e">
        <f t="shared" si="15"/>
        <v>#DIV/0!</v>
      </c>
    </row>
    <row r="43" spans="1:10" x14ac:dyDescent="0.25">
      <c r="A43" t="s">
        <v>12</v>
      </c>
    </row>
    <row r="44" spans="1:10" x14ac:dyDescent="0.25">
      <c r="A44" t="s">
        <v>13</v>
      </c>
      <c r="B44" s="14">
        <f>B12/B11*100</f>
        <v>36.517266715650258</v>
      </c>
      <c r="C44" s="14">
        <f t="shared" ref="C44:J44" si="17">C12/C11*100</f>
        <v>36.517266715650258</v>
      </c>
      <c r="D44" s="14" t="e">
        <f t="shared" si="17"/>
        <v>#DIV/0!</v>
      </c>
      <c r="E44" s="14" t="e">
        <f t="shared" si="17"/>
        <v>#DIV/0!</v>
      </c>
      <c r="F44" s="14">
        <f t="shared" ref="F44:G44" si="18">F12/F11*100</f>
        <v>36.517266715650258</v>
      </c>
      <c r="G44" s="14" t="e">
        <f t="shared" si="18"/>
        <v>#DIV/0!</v>
      </c>
      <c r="H44" s="14" t="e">
        <f t="shared" si="17"/>
        <v>#DIV/0!</v>
      </c>
      <c r="I44" s="13" t="e">
        <f t="shared" si="17"/>
        <v>#DIV/0!</v>
      </c>
      <c r="J44" s="13" t="e">
        <f t="shared" si="17"/>
        <v>#DIV/0!</v>
      </c>
    </row>
    <row r="45" spans="1:10" x14ac:dyDescent="0.25">
      <c r="A45" t="s">
        <v>14</v>
      </c>
      <c r="B45" s="14">
        <f>B18/B17*100</f>
        <v>198.04320583576614</v>
      </c>
      <c r="C45" s="14">
        <f t="shared" ref="C45:J45" si="19">C18/C17*100</f>
        <v>198.04320583576614</v>
      </c>
      <c r="D45" s="14" t="e">
        <f t="shared" si="19"/>
        <v>#DIV/0!</v>
      </c>
      <c r="E45" s="14" t="e">
        <f t="shared" si="19"/>
        <v>#DIV/0!</v>
      </c>
      <c r="F45" s="14">
        <f t="shared" ref="F45:G45" si="20">F18/F17*100</f>
        <v>198.04320583576614</v>
      </c>
      <c r="G45" s="14" t="e">
        <f t="shared" si="20"/>
        <v>#DIV/0!</v>
      </c>
      <c r="H45" s="14" t="e">
        <f t="shared" si="19"/>
        <v>#DIV/0!</v>
      </c>
      <c r="I45" s="13" t="e">
        <f t="shared" si="19"/>
        <v>#DIV/0!</v>
      </c>
      <c r="J45" s="13" t="e">
        <f t="shared" si="19"/>
        <v>#DIV/0!</v>
      </c>
    </row>
    <row r="46" spans="1:10" x14ac:dyDescent="0.25">
      <c r="A46" s="11" t="s">
        <v>15</v>
      </c>
      <c r="B46" s="15">
        <f>AVERAGE(B44:B45)</f>
        <v>117.28023627570821</v>
      </c>
      <c r="C46" s="15">
        <f t="shared" ref="C46:J46" si="21">AVERAGE(C44:C45)</f>
        <v>117.28023627570821</v>
      </c>
      <c r="D46" s="15" t="e">
        <f t="shared" si="21"/>
        <v>#DIV/0!</v>
      </c>
      <c r="E46" s="15" t="e">
        <f t="shared" si="21"/>
        <v>#DIV/0!</v>
      </c>
      <c r="F46" s="15">
        <f t="shared" ref="F46:G46" si="22">AVERAGE(F44:F45)</f>
        <v>117.28023627570821</v>
      </c>
      <c r="G46" s="15" t="e">
        <f t="shared" si="22"/>
        <v>#DIV/0!</v>
      </c>
      <c r="H46" s="15" t="e">
        <f t="shared" si="21"/>
        <v>#DIV/0!</v>
      </c>
      <c r="I46" s="15" t="e">
        <f t="shared" si="21"/>
        <v>#DIV/0!</v>
      </c>
      <c r="J46" s="15" t="e">
        <f t="shared" si="21"/>
        <v>#DIV/0!</v>
      </c>
    </row>
    <row r="47" spans="1:10" x14ac:dyDescent="0.25">
      <c r="B47" s="14"/>
      <c r="C47" s="14"/>
      <c r="D47" s="14"/>
      <c r="E47" s="14"/>
      <c r="F47" s="14"/>
      <c r="G47" s="14"/>
      <c r="H47" s="14"/>
      <c r="I47" s="13"/>
      <c r="J47" s="13"/>
    </row>
    <row r="48" spans="1:10" x14ac:dyDescent="0.25">
      <c r="A48" t="s">
        <v>16</v>
      </c>
    </row>
    <row r="49" spans="1:10" x14ac:dyDescent="0.25">
      <c r="A49" t="s">
        <v>17</v>
      </c>
      <c r="B49" s="14">
        <f>B12/B13*100</f>
        <v>14.893617021276595</v>
      </c>
      <c r="C49" s="14">
        <f t="shared" ref="C49:J49" si="23">C12/C13*100</f>
        <v>14.893617021276595</v>
      </c>
      <c r="D49" s="14" t="e">
        <f t="shared" si="23"/>
        <v>#DIV/0!</v>
      </c>
      <c r="E49" s="14" t="e">
        <f t="shared" si="23"/>
        <v>#DIV/0!</v>
      </c>
      <c r="F49" s="14">
        <f t="shared" ref="F49:G49" si="24">F12/F13*100</f>
        <v>14.893617021276595</v>
      </c>
      <c r="G49" s="14" t="e">
        <f t="shared" si="24"/>
        <v>#DIV/0!</v>
      </c>
      <c r="H49" s="14" t="e">
        <f t="shared" si="23"/>
        <v>#DIV/0!</v>
      </c>
      <c r="I49" s="13" t="e">
        <f t="shared" si="23"/>
        <v>#DIV/0!</v>
      </c>
      <c r="J49" s="13" t="e">
        <f t="shared" si="23"/>
        <v>#DIV/0!</v>
      </c>
    </row>
    <row r="50" spans="1:10" x14ac:dyDescent="0.25">
      <c r="A50" t="s">
        <v>18</v>
      </c>
      <c r="B50" s="14">
        <f>B18/B19*100</f>
        <v>80.168654687472099</v>
      </c>
      <c r="C50" s="14">
        <f t="shared" ref="C50:J50" si="25">C18/C19*100</f>
        <v>80.168654687472099</v>
      </c>
      <c r="D50" s="14" t="e">
        <f t="shared" si="25"/>
        <v>#DIV/0!</v>
      </c>
      <c r="E50" s="14" t="e">
        <f t="shared" si="25"/>
        <v>#DIV/0!</v>
      </c>
      <c r="F50" s="14">
        <f t="shared" ref="F50:G50" si="26">F18/F19*100</f>
        <v>80.168654687472099</v>
      </c>
      <c r="G50" s="14" t="e">
        <f t="shared" si="26"/>
        <v>#DIV/0!</v>
      </c>
      <c r="H50" s="14" t="e">
        <f t="shared" si="25"/>
        <v>#DIV/0!</v>
      </c>
      <c r="I50" s="13" t="e">
        <f t="shared" si="25"/>
        <v>#DIV/0!</v>
      </c>
      <c r="J50" s="13" t="e">
        <f t="shared" si="25"/>
        <v>#DIV/0!</v>
      </c>
    </row>
    <row r="51" spans="1:10" x14ac:dyDescent="0.25">
      <c r="A51" t="s">
        <v>19</v>
      </c>
      <c r="B51" s="14">
        <f>(B49+B50)/2</f>
        <v>47.531135854374348</v>
      </c>
      <c r="C51" s="14">
        <f t="shared" ref="C51:J51" si="27">(C49+C50)/2</f>
        <v>47.531135854374348</v>
      </c>
      <c r="D51" s="14" t="e">
        <f t="shared" si="27"/>
        <v>#DIV/0!</v>
      </c>
      <c r="E51" s="14" t="e">
        <f t="shared" si="27"/>
        <v>#DIV/0!</v>
      </c>
      <c r="F51" s="14">
        <f t="shared" ref="F51:G51" si="28">(F49+F50)/2</f>
        <v>47.531135854374348</v>
      </c>
      <c r="G51" s="14" t="e">
        <f t="shared" si="28"/>
        <v>#DIV/0!</v>
      </c>
      <c r="H51" s="14" t="e">
        <f t="shared" si="27"/>
        <v>#DIV/0!</v>
      </c>
      <c r="I51" s="13" t="e">
        <f t="shared" si="27"/>
        <v>#DIV/0!</v>
      </c>
      <c r="J51" s="13" t="e">
        <f t="shared" si="27"/>
        <v>#DIV/0!</v>
      </c>
    </row>
    <row r="53" spans="1:10" x14ac:dyDescent="0.25">
      <c r="A53" t="s">
        <v>32</v>
      </c>
    </row>
    <row r="54" spans="1:10" x14ac:dyDescent="0.25">
      <c r="A54" t="s">
        <v>20</v>
      </c>
      <c r="B54" s="49">
        <f>B20/B18*100</f>
        <v>100</v>
      </c>
      <c r="C54" s="49">
        <f t="shared" ref="C54:J54" si="29">C20/C18*100</f>
        <v>0</v>
      </c>
      <c r="D54" s="49" t="e">
        <f t="shared" si="29"/>
        <v>#DIV/0!</v>
      </c>
      <c r="E54" s="49" t="e">
        <f t="shared" si="29"/>
        <v>#DIV/0!</v>
      </c>
      <c r="F54" s="49">
        <f t="shared" ref="F54:G54" si="30">F20/F18*100</f>
        <v>0</v>
      </c>
      <c r="G54" s="49" t="e">
        <f t="shared" si="30"/>
        <v>#DIV/0!</v>
      </c>
      <c r="H54" s="49" t="e">
        <f t="shared" si="29"/>
        <v>#DIV/0!</v>
      </c>
      <c r="I54" s="16" t="e">
        <f t="shared" si="29"/>
        <v>#DIV/0!</v>
      </c>
      <c r="J54" s="16" t="e">
        <f t="shared" si="29"/>
        <v>#DIV/0!</v>
      </c>
    </row>
    <row r="56" spans="1:10" x14ac:dyDescent="0.25">
      <c r="A56" t="s">
        <v>21</v>
      </c>
    </row>
    <row r="57" spans="1:10" x14ac:dyDescent="0.25">
      <c r="A57" t="s">
        <v>22</v>
      </c>
      <c r="B57" s="14">
        <f>((B12/B10)-1)*100</f>
        <v>2060.8695652173915</v>
      </c>
      <c r="C57" s="14">
        <f t="shared" ref="C57:J57" si="31">((C12/C10)-1)*100</f>
        <v>2060.8695652173915</v>
      </c>
      <c r="D57" s="14" t="e">
        <f t="shared" si="31"/>
        <v>#DIV/0!</v>
      </c>
      <c r="E57" s="14" t="e">
        <f t="shared" si="31"/>
        <v>#DIV/0!</v>
      </c>
      <c r="F57" s="14">
        <f t="shared" ref="F57:G57" si="32">((F12/F10)-1)*100</f>
        <v>2060.8695652173915</v>
      </c>
      <c r="G57" s="14" t="e">
        <f t="shared" si="32"/>
        <v>#DIV/0!</v>
      </c>
      <c r="H57" s="14" t="e">
        <f t="shared" si="31"/>
        <v>#DIV/0!</v>
      </c>
      <c r="I57" s="13" t="e">
        <f t="shared" si="31"/>
        <v>#DIV/0!</v>
      </c>
      <c r="J57" s="13" t="e">
        <f t="shared" si="31"/>
        <v>#DIV/0!</v>
      </c>
    </row>
    <row r="58" spans="1:10" x14ac:dyDescent="0.25">
      <c r="A58" t="s">
        <v>23</v>
      </c>
      <c r="B58" s="14">
        <f>((B33/B32)-1)*100</f>
        <v>13052.844068231294</v>
      </c>
      <c r="C58" s="14">
        <f t="shared" ref="C58:J58" si="33">((C33/C32)-1)*100</f>
        <v>13052.844068231294</v>
      </c>
      <c r="D58" s="14" t="e">
        <f t="shared" si="33"/>
        <v>#DIV/0!</v>
      </c>
      <c r="E58" s="14" t="e">
        <f t="shared" si="33"/>
        <v>#DIV/0!</v>
      </c>
      <c r="F58" s="14">
        <f t="shared" ref="F58:G58" si="34">((F33/F32)-1)*100</f>
        <v>13052.844068231294</v>
      </c>
      <c r="G58" s="14" t="e">
        <f t="shared" si="34"/>
        <v>#DIV/0!</v>
      </c>
      <c r="H58" s="14" t="e">
        <f t="shared" si="33"/>
        <v>#DIV/0!</v>
      </c>
      <c r="I58" s="13" t="e">
        <f t="shared" si="33"/>
        <v>#DIV/0!</v>
      </c>
      <c r="J58" s="13" t="e">
        <f t="shared" si="33"/>
        <v>#DIV/0!</v>
      </c>
    </row>
    <row r="59" spans="1:10" x14ac:dyDescent="0.25">
      <c r="A59" s="11" t="s">
        <v>24</v>
      </c>
      <c r="B59" s="15">
        <f>((B35/B34)-1)*100</f>
        <v>508.68292468676009</v>
      </c>
      <c r="C59" s="15">
        <f t="shared" ref="C59:J59" si="35">((C35/C34)-1)*100</f>
        <v>508.68292468676009</v>
      </c>
      <c r="D59" s="15" t="e">
        <f t="shared" si="35"/>
        <v>#DIV/0!</v>
      </c>
      <c r="E59" s="15" t="e">
        <f t="shared" si="35"/>
        <v>#DIV/0!</v>
      </c>
      <c r="F59" s="15">
        <f t="shared" ref="F59:G59" si="36">((F35/F34)-1)*100</f>
        <v>508.68292468676009</v>
      </c>
      <c r="G59" s="15" t="e">
        <f t="shared" si="36"/>
        <v>#DIV/0!</v>
      </c>
      <c r="H59" s="15" t="e">
        <f t="shared" si="35"/>
        <v>#DIV/0!</v>
      </c>
      <c r="I59" s="15" t="e">
        <f t="shared" si="35"/>
        <v>#DIV/0!</v>
      </c>
      <c r="J59" s="15" t="e">
        <f t="shared" si="35"/>
        <v>#DIV/0!</v>
      </c>
    </row>
    <row r="60" spans="1:10" x14ac:dyDescent="0.25"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5">
      <c r="A61" t="s">
        <v>25</v>
      </c>
    </row>
    <row r="62" spans="1:10" x14ac:dyDescent="0.25">
      <c r="A62" t="s">
        <v>26</v>
      </c>
      <c r="B62" s="4">
        <f t="shared" ref="B62:J63" si="37">B17/B11</f>
        <v>249796.10580455547</v>
      </c>
      <c r="C62" s="4">
        <f t="shared" si="37"/>
        <v>249796.10580455547</v>
      </c>
      <c r="D62" s="4" t="e">
        <f t="shared" si="37"/>
        <v>#DIV/0!</v>
      </c>
      <c r="E62" s="4" t="e">
        <f t="shared" si="37"/>
        <v>#DIV/0!</v>
      </c>
      <c r="F62" s="4">
        <f t="shared" ref="F62:G62" si="38">F17/F11</f>
        <v>249796.10580455547</v>
      </c>
      <c r="G62" s="4" t="e">
        <f t="shared" si="38"/>
        <v>#DIV/0!</v>
      </c>
      <c r="H62" s="4" t="e">
        <f t="shared" si="37"/>
        <v>#DIV/0!</v>
      </c>
      <c r="I62" s="5" t="e">
        <f t="shared" si="37"/>
        <v>#DIV/0!</v>
      </c>
      <c r="J62" s="5" t="e">
        <f t="shared" si="37"/>
        <v>#DIV/0!</v>
      </c>
    </row>
    <row r="63" spans="1:10" x14ac:dyDescent="0.25">
      <c r="A63" t="s">
        <v>27</v>
      </c>
      <c r="B63" s="4">
        <f t="shared" si="37"/>
        <v>1354713.1548490946</v>
      </c>
      <c r="C63" s="4">
        <f t="shared" si="37"/>
        <v>1354713.1548490946</v>
      </c>
      <c r="D63" s="4" t="e">
        <f t="shared" si="37"/>
        <v>#DIV/0!</v>
      </c>
      <c r="E63" s="4" t="e">
        <f t="shared" si="37"/>
        <v>#DIV/0!</v>
      </c>
      <c r="F63" s="4">
        <f t="shared" ref="F63:G63" si="39">F18/F12</f>
        <v>1354713.1548490946</v>
      </c>
      <c r="G63" s="4" t="e">
        <f t="shared" si="39"/>
        <v>#DIV/0!</v>
      </c>
      <c r="H63" s="4" t="e">
        <f t="shared" si="37"/>
        <v>#DIV/0!</v>
      </c>
      <c r="I63" s="5" t="e">
        <f t="shared" si="37"/>
        <v>#DIV/0!</v>
      </c>
      <c r="J63" s="5" t="e">
        <f t="shared" si="37"/>
        <v>#DIV/0!</v>
      </c>
    </row>
    <row r="64" spans="1:10" x14ac:dyDescent="0.25">
      <c r="A64" s="11" t="s">
        <v>28</v>
      </c>
      <c r="B64" s="15">
        <f>(B62/B63)*B46</f>
        <v>21.625350137515611</v>
      </c>
      <c r="C64" s="15">
        <f t="shared" ref="C64:J64" si="40">(C62/C63)*C46</f>
        <v>21.625350137515611</v>
      </c>
      <c r="D64" s="15" t="e">
        <f t="shared" si="40"/>
        <v>#DIV/0!</v>
      </c>
      <c r="E64" s="15" t="e">
        <f t="shared" si="40"/>
        <v>#DIV/0!</v>
      </c>
      <c r="F64" s="15">
        <f t="shared" ref="F64:G64" si="41">(F62/F63)*F46</f>
        <v>21.625350137515611</v>
      </c>
      <c r="G64" s="15" t="e">
        <f t="shared" si="41"/>
        <v>#DIV/0!</v>
      </c>
      <c r="H64" s="15" t="e">
        <f t="shared" si="40"/>
        <v>#DIV/0!</v>
      </c>
      <c r="I64" s="15" t="e">
        <f t="shared" si="40"/>
        <v>#DIV/0!</v>
      </c>
      <c r="J64" s="15" t="e">
        <f t="shared" si="40"/>
        <v>#DIV/0!</v>
      </c>
    </row>
    <row r="65" spans="1:10" x14ac:dyDescent="0.25">
      <c r="B65" s="14"/>
      <c r="C65" s="14"/>
      <c r="D65" s="14"/>
      <c r="E65" s="14"/>
      <c r="F65" s="14"/>
      <c r="G65" s="14"/>
      <c r="H65" s="14"/>
      <c r="I65" s="13"/>
      <c r="J65" s="13"/>
    </row>
    <row r="66" spans="1:10" x14ac:dyDescent="0.25">
      <c r="A66" t="s">
        <v>29</v>
      </c>
      <c r="B66" s="14"/>
      <c r="C66" s="14"/>
      <c r="D66" s="14"/>
      <c r="E66" s="14"/>
      <c r="F66" s="14"/>
      <c r="G66" s="14"/>
      <c r="H66" s="14"/>
      <c r="I66" s="13"/>
      <c r="J66" s="13"/>
    </row>
    <row r="67" spans="1:10" x14ac:dyDescent="0.25">
      <c r="A67" s="17" t="s">
        <v>30</v>
      </c>
      <c r="B67" s="14">
        <f>(B24/B23)*100</f>
        <v>91.562996683555269</v>
      </c>
      <c r="C67" s="18">
        <f>(C24/C23)*100</f>
        <v>0</v>
      </c>
      <c r="D67" s="14"/>
      <c r="E67" s="14"/>
      <c r="F67" s="14"/>
      <c r="G67" s="14"/>
      <c r="H67" s="14"/>
      <c r="I67" s="14"/>
      <c r="J67" s="14"/>
    </row>
    <row r="68" spans="1:10" x14ac:dyDescent="0.25">
      <c r="A68" s="17" t="s">
        <v>31</v>
      </c>
      <c r="B68" s="14">
        <f>(B18/B24)*100</f>
        <v>216.29174776816225</v>
      </c>
      <c r="C68" s="18" t="e">
        <f>(C18/C24)*100</f>
        <v>#DIV/0!</v>
      </c>
      <c r="D68" s="14"/>
      <c r="E68" s="14"/>
      <c r="F68" s="14"/>
      <c r="G68" s="14"/>
      <c r="H68" s="14"/>
      <c r="I68" s="14"/>
      <c r="J68" s="14"/>
    </row>
    <row r="69" spans="1:10" ht="15.75" thickBot="1" x14ac:dyDescent="0.3">
      <c r="A69" s="19"/>
      <c r="B69" s="50"/>
      <c r="C69" s="50"/>
      <c r="D69" s="50"/>
      <c r="E69" s="50"/>
      <c r="F69" s="50"/>
      <c r="G69" s="50"/>
      <c r="H69" s="50"/>
      <c r="I69" s="19"/>
      <c r="J69" s="19"/>
    </row>
    <row r="70" spans="1:10" ht="15.75" thickTop="1" x14ac:dyDescent="0.25">
      <c r="A70" s="20" t="s">
        <v>35</v>
      </c>
    </row>
    <row r="71" spans="1:10" x14ac:dyDescent="0.25">
      <c r="A71" s="23" t="s">
        <v>33</v>
      </c>
    </row>
    <row r="72" spans="1:10" x14ac:dyDescent="0.25">
      <c r="A72" s="23" t="s">
        <v>87</v>
      </c>
    </row>
    <row r="73" spans="1:10" x14ac:dyDescent="0.25">
      <c r="A73" s="23" t="s">
        <v>88</v>
      </c>
    </row>
    <row r="74" spans="1:10" x14ac:dyDescent="0.25">
      <c r="A74" s="23" t="s">
        <v>78</v>
      </c>
    </row>
    <row r="75" spans="1:10" x14ac:dyDescent="0.25">
      <c r="A75" s="27"/>
    </row>
    <row r="76" spans="1:10" x14ac:dyDescent="0.25">
      <c r="A76" s="21"/>
    </row>
    <row r="77" spans="1:10" x14ac:dyDescent="0.25">
      <c r="A77" t="s">
        <v>41</v>
      </c>
    </row>
    <row r="78" spans="1:10" x14ac:dyDescent="0.25">
      <c r="A78" s="22" t="s">
        <v>42</v>
      </c>
    </row>
    <row r="82" spans="1:1" x14ac:dyDescent="0.25">
      <c r="A82" s="23" t="s">
        <v>131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81"/>
  <sheetViews>
    <sheetView zoomScale="80" zoomScaleNormal="80" workbookViewId="0">
      <selection activeCell="F7" sqref="F7"/>
    </sheetView>
  </sheetViews>
  <sheetFormatPr baseColWidth="10" defaultColWidth="11.42578125" defaultRowHeight="15" x14ac:dyDescent="0.25"/>
  <cols>
    <col min="1" max="1" width="42.42578125" customWidth="1"/>
    <col min="2" max="2" width="16.140625" style="46" customWidth="1"/>
    <col min="3" max="3" width="15" style="46" customWidth="1"/>
    <col min="4" max="5" width="12.7109375" style="46" customWidth="1"/>
    <col min="6" max="6" width="16.5703125" style="46" customWidth="1"/>
    <col min="7" max="7" width="12.7109375" style="46" customWidth="1"/>
    <col min="8" max="8" width="15.5703125" style="46" customWidth="1"/>
    <col min="9" max="9" width="15.7109375" customWidth="1"/>
    <col min="10" max="10" width="12.7109375" customWidth="1"/>
    <col min="11" max="11" width="24.7109375" customWidth="1"/>
  </cols>
  <sheetData>
    <row r="2" spans="1:12" ht="15.75" x14ac:dyDescent="0.25">
      <c r="A2" s="117" t="s">
        <v>103</v>
      </c>
      <c r="B2" s="117"/>
      <c r="C2" s="117"/>
      <c r="D2" s="117"/>
      <c r="E2" s="117"/>
      <c r="F2" s="117"/>
      <c r="G2" s="117"/>
      <c r="H2" s="117"/>
      <c r="I2" s="117"/>
      <c r="J2" s="117"/>
    </row>
    <row r="4" spans="1:12" ht="15" customHeight="1" x14ac:dyDescent="0.25">
      <c r="A4" s="115" t="s">
        <v>0</v>
      </c>
      <c r="B4" s="109" t="s">
        <v>1</v>
      </c>
      <c r="C4" s="118" t="s">
        <v>36</v>
      </c>
      <c r="D4" s="119"/>
      <c r="E4" s="119"/>
      <c r="F4" s="65"/>
      <c r="G4" s="61"/>
      <c r="H4" s="120" t="s">
        <v>39</v>
      </c>
      <c r="I4" s="121"/>
      <c r="J4" s="121"/>
    </row>
    <row r="5" spans="1:12" ht="15.75" thickBot="1" x14ac:dyDescent="0.3">
      <c r="A5" s="116"/>
      <c r="B5" s="110"/>
      <c r="C5" s="47" t="s">
        <v>40</v>
      </c>
      <c r="D5" s="48" t="s">
        <v>37</v>
      </c>
      <c r="E5" s="48" t="s">
        <v>38</v>
      </c>
      <c r="F5" s="48" t="s">
        <v>47</v>
      </c>
      <c r="G5" s="43" t="s">
        <v>46</v>
      </c>
      <c r="H5" s="47" t="s">
        <v>40</v>
      </c>
      <c r="I5" s="48" t="s">
        <v>47</v>
      </c>
      <c r="J5" s="43" t="s">
        <v>46</v>
      </c>
    </row>
    <row r="6" spans="1:12" ht="15.75" thickTop="1" x14ac:dyDescent="0.25"/>
    <row r="7" spans="1:12" x14ac:dyDescent="0.25">
      <c r="A7" s="1" t="s">
        <v>2</v>
      </c>
      <c r="C7" s="27" t="s">
        <v>45</v>
      </c>
      <c r="D7" s="44"/>
      <c r="E7" s="35"/>
      <c r="F7" s="35">
        <v>192748.86</v>
      </c>
      <c r="G7" s="35">
        <v>0</v>
      </c>
      <c r="H7" s="27" t="s">
        <v>45</v>
      </c>
      <c r="I7" s="76"/>
      <c r="J7" s="76"/>
      <c r="L7" s="83"/>
    </row>
    <row r="9" spans="1:12" x14ac:dyDescent="0.25">
      <c r="A9" t="s">
        <v>34</v>
      </c>
      <c r="C9" s="80"/>
    </row>
    <row r="10" spans="1:12" x14ac:dyDescent="0.25">
      <c r="A10" s="88" t="s">
        <v>60</v>
      </c>
      <c r="B10" s="46">
        <f>C10</f>
        <v>13</v>
      </c>
      <c r="C10" s="85">
        <f>SUM(D10:G10)</f>
        <v>13</v>
      </c>
      <c r="D10" s="46">
        <v>0</v>
      </c>
      <c r="E10" s="46">
        <v>0</v>
      </c>
      <c r="F10" s="46">
        <v>13</v>
      </c>
      <c r="G10" s="46">
        <v>0</v>
      </c>
      <c r="H10" s="85">
        <f>SUM(I10:J10)</f>
        <v>0</v>
      </c>
      <c r="I10" s="87">
        <v>0</v>
      </c>
      <c r="J10" s="87">
        <v>0</v>
      </c>
      <c r="K10" s="83"/>
      <c r="L10" s="82"/>
    </row>
    <row r="11" spans="1:12" x14ac:dyDescent="0.25">
      <c r="A11" s="89" t="s">
        <v>104</v>
      </c>
      <c r="B11" s="46">
        <f>C11+H11</f>
        <v>1115</v>
      </c>
      <c r="C11" s="85">
        <f t="shared" ref="C11:C13" si="0">SUM(D11:G11)</f>
        <v>1115</v>
      </c>
      <c r="D11" s="46">
        <v>0</v>
      </c>
      <c r="E11" s="46">
        <v>0</v>
      </c>
      <c r="F11" s="46">
        <v>1115</v>
      </c>
      <c r="G11" s="46">
        <v>0</v>
      </c>
      <c r="H11" s="46">
        <f>SUM(I11:J11)</f>
        <v>0</v>
      </c>
      <c r="I11" s="46">
        <v>0</v>
      </c>
      <c r="J11" s="46">
        <v>0</v>
      </c>
      <c r="K11" s="83"/>
      <c r="L11" s="80"/>
    </row>
    <row r="12" spans="1:12" x14ac:dyDescent="0.25">
      <c r="A12" s="89" t="s">
        <v>105</v>
      </c>
      <c r="B12" s="46">
        <f t="shared" ref="B12:B19" si="1">C12+H12</f>
        <v>1152</v>
      </c>
      <c r="C12" s="85">
        <f t="shared" si="0"/>
        <v>1152</v>
      </c>
      <c r="D12" s="46">
        <v>0</v>
      </c>
      <c r="E12" s="46">
        <v>0</v>
      </c>
      <c r="F12" s="46">
        <v>1152</v>
      </c>
      <c r="G12" s="46">
        <v>0</v>
      </c>
      <c r="H12" s="85">
        <f t="shared" ref="H12:H19" si="2">SUM(I12:J12)</f>
        <v>0</v>
      </c>
      <c r="I12" s="87">
        <v>0</v>
      </c>
      <c r="J12" s="87">
        <v>0</v>
      </c>
      <c r="K12" s="83"/>
      <c r="L12" s="81"/>
    </row>
    <row r="13" spans="1:12" x14ac:dyDescent="0.25">
      <c r="A13" s="89" t="s">
        <v>82</v>
      </c>
      <c r="B13" s="4">
        <f t="shared" si="1"/>
        <v>3337</v>
      </c>
      <c r="C13" s="85">
        <f t="shared" si="0"/>
        <v>3337</v>
      </c>
      <c r="D13" s="46">
        <v>0</v>
      </c>
      <c r="E13" s="46">
        <v>0</v>
      </c>
      <c r="F13" s="46">
        <v>3337</v>
      </c>
      <c r="G13" s="46">
        <v>0</v>
      </c>
      <c r="H13" s="46">
        <f t="shared" si="2"/>
        <v>0</v>
      </c>
      <c r="I13" s="46">
        <v>0</v>
      </c>
      <c r="J13" s="46">
        <v>0</v>
      </c>
      <c r="K13" s="83"/>
    </row>
    <row r="14" spans="1:12" x14ac:dyDescent="0.25">
      <c r="A14" s="87"/>
    </row>
    <row r="15" spans="1:12" x14ac:dyDescent="0.25">
      <c r="A15" s="90" t="s">
        <v>3</v>
      </c>
    </row>
    <row r="16" spans="1:12" x14ac:dyDescent="0.25">
      <c r="A16" s="88" t="s">
        <v>60</v>
      </c>
      <c r="B16" s="4">
        <f>H16+C16</f>
        <v>2922566.4</v>
      </c>
      <c r="C16" s="4">
        <f>SUM(D16:G16)</f>
        <v>2922566.4</v>
      </c>
      <c r="D16" s="4">
        <v>0</v>
      </c>
      <c r="E16" s="4">
        <v>0</v>
      </c>
      <c r="F16" s="84">
        <v>2922566.4</v>
      </c>
      <c r="G16" s="84">
        <v>0</v>
      </c>
      <c r="H16" s="84">
        <f t="shared" si="2"/>
        <v>0</v>
      </c>
      <c r="I16" s="84">
        <v>0</v>
      </c>
      <c r="J16" s="84">
        <v>0</v>
      </c>
      <c r="L16" s="82"/>
    </row>
    <row r="17" spans="1:11" x14ac:dyDescent="0.25">
      <c r="A17" s="3" t="s">
        <v>104</v>
      </c>
      <c r="B17" s="4">
        <f t="shared" si="1"/>
        <v>289900000</v>
      </c>
      <c r="C17" s="4">
        <f t="shared" ref="C17:C19" si="3">SUM(D17:G17)</f>
        <v>289900000</v>
      </c>
      <c r="D17" s="4">
        <v>0</v>
      </c>
      <c r="E17" s="4">
        <v>0</v>
      </c>
      <c r="F17" s="4">
        <v>289900000</v>
      </c>
      <c r="G17" s="4">
        <v>0</v>
      </c>
      <c r="H17" s="4">
        <f t="shared" si="2"/>
        <v>0</v>
      </c>
      <c r="I17" s="4">
        <v>0</v>
      </c>
      <c r="J17" s="4">
        <v>0</v>
      </c>
    </row>
    <row r="18" spans="1:11" x14ac:dyDescent="0.25">
      <c r="A18" s="3" t="s">
        <v>105</v>
      </c>
      <c r="B18" s="4">
        <f t="shared" si="1"/>
        <v>51290558.899999999</v>
      </c>
      <c r="C18" s="4">
        <f t="shared" si="3"/>
        <v>51290558.899999999</v>
      </c>
      <c r="D18" s="4">
        <v>0</v>
      </c>
      <c r="E18" s="4">
        <v>0</v>
      </c>
      <c r="F18" s="4">
        <v>51290558.899999999</v>
      </c>
      <c r="G18" s="4">
        <f>G12*G7</f>
        <v>0</v>
      </c>
      <c r="H18" s="4">
        <f t="shared" si="2"/>
        <v>0</v>
      </c>
      <c r="I18" s="4">
        <f>I12*I7</f>
        <v>0</v>
      </c>
      <c r="J18" s="4">
        <f>J12*J7</f>
        <v>0</v>
      </c>
    </row>
    <row r="19" spans="1:11" x14ac:dyDescent="0.25">
      <c r="A19" s="3" t="s">
        <v>82</v>
      </c>
      <c r="B19" s="4">
        <f t="shared" si="1"/>
        <v>839845000</v>
      </c>
      <c r="C19" s="84">
        <f t="shared" si="3"/>
        <v>839845000</v>
      </c>
      <c r="D19" s="4">
        <v>0</v>
      </c>
      <c r="E19" s="4">
        <v>0</v>
      </c>
      <c r="F19" s="4">
        <v>839845000</v>
      </c>
      <c r="G19" s="4">
        <v>0</v>
      </c>
      <c r="H19" s="4">
        <f t="shared" si="2"/>
        <v>0</v>
      </c>
      <c r="I19" s="4">
        <f>I13*I7</f>
        <v>0</v>
      </c>
      <c r="J19" s="4">
        <f>J13*J7</f>
        <v>0</v>
      </c>
      <c r="K19" s="62"/>
    </row>
    <row r="20" spans="1:11" x14ac:dyDescent="0.25">
      <c r="A20" s="3" t="s">
        <v>106</v>
      </c>
      <c r="B20" s="4">
        <f>B18</f>
        <v>51290558.899999999</v>
      </c>
      <c r="C20" s="4"/>
      <c r="D20" s="4"/>
      <c r="E20" s="4"/>
      <c r="F20" s="4"/>
      <c r="G20" s="4"/>
      <c r="H20" s="4"/>
      <c r="I20" s="4"/>
      <c r="J20" s="4"/>
    </row>
    <row r="22" spans="1:11" x14ac:dyDescent="0.25">
      <c r="A22" s="7" t="s">
        <v>4</v>
      </c>
      <c r="C22" s="17"/>
    </row>
    <row r="23" spans="1:11" x14ac:dyDescent="0.25">
      <c r="A23" s="8" t="s">
        <v>104</v>
      </c>
      <c r="B23" s="4">
        <f>B17</f>
        <v>289900000</v>
      </c>
      <c r="C23" s="74">
        <f>C17</f>
        <v>289900000</v>
      </c>
    </row>
    <row r="24" spans="1:11" x14ac:dyDescent="0.25">
      <c r="A24" s="8" t="s">
        <v>105</v>
      </c>
      <c r="B24" s="4">
        <f>C24</f>
        <v>0</v>
      </c>
      <c r="C24" s="74"/>
    </row>
    <row r="26" spans="1:11" x14ac:dyDescent="0.25">
      <c r="A26" t="s">
        <v>5</v>
      </c>
    </row>
    <row r="27" spans="1:11" x14ac:dyDescent="0.25">
      <c r="A27" s="9" t="s">
        <v>61</v>
      </c>
      <c r="B27" s="68">
        <v>0.99</v>
      </c>
      <c r="C27" s="68">
        <v>0.99</v>
      </c>
      <c r="D27" s="68">
        <v>0.99</v>
      </c>
      <c r="E27" s="68">
        <v>0.99</v>
      </c>
      <c r="F27" s="68">
        <v>0.99</v>
      </c>
      <c r="G27" s="68">
        <v>0.99</v>
      </c>
      <c r="H27" s="68"/>
      <c r="I27" s="68"/>
      <c r="J27" s="68"/>
    </row>
    <row r="28" spans="1:11" x14ac:dyDescent="0.25">
      <c r="A28" s="9" t="s">
        <v>107</v>
      </c>
      <c r="B28" s="68">
        <v>0.99</v>
      </c>
      <c r="C28" s="68">
        <v>0.99</v>
      </c>
      <c r="D28" s="68">
        <v>0.99</v>
      </c>
      <c r="E28" s="68">
        <v>0.99</v>
      </c>
      <c r="F28" s="68">
        <v>0.99</v>
      </c>
      <c r="G28" s="68">
        <v>0.99</v>
      </c>
      <c r="H28" s="68"/>
      <c r="I28" s="68"/>
      <c r="J28" s="68"/>
    </row>
    <row r="29" spans="1:11" x14ac:dyDescent="0.25">
      <c r="A29" s="3" t="s">
        <v>6</v>
      </c>
      <c r="B29" s="35">
        <f>C29</f>
        <v>11812</v>
      </c>
      <c r="C29" s="35">
        <f>F29+E29</f>
        <v>11812</v>
      </c>
      <c r="D29" s="35">
        <v>0</v>
      </c>
      <c r="E29" s="35">
        <v>0</v>
      </c>
      <c r="F29" s="35">
        <v>11812</v>
      </c>
      <c r="G29" s="35">
        <v>0</v>
      </c>
      <c r="H29" s="35">
        <f>I29+J29</f>
        <v>0</v>
      </c>
      <c r="I29" s="35"/>
      <c r="J29" s="35"/>
    </row>
    <row r="31" spans="1:11" x14ac:dyDescent="0.25">
      <c r="A31" s="10" t="s">
        <v>7</v>
      </c>
    </row>
    <row r="32" spans="1:11" x14ac:dyDescent="0.25">
      <c r="A32" s="11" t="s">
        <v>62</v>
      </c>
      <c r="B32" s="4">
        <f>B16/B27</f>
        <v>2952087.2727272725</v>
      </c>
      <c r="C32" s="4">
        <f t="shared" ref="C32:J32" si="4">C16/C27</f>
        <v>2952087.2727272725</v>
      </c>
      <c r="D32" s="4">
        <f t="shared" si="4"/>
        <v>0</v>
      </c>
      <c r="E32" s="4">
        <f t="shared" si="4"/>
        <v>0</v>
      </c>
      <c r="F32" s="4">
        <f t="shared" ref="F32:G32" si="5">F16/F27</f>
        <v>2952087.2727272725</v>
      </c>
      <c r="G32" s="4">
        <f t="shared" si="5"/>
        <v>0</v>
      </c>
      <c r="H32" s="4" t="e">
        <f t="shared" si="4"/>
        <v>#DIV/0!</v>
      </c>
      <c r="I32" s="12" t="e">
        <f t="shared" si="4"/>
        <v>#DIV/0!</v>
      </c>
      <c r="J32" s="12" t="e">
        <f t="shared" si="4"/>
        <v>#DIV/0!</v>
      </c>
    </row>
    <row r="33" spans="1:10" x14ac:dyDescent="0.25">
      <c r="A33" s="11" t="s">
        <v>108</v>
      </c>
      <c r="B33" s="4">
        <f>B18/B28</f>
        <v>51808645.353535354</v>
      </c>
      <c r="C33" s="4">
        <f t="shared" ref="C33:J33" si="6">C18/C28</f>
        <v>51808645.353535354</v>
      </c>
      <c r="D33" s="4">
        <f t="shared" si="6"/>
        <v>0</v>
      </c>
      <c r="E33" s="4">
        <f t="shared" si="6"/>
        <v>0</v>
      </c>
      <c r="F33" s="4">
        <f t="shared" ref="F33:G33" si="7">F18/F28</f>
        <v>51808645.353535354</v>
      </c>
      <c r="G33" s="4">
        <f t="shared" si="7"/>
        <v>0</v>
      </c>
      <c r="H33" s="4" t="e">
        <f t="shared" si="6"/>
        <v>#DIV/0!</v>
      </c>
      <c r="I33" s="12" t="e">
        <f t="shared" si="6"/>
        <v>#DIV/0!</v>
      </c>
      <c r="J33" s="12" t="e">
        <f t="shared" si="6"/>
        <v>#DIV/0!</v>
      </c>
    </row>
    <row r="34" spans="1:10" x14ac:dyDescent="0.25">
      <c r="A34" s="11" t="s">
        <v>63</v>
      </c>
      <c r="B34" s="4">
        <f>B32/B10</f>
        <v>227083.63636363635</v>
      </c>
      <c r="C34" s="4">
        <f t="shared" ref="C34:J34" si="8">C32/C10</f>
        <v>227083.63636363635</v>
      </c>
      <c r="D34" s="4" t="e">
        <f t="shared" si="8"/>
        <v>#DIV/0!</v>
      </c>
      <c r="E34" s="4" t="e">
        <f t="shared" si="8"/>
        <v>#DIV/0!</v>
      </c>
      <c r="F34" s="4">
        <f t="shared" ref="F34:G34" si="9">F32/F10</f>
        <v>227083.63636363635</v>
      </c>
      <c r="G34" s="4" t="e">
        <f t="shared" si="9"/>
        <v>#DIV/0!</v>
      </c>
      <c r="H34" s="4" t="e">
        <f t="shared" si="8"/>
        <v>#DIV/0!</v>
      </c>
      <c r="I34" s="12" t="e">
        <f t="shared" si="8"/>
        <v>#DIV/0!</v>
      </c>
      <c r="J34" s="12" t="e">
        <f t="shared" si="8"/>
        <v>#DIV/0!</v>
      </c>
    </row>
    <row r="35" spans="1:10" x14ac:dyDescent="0.25">
      <c r="A35" s="11" t="s">
        <v>109</v>
      </c>
      <c r="B35" s="4">
        <f>B33/B12</f>
        <v>44972.782424943885</v>
      </c>
      <c r="C35" s="4">
        <f t="shared" ref="C35:J35" si="10">C33/C12</f>
        <v>44972.782424943885</v>
      </c>
      <c r="D35" s="4" t="e">
        <f t="shared" si="10"/>
        <v>#DIV/0!</v>
      </c>
      <c r="E35" s="4" t="e">
        <f t="shared" si="10"/>
        <v>#DIV/0!</v>
      </c>
      <c r="F35" s="4">
        <f t="shared" ref="F35:G35" si="11">F33/F12</f>
        <v>44972.782424943885</v>
      </c>
      <c r="G35" s="4" t="e">
        <f t="shared" si="11"/>
        <v>#DIV/0!</v>
      </c>
      <c r="H35" s="4" t="e">
        <f t="shared" si="10"/>
        <v>#DIV/0!</v>
      </c>
      <c r="I35" s="12" t="e">
        <f t="shared" si="10"/>
        <v>#DIV/0!</v>
      </c>
      <c r="J35" s="12" t="e">
        <f t="shared" si="10"/>
        <v>#DIV/0!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14">
        <f>B11/B29*100</f>
        <v>9.4395529969522531</v>
      </c>
      <c r="C40" s="14">
        <f t="shared" ref="C40:J40" si="12">C11/C29*100</f>
        <v>9.4395529969522531</v>
      </c>
      <c r="D40" s="14" t="e">
        <f t="shared" si="12"/>
        <v>#DIV/0!</v>
      </c>
      <c r="E40" s="14" t="e">
        <f t="shared" si="12"/>
        <v>#DIV/0!</v>
      </c>
      <c r="F40" s="14">
        <f t="shared" ref="F40:G40" si="13">F11/F29*100</f>
        <v>9.4395529969522531</v>
      </c>
      <c r="G40" s="14" t="e">
        <f t="shared" si="13"/>
        <v>#DIV/0!</v>
      </c>
      <c r="H40" s="14" t="e">
        <f t="shared" si="12"/>
        <v>#DIV/0!</v>
      </c>
      <c r="I40" s="13" t="e">
        <f t="shared" si="12"/>
        <v>#DIV/0!</v>
      </c>
      <c r="J40" s="13" t="e">
        <f t="shared" si="12"/>
        <v>#DIV/0!</v>
      </c>
    </row>
    <row r="41" spans="1:10" x14ac:dyDescent="0.25">
      <c r="A41" t="s">
        <v>11</v>
      </c>
      <c r="B41" s="14">
        <f>B12/B29*100</f>
        <v>9.7527937690484254</v>
      </c>
      <c r="C41" s="14">
        <f t="shared" ref="C41:J41" si="14">C12/C29*100</f>
        <v>9.7527937690484254</v>
      </c>
      <c r="D41" s="14" t="e">
        <f t="shared" si="14"/>
        <v>#DIV/0!</v>
      </c>
      <c r="E41" s="14" t="e">
        <f t="shared" si="14"/>
        <v>#DIV/0!</v>
      </c>
      <c r="F41" s="14">
        <f t="shared" ref="F41:G41" si="15">F12/F29*100</f>
        <v>9.7527937690484254</v>
      </c>
      <c r="G41" s="14" t="e">
        <f t="shared" si="15"/>
        <v>#DIV/0!</v>
      </c>
      <c r="H41" s="14" t="e">
        <f t="shared" si="14"/>
        <v>#DIV/0!</v>
      </c>
      <c r="I41" s="13" t="e">
        <f t="shared" si="14"/>
        <v>#DIV/0!</v>
      </c>
      <c r="J41" s="13" t="e">
        <f t="shared" si="14"/>
        <v>#DIV/0!</v>
      </c>
    </row>
    <row r="43" spans="1:10" x14ac:dyDescent="0.25">
      <c r="A43" t="s">
        <v>12</v>
      </c>
    </row>
    <row r="44" spans="1:10" x14ac:dyDescent="0.25">
      <c r="A44" t="s">
        <v>13</v>
      </c>
      <c r="B44" s="14">
        <f>B12/B11*100</f>
        <v>103.31838565022422</v>
      </c>
      <c r="C44" s="14">
        <f t="shared" ref="C44:J44" si="16">C12/C11*100</f>
        <v>103.31838565022422</v>
      </c>
      <c r="D44" s="14" t="e">
        <f t="shared" si="16"/>
        <v>#DIV/0!</v>
      </c>
      <c r="E44" s="14" t="e">
        <f t="shared" si="16"/>
        <v>#DIV/0!</v>
      </c>
      <c r="F44" s="14">
        <f t="shared" ref="F44:G44" si="17">F12/F11*100</f>
        <v>103.31838565022422</v>
      </c>
      <c r="G44" s="14" t="e">
        <f t="shared" si="17"/>
        <v>#DIV/0!</v>
      </c>
      <c r="H44" s="14" t="e">
        <f t="shared" si="16"/>
        <v>#DIV/0!</v>
      </c>
      <c r="I44" s="13" t="e">
        <f t="shared" si="16"/>
        <v>#DIV/0!</v>
      </c>
      <c r="J44" s="13" t="e">
        <f t="shared" si="16"/>
        <v>#DIV/0!</v>
      </c>
    </row>
    <row r="45" spans="1:10" x14ac:dyDescent="0.25">
      <c r="A45" t="s">
        <v>14</v>
      </c>
      <c r="B45" s="14">
        <f>B18/B17*100</f>
        <v>17.692500482925148</v>
      </c>
      <c r="C45" s="14">
        <f t="shared" ref="C45:J45" si="18">C18/C17*100</f>
        <v>17.692500482925148</v>
      </c>
      <c r="D45" s="14" t="e">
        <f t="shared" si="18"/>
        <v>#DIV/0!</v>
      </c>
      <c r="E45" s="14" t="e">
        <f t="shared" si="18"/>
        <v>#DIV/0!</v>
      </c>
      <c r="F45" s="14">
        <f t="shared" ref="F45:G45" si="19">F18/F17*100</f>
        <v>17.692500482925148</v>
      </c>
      <c r="G45" s="14" t="e">
        <f t="shared" si="19"/>
        <v>#DIV/0!</v>
      </c>
      <c r="H45" s="14" t="e">
        <f t="shared" si="18"/>
        <v>#DIV/0!</v>
      </c>
      <c r="I45" s="13" t="e">
        <f t="shared" si="18"/>
        <v>#DIV/0!</v>
      </c>
      <c r="J45" s="13" t="e">
        <f t="shared" si="18"/>
        <v>#DIV/0!</v>
      </c>
    </row>
    <row r="46" spans="1:10" x14ac:dyDescent="0.25">
      <c r="A46" s="11" t="s">
        <v>15</v>
      </c>
      <c r="B46" s="14">
        <f>AVERAGE(B44:B45)</f>
        <v>60.505443066574685</v>
      </c>
      <c r="C46" s="14">
        <f t="shared" ref="C46:J46" si="20">AVERAGE(C44:C45)</f>
        <v>60.505443066574685</v>
      </c>
      <c r="D46" s="14" t="e">
        <f t="shared" si="20"/>
        <v>#DIV/0!</v>
      </c>
      <c r="E46" s="14" t="e">
        <f t="shared" si="20"/>
        <v>#DIV/0!</v>
      </c>
      <c r="F46" s="14">
        <f t="shared" ref="F46:G46" si="21">AVERAGE(F44:F45)</f>
        <v>60.505443066574685</v>
      </c>
      <c r="G46" s="14" t="e">
        <f t="shared" si="21"/>
        <v>#DIV/0!</v>
      </c>
      <c r="H46" s="14" t="e">
        <f t="shared" si="20"/>
        <v>#DIV/0!</v>
      </c>
      <c r="I46" s="15" t="e">
        <f t="shared" si="20"/>
        <v>#DIV/0!</v>
      </c>
      <c r="J46" s="15" t="e">
        <f t="shared" si="20"/>
        <v>#DIV/0!</v>
      </c>
    </row>
    <row r="47" spans="1:10" x14ac:dyDescent="0.25">
      <c r="B47" s="14"/>
      <c r="C47" s="14"/>
      <c r="D47" s="14"/>
      <c r="E47" s="14"/>
      <c r="F47" s="14"/>
      <c r="G47" s="14"/>
      <c r="H47" s="14"/>
      <c r="I47" s="13"/>
      <c r="J47" s="13"/>
    </row>
    <row r="48" spans="1:10" x14ac:dyDescent="0.25">
      <c r="A48" t="s">
        <v>16</v>
      </c>
    </row>
    <row r="49" spans="1:10" x14ac:dyDescent="0.25">
      <c r="A49" t="s">
        <v>17</v>
      </c>
      <c r="B49" s="14">
        <f>B12/B13*100</f>
        <v>34.52202577165118</v>
      </c>
      <c r="C49" s="14">
        <f t="shared" ref="C49:J49" si="22">C12/C13*100</f>
        <v>34.52202577165118</v>
      </c>
      <c r="D49" s="14" t="e">
        <f t="shared" si="22"/>
        <v>#DIV/0!</v>
      </c>
      <c r="E49" s="14" t="e">
        <f t="shared" si="22"/>
        <v>#DIV/0!</v>
      </c>
      <c r="F49" s="14">
        <f t="shared" ref="F49:G49" si="23">F12/F13*100</f>
        <v>34.52202577165118</v>
      </c>
      <c r="G49" s="14" t="e">
        <f t="shared" si="23"/>
        <v>#DIV/0!</v>
      </c>
      <c r="H49" s="14" t="e">
        <f t="shared" si="22"/>
        <v>#DIV/0!</v>
      </c>
      <c r="I49" s="13" t="e">
        <f t="shared" si="22"/>
        <v>#DIV/0!</v>
      </c>
      <c r="J49" s="13" t="e">
        <f t="shared" si="22"/>
        <v>#DIV/0!</v>
      </c>
    </row>
    <row r="50" spans="1:10" x14ac:dyDescent="0.25">
      <c r="A50" t="s">
        <v>18</v>
      </c>
      <c r="B50" s="14">
        <f>B18/B19*100</f>
        <v>6.1071458304806248</v>
      </c>
      <c r="C50" s="14">
        <f t="shared" ref="C50:J50" si="24">C18/C19*100</f>
        <v>6.1071458304806248</v>
      </c>
      <c r="D50" s="14" t="e">
        <f t="shared" si="24"/>
        <v>#DIV/0!</v>
      </c>
      <c r="E50" s="14" t="e">
        <f t="shared" si="24"/>
        <v>#DIV/0!</v>
      </c>
      <c r="F50" s="14">
        <f t="shared" ref="F50:G50" si="25">F18/F19*100</f>
        <v>6.1071458304806248</v>
      </c>
      <c r="G50" s="14" t="e">
        <f t="shared" si="25"/>
        <v>#DIV/0!</v>
      </c>
      <c r="H50" s="14" t="e">
        <f t="shared" si="24"/>
        <v>#DIV/0!</v>
      </c>
      <c r="I50" s="13" t="e">
        <f t="shared" si="24"/>
        <v>#DIV/0!</v>
      </c>
      <c r="J50" s="13" t="e">
        <f t="shared" si="24"/>
        <v>#DIV/0!</v>
      </c>
    </row>
    <row r="51" spans="1:10" x14ac:dyDescent="0.25">
      <c r="A51" t="s">
        <v>19</v>
      </c>
      <c r="B51" s="14">
        <f>(B49+B50)/2</f>
        <v>20.314585801065903</v>
      </c>
      <c r="C51" s="14">
        <f t="shared" ref="C51:J51" si="26">(C49+C50)/2</f>
        <v>20.314585801065903</v>
      </c>
      <c r="D51" s="14" t="e">
        <f t="shared" si="26"/>
        <v>#DIV/0!</v>
      </c>
      <c r="E51" s="14" t="e">
        <f t="shared" si="26"/>
        <v>#DIV/0!</v>
      </c>
      <c r="F51" s="14">
        <f t="shared" ref="F51:G51" si="27">(F49+F50)/2</f>
        <v>20.314585801065903</v>
      </c>
      <c r="G51" s="14" t="e">
        <f t="shared" si="27"/>
        <v>#DIV/0!</v>
      </c>
      <c r="H51" s="14" t="e">
        <f t="shared" si="26"/>
        <v>#DIV/0!</v>
      </c>
      <c r="I51" s="13" t="e">
        <f t="shared" si="26"/>
        <v>#DIV/0!</v>
      </c>
      <c r="J51" s="13" t="e">
        <f t="shared" si="26"/>
        <v>#DIV/0!</v>
      </c>
    </row>
    <row r="53" spans="1:10" x14ac:dyDescent="0.25">
      <c r="A53" t="s">
        <v>32</v>
      </c>
    </row>
    <row r="54" spans="1:10" x14ac:dyDescent="0.25">
      <c r="A54" t="s">
        <v>20</v>
      </c>
      <c r="B54" s="49">
        <f>B20/B18*100</f>
        <v>100</v>
      </c>
      <c r="C54" s="49">
        <f t="shared" ref="C54:J54" si="28">C20/C18*100</f>
        <v>0</v>
      </c>
      <c r="D54" s="49" t="e">
        <f t="shared" si="28"/>
        <v>#DIV/0!</v>
      </c>
      <c r="E54" s="49" t="e">
        <f t="shared" si="28"/>
        <v>#DIV/0!</v>
      </c>
      <c r="F54" s="49">
        <f t="shared" ref="F54:G54" si="29">F20/F18*100</f>
        <v>0</v>
      </c>
      <c r="G54" s="49" t="e">
        <f t="shared" si="29"/>
        <v>#DIV/0!</v>
      </c>
      <c r="H54" s="49" t="e">
        <f t="shared" si="28"/>
        <v>#DIV/0!</v>
      </c>
      <c r="I54" s="16" t="e">
        <f t="shared" si="28"/>
        <v>#DIV/0!</v>
      </c>
      <c r="J54" s="16" t="e">
        <f t="shared" si="28"/>
        <v>#DIV/0!</v>
      </c>
    </row>
    <row r="56" spans="1:10" x14ac:dyDescent="0.25">
      <c r="A56" t="s">
        <v>21</v>
      </c>
    </row>
    <row r="57" spans="1:10" x14ac:dyDescent="0.25">
      <c r="A57" t="s">
        <v>22</v>
      </c>
      <c r="B57" s="14">
        <f>((B12/B10)-1)*100</f>
        <v>8761.538461538461</v>
      </c>
      <c r="C57" s="14">
        <f t="shared" ref="C57:J57" si="30">((C12/C10)-1)*100</f>
        <v>8761.538461538461</v>
      </c>
      <c r="D57" s="14" t="e">
        <f t="shared" si="30"/>
        <v>#DIV/0!</v>
      </c>
      <c r="E57" s="14" t="e">
        <f t="shared" si="30"/>
        <v>#DIV/0!</v>
      </c>
      <c r="F57" s="14">
        <f t="shared" ref="F57:G57" si="31">((F12/F10)-1)*100</f>
        <v>8761.538461538461</v>
      </c>
      <c r="G57" s="14" t="e">
        <f t="shared" si="31"/>
        <v>#DIV/0!</v>
      </c>
      <c r="H57" s="14" t="e">
        <f t="shared" si="30"/>
        <v>#DIV/0!</v>
      </c>
      <c r="I57" s="13" t="e">
        <f t="shared" si="30"/>
        <v>#DIV/0!</v>
      </c>
      <c r="J57" s="13" t="e">
        <f t="shared" si="30"/>
        <v>#DIV/0!</v>
      </c>
    </row>
    <row r="58" spans="1:10" x14ac:dyDescent="0.25">
      <c r="A58" t="s">
        <v>23</v>
      </c>
      <c r="B58" s="14">
        <f>((B33/B32)-1)*100</f>
        <v>1654.9835274914542</v>
      </c>
      <c r="C58" s="14">
        <f t="shared" ref="C58:J58" si="32">((C33/C32)-1)*100</f>
        <v>1654.9835274914542</v>
      </c>
      <c r="D58" s="14" t="e">
        <f t="shared" si="32"/>
        <v>#DIV/0!</v>
      </c>
      <c r="E58" s="14" t="e">
        <f t="shared" si="32"/>
        <v>#DIV/0!</v>
      </c>
      <c r="F58" s="14">
        <f t="shared" ref="F58:G58" si="33">((F33/F32)-1)*100</f>
        <v>1654.9835274914542</v>
      </c>
      <c r="G58" s="14" t="e">
        <f t="shared" si="33"/>
        <v>#DIV/0!</v>
      </c>
      <c r="H58" s="14" t="e">
        <f t="shared" si="32"/>
        <v>#DIV/0!</v>
      </c>
      <c r="I58" s="13" t="e">
        <f t="shared" si="32"/>
        <v>#DIV/0!</v>
      </c>
      <c r="J58" s="13" t="e">
        <f t="shared" si="32"/>
        <v>#DIV/0!</v>
      </c>
    </row>
    <row r="59" spans="1:10" x14ac:dyDescent="0.25">
      <c r="A59" s="11" t="s">
        <v>24</v>
      </c>
      <c r="B59" s="14">
        <f>((B35/B34)-1)*100</f>
        <v>-80.195498387683244</v>
      </c>
      <c r="C59" s="14">
        <f t="shared" ref="C59:J59" si="34">((C35/C34)-1)*100</f>
        <v>-80.195498387683244</v>
      </c>
      <c r="D59" s="14" t="e">
        <f t="shared" si="34"/>
        <v>#DIV/0!</v>
      </c>
      <c r="E59" s="14" t="e">
        <f t="shared" si="34"/>
        <v>#DIV/0!</v>
      </c>
      <c r="F59" s="14">
        <f t="shared" ref="F59:G59" si="35">((F35/F34)-1)*100</f>
        <v>-80.195498387683244</v>
      </c>
      <c r="G59" s="14" t="e">
        <f t="shared" si="35"/>
        <v>#DIV/0!</v>
      </c>
      <c r="H59" s="14" t="e">
        <f t="shared" si="34"/>
        <v>#DIV/0!</v>
      </c>
      <c r="I59" s="15" t="e">
        <f t="shared" si="34"/>
        <v>#DIV/0!</v>
      </c>
      <c r="J59" s="15" t="e">
        <f t="shared" si="34"/>
        <v>#DIV/0!</v>
      </c>
    </row>
    <row r="60" spans="1:10" x14ac:dyDescent="0.25"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5">
      <c r="A61" t="s">
        <v>25</v>
      </c>
    </row>
    <row r="62" spans="1:10" x14ac:dyDescent="0.25">
      <c r="A62" t="s">
        <v>26</v>
      </c>
      <c r="B62" s="4">
        <f t="shared" ref="B62:J63" si="36">B17/B11</f>
        <v>260000</v>
      </c>
      <c r="C62" s="4">
        <f t="shared" si="36"/>
        <v>260000</v>
      </c>
      <c r="D62" s="4" t="e">
        <f t="shared" si="36"/>
        <v>#DIV/0!</v>
      </c>
      <c r="E62" s="4" t="e">
        <f t="shared" si="36"/>
        <v>#DIV/0!</v>
      </c>
      <c r="F62" s="4">
        <f t="shared" ref="F62:G62" si="37">F17/F11</f>
        <v>260000</v>
      </c>
      <c r="G62" s="4" t="e">
        <f t="shared" si="37"/>
        <v>#DIV/0!</v>
      </c>
      <c r="H62" s="4" t="e">
        <f t="shared" si="36"/>
        <v>#DIV/0!</v>
      </c>
      <c r="I62" s="5" t="e">
        <f t="shared" si="36"/>
        <v>#DIV/0!</v>
      </c>
      <c r="J62" s="5" t="e">
        <f t="shared" si="36"/>
        <v>#DIV/0!</v>
      </c>
    </row>
    <row r="63" spans="1:10" x14ac:dyDescent="0.25">
      <c r="A63" t="s">
        <v>27</v>
      </c>
      <c r="B63" s="4">
        <f t="shared" si="36"/>
        <v>44523.054600694442</v>
      </c>
      <c r="C63" s="4">
        <f t="shared" si="36"/>
        <v>44523.054600694442</v>
      </c>
      <c r="D63" s="4" t="e">
        <f t="shared" si="36"/>
        <v>#DIV/0!</v>
      </c>
      <c r="E63" s="4" t="e">
        <f t="shared" si="36"/>
        <v>#DIV/0!</v>
      </c>
      <c r="F63" s="4">
        <f t="shared" ref="F63:G63" si="38">F18/F12</f>
        <v>44523.054600694442</v>
      </c>
      <c r="G63" s="4" t="e">
        <f t="shared" si="38"/>
        <v>#DIV/0!</v>
      </c>
      <c r="H63" s="4" t="e">
        <f t="shared" si="36"/>
        <v>#DIV/0!</v>
      </c>
      <c r="I63" s="5" t="e">
        <f t="shared" si="36"/>
        <v>#DIV/0!</v>
      </c>
      <c r="J63" s="5" t="e">
        <f t="shared" si="36"/>
        <v>#DIV/0!</v>
      </c>
    </row>
    <row r="64" spans="1:10" x14ac:dyDescent="0.25">
      <c r="A64" s="11" t="s">
        <v>28</v>
      </c>
      <c r="B64" s="14">
        <f>(B62/B63)*B46</f>
        <v>353.33189374351798</v>
      </c>
      <c r="C64" s="14">
        <f t="shared" ref="C64:J64" si="39">(C62/C63)*C46</f>
        <v>353.33189374351798</v>
      </c>
      <c r="D64" s="14" t="e">
        <f t="shared" si="39"/>
        <v>#DIV/0!</v>
      </c>
      <c r="E64" s="14" t="e">
        <f t="shared" si="39"/>
        <v>#DIV/0!</v>
      </c>
      <c r="F64" s="14">
        <f t="shared" ref="F64:G64" si="40">(F62/F63)*F46</f>
        <v>353.33189374351798</v>
      </c>
      <c r="G64" s="14" t="e">
        <f t="shared" si="40"/>
        <v>#DIV/0!</v>
      </c>
      <c r="H64" s="14" t="e">
        <f t="shared" si="39"/>
        <v>#DIV/0!</v>
      </c>
      <c r="I64" s="15" t="e">
        <f t="shared" si="39"/>
        <v>#DIV/0!</v>
      </c>
      <c r="J64" s="15" t="e">
        <f t="shared" si="39"/>
        <v>#DIV/0!</v>
      </c>
    </row>
    <row r="65" spans="1:10" x14ac:dyDescent="0.25">
      <c r="B65" s="14"/>
      <c r="C65" s="14"/>
      <c r="D65" s="14"/>
      <c r="E65" s="14"/>
      <c r="F65" s="14"/>
      <c r="G65" s="14"/>
      <c r="H65" s="14"/>
      <c r="I65" s="13"/>
      <c r="J65" s="13"/>
    </row>
    <row r="66" spans="1:10" x14ac:dyDescent="0.25">
      <c r="A66" t="s">
        <v>29</v>
      </c>
      <c r="B66" s="14"/>
      <c r="C66" s="14"/>
      <c r="D66" s="14"/>
      <c r="E66" s="14"/>
      <c r="F66" s="14"/>
      <c r="G66" s="14"/>
      <c r="H66" s="14"/>
      <c r="I66" s="13"/>
      <c r="J66" s="13"/>
    </row>
    <row r="67" spans="1:10" x14ac:dyDescent="0.25">
      <c r="A67" s="17" t="s">
        <v>30</v>
      </c>
      <c r="B67" s="14">
        <f>(B24/B23)*100</f>
        <v>0</v>
      </c>
      <c r="C67" s="18">
        <f>(C24/C23)*100</f>
        <v>0</v>
      </c>
      <c r="D67" s="14"/>
      <c r="E67" s="14"/>
      <c r="F67" s="14"/>
      <c r="G67" s="14"/>
      <c r="H67" s="14"/>
      <c r="I67" s="18"/>
      <c r="J67" s="18"/>
    </row>
    <row r="68" spans="1:10" x14ac:dyDescent="0.25">
      <c r="A68" s="17" t="s">
        <v>31</v>
      </c>
      <c r="B68" s="14" t="e">
        <f>(B18/B24)*100</f>
        <v>#DIV/0!</v>
      </c>
      <c r="C68" s="18" t="e">
        <f>(C18/C24)*100</f>
        <v>#DIV/0!</v>
      </c>
      <c r="D68" s="14"/>
      <c r="E68" s="14"/>
      <c r="F68" s="14"/>
      <c r="G68" s="14"/>
      <c r="H68" s="14"/>
      <c r="I68" s="18"/>
      <c r="J68" s="18"/>
    </row>
    <row r="69" spans="1:10" ht="15.75" thickBot="1" x14ac:dyDescent="0.3">
      <c r="A69" s="19"/>
      <c r="B69" s="50"/>
      <c r="C69" s="50"/>
      <c r="D69" s="50"/>
      <c r="E69" s="50"/>
      <c r="F69" s="50"/>
      <c r="G69" s="50"/>
      <c r="H69" s="50"/>
      <c r="I69" s="19"/>
      <c r="J69" s="19"/>
    </row>
    <row r="70" spans="1:10" ht="15.75" thickTop="1" x14ac:dyDescent="0.25">
      <c r="A70" s="20" t="s">
        <v>35</v>
      </c>
    </row>
    <row r="71" spans="1:10" x14ac:dyDescent="0.25">
      <c r="A71" s="23" t="s">
        <v>33</v>
      </c>
    </row>
    <row r="72" spans="1:10" x14ac:dyDescent="0.25">
      <c r="A72" s="23" t="s">
        <v>87</v>
      </c>
    </row>
    <row r="73" spans="1:10" x14ac:dyDescent="0.25">
      <c r="A73" s="23" t="s">
        <v>88</v>
      </c>
    </row>
    <row r="74" spans="1:10" x14ac:dyDescent="0.25">
      <c r="A74" s="23" t="s">
        <v>78</v>
      </c>
    </row>
    <row r="75" spans="1:10" x14ac:dyDescent="0.25">
      <c r="A75" s="27"/>
    </row>
    <row r="76" spans="1:10" x14ac:dyDescent="0.25">
      <c r="A76" s="21"/>
    </row>
    <row r="77" spans="1:10" x14ac:dyDescent="0.25">
      <c r="A77" t="s">
        <v>41</v>
      </c>
    </row>
    <row r="78" spans="1:10" x14ac:dyDescent="0.25">
      <c r="A78" s="22" t="s">
        <v>42</v>
      </c>
    </row>
    <row r="81" spans="1:1" x14ac:dyDescent="0.25">
      <c r="A81" s="23" t="s">
        <v>131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2"/>
  <sheetViews>
    <sheetView topLeftCell="A67" zoomScale="80" zoomScaleNormal="80" workbookViewId="0">
      <selection activeCell="F7" sqref="F7"/>
    </sheetView>
  </sheetViews>
  <sheetFormatPr baseColWidth="10" defaultColWidth="11.42578125" defaultRowHeight="15" x14ac:dyDescent="0.25"/>
  <cols>
    <col min="1" max="1" width="46.140625" customWidth="1"/>
    <col min="2" max="2" width="16.42578125" style="46" customWidth="1"/>
    <col min="3" max="7" width="12.7109375" style="46" customWidth="1"/>
    <col min="8" max="8" width="21" style="46" customWidth="1"/>
    <col min="9" max="9" width="23" customWidth="1"/>
    <col min="10" max="10" width="24.85546875" customWidth="1"/>
  </cols>
  <sheetData>
    <row r="2" spans="1:11" ht="15.75" x14ac:dyDescent="0.25">
      <c r="A2" s="117" t="s">
        <v>110</v>
      </c>
      <c r="B2" s="117"/>
      <c r="C2" s="117"/>
      <c r="D2" s="117"/>
      <c r="E2" s="117"/>
      <c r="F2" s="117"/>
      <c r="G2" s="117"/>
      <c r="H2" s="117"/>
      <c r="I2" s="117"/>
      <c r="J2" s="117"/>
    </row>
    <row r="4" spans="1:11" x14ac:dyDescent="0.25">
      <c r="A4" s="115" t="s">
        <v>0</v>
      </c>
      <c r="B4" s="109" t="s">
        <v>1</v>
      </c>
      <c r="C4" s="118" t="s">
        <v>36</v>
      </c>
      <c r="D4" s="119"/>
      <c r="E4" s="119"/>
      <c r="F4" s="65"/>
      <c r="G4" s="61"/>
      <c r="H4" s="120" t="s">
        <v>39</v>
      </c>
      <c r="I4" s="121"/>
      <c r="J4" s="121"/>
    </row>
    <row r="5" spans="1:11" ht="15.75" thickBot="1" x14ac:dyDescent="0.3">
      <c r="A5" s="116"/>
      <c r="B5" s="110"/>
      <c r="C5" s="47" t="s">
        <v>40</v>
      </c>
      <c r="D5" s="48" t="s">
        <v>37</v>
      </c>
      <c r="E5" s="48" t="s">
        <v>38</v>
      </c>
      <c r="F5" s="48" t="s">
        <v>47</v>
      </c>
      <c r="G5" s="43" t="s">
        <v>46</v>
      </c>
      <c r="H5" s="47" t="s">
        <v>40</v>
      </c>
      <c r="I5" s="48" t="s">
        <v>47</v>
      </c>
      <c r="J5" s="43" t="s">
        <v>46</v>
      </c>
    </row>
    <row r="6" spans="1:11" ht="15.75" thickTop="1" x14ac:dyDescent="0.25"/>
    <row r="7" spans="1:11" x14ac:dyDescent="0.25">
      <c r="A7" s="1" t="s">
        <v>2</v>
      </c>
      <c r="C7" s="27" t="s">
        <v>45</v>
      </c>
      <c r="D7" s="44"/>
      <c r="E7" s="44"/>
      <c r="F7" s="35">
        <v>192748.86</v>
      </c>
      <c r="G7" s="44">
        <v>0</v>
      </c>
      <c r="H7" s="27" t="s">
        <v>45</v>
      </c>
      <c r="I7" s="76"/>
      <c r="J7" s="76"/>
    </row>
    <row r="9" spans="1:11" x14ac:dyDescent="0.25">
      <c r="A9" t="s">
        <v>34</v>
      </c>
    </row>
    <row r="10" spans="1:11" x14ac:dyDescent="0.25">
      <c r="A10" s="2" t="s">
        <v>64</v>
      </c>
      <c r="B10" s="46">
        <f>C10</f>
        <v>1777</v>
      </c>
      <c r="C10" s="85">
        <f>SUM(D10:G10)</f>
        <v>1777</v>
      </c>
      <c r="D10" s="46">
        <f>'I Trimestre'!D10+'II Trimestre'!D10</f>
        <v>0</v>
      </c>
      <c r="E10" s="46">
        <f>'I Trimestre'!E10+'II Trimestre'!E10</f>
        <v>0</v>
      </c>
      <c r="F10" s="46">
        <f>'I Trimestre'!F10+'II Trimestre'!F10</f>
        <v>1081</v>
      </c>
      <c r="G10" s="46">
        <f>'I Trimestre'!G10+'II Trimestre'!G10</f>
        <v>696</v>
      </c>
      <c r="H10" s="46">
        <f>'I Trimestre'!H10+'II Trimestre'!H10</f>
        <v>0</v>
      </c>
      <c r="I10">
        <f>'I Trimestre'!I10+'II Trimestre'!I10</f>
        <v>0</v>
      </c>
      <c r="J10">
        <f>'I Trimestre'!J10+'II Trimestre'!J10</f>
        <v>0</v>
      </c>
      <c r="K10" s="83"/>
    </row>
    <row r="11" spans="1:11" x14ac:dyDescent="0.25">
      <c r="A11" s="3" t="s">
        <v>111</v>
      </c>
      <c r="B11" s="46">
        <f t="shared" ref="B11:B13" si="0">H11+C11</f>
        <v>861</v>
      </c>
      <c r="C11" s="85">
        <f t="shared" ref="C11:C13" si="1">SUM(D11:G11)</f>
        <v>861</v>
      </c>
      <c r="D11" s="46">
        <f>'I Trimestre'!D11+'II Trimestre'!D11</f>
        <v>0</v>
      </c>
      <c r="E11" s="46">
        <f>'I Trimestre'!E11+'II Trimestre'!E11</f>
        <v>0</v>
      </c>
      <c r="F11" s="46">
        <f>'I Trimestre'!F11+'II Trimestre'!F11</f>
        <v>861</v>
      </c>
      <c r="G11" s="46">
        <f>'I Trimestre'!G11+'II Trimestre'!G11</f>
        <v>0</v>
      </c>
      <c r="H11" s="46">
        <f>'I Trimestre'!H11+'II Trimestre'!H11</f>
        <v>0</v>
      </c>
      <c r="I11">
        <f>'I Trimestre'!I11+'II Trimestre'!I11</f>
        <v>0</v>
      </c>
      <c r="J11">
        <f>'I Trimestre'!J11+'II Trimestre'!J11</f>
        <v>0</v>
      </c>
      <c r="K11" s="83"/>
    </row>
    <row r="12" spans="1:11" x14ac:dyDescent="0.25">
      <c r="A12" s="3" t="s">
        <v>112</v>
      </c>
      <c r="B12" s="46">
        <f t="shared" si="0"/>
        <v>0</v>
      </c>
      <c r="C12" s="85">
        <f t="shared" si="1"/>
        <v>0</v>
      </c>
      <c r="D12" s="46">
        <f>'I Trimestre'!D12+'II Trimestre'!D12</f>
        <v>0</v>
      </c>
      <c r="E12" s="46">
        <f>'I Trimestre'!E12+'II Trimestre'!E12</f>
        <v>0</v>
      </c>
      <c r="F12" s="46">
        <f>'I Trimestre'!F12+'II Trimestre'!F12</f>
        <v>0</v>
      </c>
      <c r="G12" s="46">
        <f>'I Trimestre'!G12+'II Trimestre'!G12</f>
        <v>0</v>
      </c>
      <c r="H12" s="46">
        <f>'I Trimestre'!H12+'II Trimestre'!H12</f>
        <v>0</v>
      </c>
      <c r="I12">
        <f>'I Trimestre'!I12+'II Trimestre'!I12</f>
        <v>0</v>
      </c>
      <c r="J12">
        <f>'I Trimestre'!J12+'II Trimestre'!J12</f>
        <v>0</v>
      </c>
      <c r="K12" s="83"/>
    </row>
    <row r="13" spans="1:11" x14ac:dyDescent="0.25">
      <c r="A13" s="3" t="s">
        <v>82</v>
      </c>
      <c r="B13" s="46">
        <f t="shared" si="0"/>
        <v>3337</v>
      </c>
      <c r="C13" s="85">
        <f t="shared" si="1"/>
        <v>3337</v>
      </c>
      <c r="D13" s="46">
        <f>'II Trimestre'!D13</f>
        <v>0</v>
      </c>
      <c r="E13" s="46">
        <f>'II Trimestre'!E13</f>
        <v>0</v>
      </c>
      <c r="F13" s="46">
        <f>'II Trimestre'!F13</f>
        <v>3337</v>
      </c>
      <c r="G13" s="46">
        <f>'II Trimestre'!G13</f>
        <v>0</v>
      </c>
      <c r="H13">
        <f>+'II Trimestre'!H13</f>
        <v>0</v>
      </c>
      <c r="I13">
        <f>+'II Trimestre'!I13</f>
        <v>0</v>
      </c>
      <c r="J13">
        <f>+'II Trimestre'!J13</f>
        <v>0</v>
      </c>
      <c r="K13" s="83"/>
    </row>
    <row r="15" spans="1:11" x14ac:dyDescent="0.25">
      <c r="A15" s="6" t="s">
        <v>3</v>
      </c>
    </row>
    <row r="16" spans="1:11" x14ac:dyDescent="0.25">
      <c r="A16" s="2" t="s">
        <v>64</v>
      </c>
      <c r="B16" s="27">
        <f>H16+C16</f>
        <v>267954748.79999998</v>
      </c>
      <c r="C16" s="4">
        <f>SUM(D16:G16)</f>
        <v>267954748.79999998</v>
      </c>
      <c r="D16" s="4">
        <f>'I Trimestre'!D16+'II Trimestre'!D16</f>
        <v>0</v>
      </c>
      <c r="E16" s="4">
        <f>'I Trimestre'!E16+'II Trimestre'!E16</f>
        <v>0</v>
      </c>
      <c r="F16" s="4">
        <f>'I Trimestre'!F16+'II Trimestre'!F16</f>
        <v>243022636.79999998</v>
      </c>
      <c r="G16" s="4">
        <f>'I Trimestre'!G16+'II Trimestre'!G16</f>
        <v>24932112</v>
      </c>
      <c r="H16" s="4">
        <f>+I16+J16</f>
        <v>0</v>
      </c>
      <c r="I16" s="4">
        <f>'I Trimestre'!I16+'II Trimestre'!I16</f>
        <v>0</v>
      </c>
      <c r="J16" s="4">
        <f>'I Trimestre'!J16+'II Trimestre'!J16</f>
        <v>0</v>
      </c>
    </row>
    <row r="17" spans="1:11" x14ac:dyDescent="0.25">
      <c r="A17" s="3" t="s">
        <v>111</v>
      </c>
      <c r="B17" s="27">
        <f t="shared" ref="B17:B19" si="2">H17+C17</f>
        <v>209972500</v>
      </c>
      <c r="C17" s="4">
        <f t="shared" ref="C17:C19" si="3">SUM(D17:G17)</f>
        <v>209972500</v>
      </c>
      <c r="D17" s="4">
        <f>'I Trimestre'!D17+'II Trimestre'!D17</f>
        <v>0</v>
      </c>
      <c r="E17" s="4">
        <f>'I Trimestre'!E17+'II Trimestre'!E17</f>
        <v>0</v>
      </c>
      <c r="F17" s="4">
        <f>'I Trimestre'!F17+'II Trimestre'!F17</f>
        <v>209972500</v>
      </c>
      <c r="G17" s="4">
        <f>'I Trimestre'!G17+'II Trimestre'!G17</f>
        <v>0</v>
      </c>
      <c r="H17" s="4">
        <f t="shared" ref="H17:H19" si="4">+I17+J17</f>
        <v>0</v>
      </c>
      <c r="I17" s="4">
        <f>'I Trimestre'!I17+'II Trimestre'!I17</f>
        <v>0</v>
      </c>
      <c r="J17" s="4">
        <f>'I Trimestre'!J17+'II Trimestre'!J17</f>
        <v>0</v>
      </c>
    </row>
    <row r="18" spans="1:11" x14ac:dyDescent="0.25">
      <c r="A18" s="3" t="s">
        <v>112</v>
      </c>
      <c r="B18" s="27">
        <f t="shared" si="2"/>
        <v>0</v>
      </c>
      <c r="C18" s="4">
        <f t="shared" si="3"/>
        <v>0</v>
      </c>
      <c r="D18" s="4">
        <f>'I Trimestre'!D18+'II Trimestre'!D18</f>
        <v>0</v>
      </c>
      <c r="E18" s="4">
        <f>'I Trimestre'!E18+'II Trimestre'!E18</f>
        <v>0</v>
      </c>
      <c r="F18" s="4">
        <f>'I Trimestre'!F18+'II Trimestre'!F18</f>
        <v>0</v>
      </c>
      <c r="G18" s="4">
        <f>'I Trimestre'!G18+'II Trimestre'!G18</f>
        <v>0</v>
      </c>
      <c r="H18" s="4">
        <f t="shared" si="4"/>
        <v>0</v>
      </c>
      <c r="I18" s="4">
        <f>'I Trimestre'!I18+'II Trimestre'!I18</f>
        <v>0</v>
      </c>
      <c r="J18" s="4">
        <f>'I Trimestre'!J18+'II Trimestre'!J18</f>
        <v>0</v>
      </c>
    </row>
    <row r="19" spans="1:11" x14ac:dyDescent="0.25">
      <c r="A19" s="3" t="s">
        <v>82</v>
      </c>
      <c r="B19" s="27">
        <f t="shared" si="2"/>
        <v>839845000</v>
      </c>
      <c r="C19" s="84">
        <f t="shared" si="3"/>
        <v>839845000</v>
      </c>
      <c r="D19" s="4">
        <f>+'II Trimestre'!D19</f>
        <v>0</v>
      </c>
      <c r="E19" s="4">
        <f>+'II Trimestre'!E19</f>
        <v>0</v>
      </c>
      <c r="F19" s="4">
        <f>+'II Trimestre'!F19</f>
        <v>839845000</v>
      </c>
      <c r="G19" s="4">
        <f>+'II Trimestre'!G19</f>
        <v>0</v>
      </c>
      <c r="H19" s="4">
        <f t="shared" si="4"/>
        <v>0</v>
      </c>
      <c r="I19" s="4">
        <f>+'II Trimestre'!I19</f>
        <v>0</v>
      </c>
      <c r="J19" s="4">
        <f>+'II Trimestre'!J19</f>
        <v>0</v>
      </c>
      <c r="K19" s="62"/>
    </row>
    <row r="20" spans="1:11" x14ac:dyDescent="0.25">
      <c r="A20" s="2" t="s">
        <v>113</v>
      </c>
      <c r="B20" s="4">
        <f>B18</f>
        <v>0</v>
      </c>
      <c r="C20" s="4"/>
      <c r="D20" s="4"/>
      <c r="E20" s="4"/>
      <c r="F20" s="4"/>
      <c r="G20" s="4"/>
      <c r="H20" s="4"/>
      <c r="I20" s="4"/>
      <c r="J20" s="4"/>
    </row>
    <row r="21" spans="1:11" x14ac:dyDescent="0.25">
      <c r="A21" s="46"/>
      <c r="I21" s="46"/>
      <c r="J21" s="46"/>
    </row>
    <row r="22" spans="1:11" x14ac:dyDescent="0.25">
      <c r="A22" s="78" t="s">
        <v>4</v>
      </c>
      <c r="I22" s="46"/>
      <c r="J22" s="46"/>
    </row>
    <row r="23" spans="1:11" x14ac:dyDescent="0.25">
      <c r="A23" s="2" t="s">
        <v>111</v>
      </c>
      <c r="B23" s="4">
        <f>'I Trimestre'!B23+'II Trimestre'!B23</f>
        <v>209972500</v>
      </c>
      <c r="C23" s="4">
        <f>'I Trimestre'!C23+'II Trimestre'!C23</f>
        <v>209972500</v>
      </c>
      <c r="I23" s="46"/>
      <c r="J23" s="46"/>
    </row>
    <row r="24" spans="1:11" x14ac:dyDescent="0.25">
      <c r="A24" s="2" t="s">
        <v>112</v>
      </c>
      <c r="B24" s="4">
        <f>'I Trimestre'!B24+'II Trimestre'!B24</f>
        <v>0</v>
      </c>
      <c r="C24" s="4">
        <f>'I Trimestre'!C24+'II Trimestre'!C24</f>
        <v>0</v>
      </c>
      <c r="I24" s="46"/>
      <c r="J24" s="46"/>
    </row>
    <row r="25" spans="1:11" x14ac:dyDescent="0.25">
      <c r="A25" s="46"/>
      <c r="I25" s="46"/>
      <c r="J25" s="46"/>
    </row>
    <row r="26" spans="1:11" x14ac:dyDescent="0.25">
      <c r="A26" s="46" t="s">
        <v>5</v>
      </c>
      <c r="I26" s="46"/>
      <c r="J26" s="46"/>
    </row>
    <row r="27" spans="1:11" x14ac:dyDescent="0.25">
      <c r="A27" s="2" t="s">
        <v>65</v>
      </c>
      <c r="B27" s="68">
        <v>0.97</v>
      </c>
      <c r="C27" s="68">
        <v>0.97</v>
      </c>
      <c r="D27" s="68">
        <v>0.97</v>
      </c>
      <c r="E27" s="68">
        <v>0.97</v>
      </c>
      <c r="F27" s="68">
        <v>0.97</v>
      </c>
      <c r="G27" s="68">
        <v>0.97</v>
      </c>
      <c r="H27" s="68"/>
      <c r="I27" s="68"/>
      <c r="J27" s="68"/>
    </row>
    <row r="28" spans="1:11" x14ac:dyDescent="0.25">
      <c r="A28" s="2" t="s">
        <v>114</v>
      </c>
      <c r="B28" s="68">
        <v>1</v>
      </c>
      <c r="C28" s="68">
        <v>1</v>
      </c>
      <c r="D28" s="68">
        <v>1</v>
      </c>
      <c r="E28" s="68">
        <v>1</v>
      </c>
      <c r="F28" s="68">
        <v>1</v>
      </c>
      <c r="G28" s="68">
        <v>1</v>
      </c>
      <c r="H28" s="68"/>
      <c r="I28" s="68"/>
      <c r="J28" s="68"/>
    </row>
    <row r="29" spans="1:11" x14ac:dyDescent="0.25">
      <c r="A29" s="2" t="s">
        <v>6</v>
      </c>
      <c r="B29" s="35">
        <f>C29</f>
        <v>11812</v>
      </c>
      <c r="C29" s="35">
        <f>F29+E29</f>
        <v>11812</v>
      </c>
      <c r="D29" s="35">
        <v>0</v>
      </c>
      <c r="E29" s="35">
        <v>0</v>
      </c>
      <c r="F29" s="35">
        <v>11812</v>
      </c>
      <c r="G29" s="35">
        <v>0</v>
      </c>
      <c r="H29" s="35">
        <f>+I29+J29</f>
        <v>0</v>
      </c>
      <c r="I29" s="35"/>
      <c r="J29" s="35"/>
    </row>
    <row r="30" spans="1:11" x14ac:dyDescent="0.25">
      <c r="A30" s="46"/>
      <c r="I30" s="46"/>
      <c r="J30" s="46"/>
    </row>
    <row r="31" spans="1:11" x14ac:dyDescent="0.25">
      <c r="A31" s="79" t="s">
        <v>7</v>
      </c>
      <c r="I31" s="46"/>
      <c r="J31" s="46"/>
    </row>
    <row r="32" spans="1:11" x14ac:dyDescent="0.25">
      <c r="A32" s="46" t="s">
        <v>66</v>
      </c>
      <c r="B32" s="4">
        <f>B16/B27</f>
        <v>276242009.07216495</v>
      </c>
      <c r="C32" s="4">
        <f t="shared" ref="C32:J32" si="5">C16/C27</f>
        <v>276242009.07216495</v>
      </c>
      <c r="D32" s="4">
        <f t="shared" si="5"/>
        <v>0</v>
      </c>
      <c r="E32" s="4">
        <f t="shared" si="5"/>
        <v>0</v>
      </c>
      <c r="F32" s="4">
        <f t="shared" si="5"/>
        <v>250538800.82474226</v>
      </c>
      <c r="G32" s="4">
        <f t="shared" si="5"/>
        <v>25703208.24742268</v>
      </c>
      <c r="H32" s="4" t="e">
        <f t="shared" si="5"/>
        <v>#DIV/0!</v>
      </c>
      <c r="I32" s="4" t="e">
        <f t="shared" si="5"/>
        <v>#DIV/0!</v>
      </c>
      <c r="J32" s="4" t="e">
        <f t="shared" si="5"/>
        <v>#DIV/0!</v>
      </c>
    </row>
    <row r="33" spans="1:10" x14ac:dyDescent="0.25">
      <c r="A33" s="46" t="s">
        <v>115</v>
      </c>
      <c r="B33" s="4">
        <f>B18/B28</f>
        <v>0</v>
      </c>
      <c r="C33" s="4">
        <f t="shared" ref="C33:J33" si="6">C18/C28</f>
        <v>0</v>
      </c>
      <c r="D33" s="4">
        <f t="shared" si="6"/>
        <v>0</v>
      </c>
      <c r="E33" s="4">
        <f t="shared" si="6"/>
        <v>0</v>
      </c>
      <c r="F33" s="4">
        <f t="shared" si="6"/>
        <v>0</v>
      </c>
      <c r="G33" s="4">
        <f t="shared" si="6"/>
        <v>0</v>
      </c>
      <c r="H33" s="4" t="e">
        <f t="shared" si="6"/>
        <v>#DIV/0!</v>
      </c>
      <c r="I33" s="4" t="e">
        <f t="shared" si="6"/>
        <v>#DIV/0!</v>
      </c>
      <c r="J33" s="4" t="e">
        <f t="shared" si="6"/>
        <v>#DIV/0!</v>
      </c>
    </row>
    <row r="34" spans="1:10" x14ac:dyDescent="0.25">
      <c r="A34" s="46" t="s">
        <v>67</v>
      </c>
      <c r="B34" s="4">
        <f>B32/B10</f>
        <v>155454.14128990713</v>
      </c>
      <c r="C34" s="4">
        <f t="shared" ref="C34:J34" si="7">C32/C10</f>
        <v>155454.14128990713</v>
      </c>
      <c r="D34" s="4" t="e">
        <f t="shared" si="7"/>
        <v>#DIV/0!</v>
      </c>
      <c r="E34" s="4" t="e">
        <f t="shared" si="7"/>
        <v>#DIV/0!</v>
      </c>
      <c r="F34" s="4">
        <f t="shared" si="7"/>
        <v>231765.77319587627</v>
      </c>
      <c r="G34" s="4">
        <f t="shared" si="7"/>
        <v>36929.896907216498</v>
      </c>
      <c r="H34" s="4" t="e">
        <f t="shared" si="7"/>
        <v>#DIV/0!</v>
      </c>
      <c r="I34" s="4" t="e">
        <f t="shared" si="7"/>
        <v>#DIV/0!</v>
      </c>
      <c r="J34" s="4" t="e">
        <f t="shared" si="7"/>
        <v>#DIV/0!</v>
      </c>
    </row>
    <row r="35" spans="1:10" x14ac:dyDescent="0.25">
      <c r="A35" s="46" t="s">
        <v>116</v>
      </c>
      <c r="B35" s="4" t="e">
        <f>B33/B12</f>
        <v>#DIV/0!</v>
      </c>
      <c r="C35" s="4" t="e">
        <f t="shared" ref="C35:J35" si="8">C33/C12</f>
        <v>#DIV/0!</v>
      </c>
      <c r="D35" s="4" t="e">
        <f t="shared" si="8"/>
        <v>#DIV/0!</v>
      </c>
      <c r="E35" s="4" t="e">
        <f t="shared" si="8"/>
        <v>#DIV/0!</v>
      </c>
      <c r="F35" s="4" t="e">
        <f t="shared" si="8"/>
        <v>#DIV/0!</v>
      </c>
      <c r="G35" s="4" t="e">
        <f t="shared" si="8"/>
        <v>#DIV/0!</v>
      </c>
      <c r="H35" s="4" t="e">
        <f t="shared" si="8"/>
        <v>#DIV/0!</v>
      </c>
      <c r="I35" s="4" t="e">
        <f t="shared" si="8"/>
        <v>#DIV/0!</v>
      </c>
      <c r="J35" s="4" t="e">
        <f t="shared" si="8"/>
        <v>#DIV/0!</v>
      </c>
    </row>
    <row r="36" spans="1:10" x14ac:dyDescent="0.25">
      <c r="A36" s="46"/>
      <c r="I36" s="46"/>
      <c r="J36" s="46"/>
    </row>
    <row r="37" spans="1:10" x14ac:dyDescent="0.25">
      <c r="A37" s="79" t="s">
        <v>8</v>
      </c>
      <c r="I37" s="46"/>
      <c r="J37" s="46"/>
    </row>
    <row r="38" spans="1:10" x14ac:dyDescent="0.25">
      <c r="A38" s="46"/>
      <c r="I38" s="46"/>
      <c r="J38" s="46"/>
    </row>
    <row r="39" spans="1:10" x14ac:dyDescent="0.25">
      <c r="A39" s="46" t="s">
        <v>9</v>
      </c>
      <c r="I39" s="46"/>
      <c r="J39" s="46"/>
    </row>
    <row r="40" spans="1:10" x14ac:dyDescent="0.25">
      <c r="A40" s="46" t="s">
        <v>10</v>
      </c>
      <c r="B40" s="14">
        <f>B11/B29*100</f>
        <v>7.2891974263460888</v>
      </c>
      <c r="C40" s="14">
        <f t="shared" ref="C40:J40" si="9">C11/C29*100</f>
        <v>7.2891974263460888</v>
      </c>
      <c r="D40" s="14" t="e">
        <f t="shared" si="9"/>
        <v>#DIV/0!</v>
      </c>
      <c r="E40" s="14" t="e">
        <f t="shared" si="9"/>
        <v>#DIV/0!</v>
      </c>
      <c r="F40" s="14">
        <f t="shared" si="9"/>
        <v>7.2891974263460888</v>
      </c>
      <c r="G40" s="14" t="e">
        <f t="shared" si="9"/>
        <v>#DIV/0!</v>
      </c>
      <c r="H40" s="14" t="e">
        <f t="shared" si="9"/>
        <v>#DIV/0!</v>
      </c>
      <c r="I40" s="14" t="e">
        <f t="shared" si="9"/>
        <v>#DIV/0!</v>
      </c>
      <c r="J40" s="14" t="e">
        <f t="shared" si="9"/>
        <v>#DIV/0!</v>
      </c>
    </row>
    <row r="41" spans="1:10" x14ac:dyDescent="0.25">
      <c r="A41" s="46" t="s">
        <v>11</v>
      </c>
      <c r="B41" s="14">
        <f>B12/B29*100</f>
        <v>0</v>
      </c>
      <c r="C41" s="14">
        <f t="shared" ref="C41:J41" si="10">C12/C29*100</f>
        <v>0</v>
      </c>
      <c r="D41" s="14" t="e">
        <f t="shared" si="10"/>
        <v>#DIV/0!</v>
      </c>
      <c r="E41" s="14" t="e">
        <f t="shared" si="10"/>
        <v>#DIV/0!</v>
      </c>
      <c r="F41" s="14">
        <f t="shared" si="10"/>
        <v>0</v>
      </c>
      <c r="G41" s="14" t="e">
        <f t="shared" si="10"/>
        <v>#DIV/0!</v>
      </c>
      <c r="H41" s="14" t="e">
        <f t="shared" si="10"/>
        <v>#DIV/0!</v>
      </c>
      <c r="I41" s="14" t="e">
        <f t="shared" si="10"/>
        <v>#DIV/0!</v>
      </c>
      <c r="J41" s="14" t="e">
        <f t="shared" si="10"/>
        <v>#DIV/0!</v>
      </c>
    </row>
    <row r="42" spans="1:10" x14ac:dyDescent="0.25">
      <c r="A42" s="46"/>
      <c r="I42" s="46"/>
      <c r="J42" s="46"/>
    </row>
    <row r="43" spans="1:10" x14ac:dyDescent="0.25">
      <c r="A43" s="46" t="s">
        <v>12</v>
      </c>
      <c r="I43" s="46"/>
      <c r="J43" s="46"/>
    </row>
    <row r="44" spans="1:10" x14ac:dyDescent="0.25">
      <c r="A44" s="46" t="s">
        <v>13</v>
      </c>
      <c r="B44" s="14">
        <f>B12/B11*100</f>
        <v>0</v>
      </c>
      <c r="C44" s="14">
        <f t="shared" ref="C44:J44" si="11">C12/C11*100</f>
        <v>0</v>
      </c>
      <c r="D44" s="14" t="e">
        <f t="shared" si="11"/>
        <v>#DIV/0!</v>
      </c>
      <c r="E44" s="14" t="e">
        <f t="shared" si="11"/>
        <v>#DIV/0!</v>
      </c>
      <c r="F44" s="14">
        <f t="shared" si="11"/>
        <v>0</v>
      </c>
      <c r="G44" s="14" t="e">
        <f t="shared" si="11"/>
        <v>#DIV/0!</v>
      </c>
      <c r="H44" s="14" t="e">
        <f t="shared" si="11"/>
        <v>#DIV/0!</v>
      </c>
      <c r="I44" s="14" t="e">
        <f t="shared" si="11"/>
        <v>#DIV/0!</v>
      </c>
      <c r="J44" s="14" t="e">
        <f t="shared" si="11"/>
        <v>#DIV/0!</v>
      </c>
    </row>
    <row r="45" spans="1:10" x14ac:dyDescent="0.25">
      <c r="A45" s="46" t="s">
        <v>14</v>
      </c>
      <c r="B45" s="14">
        <f>B18/B17*100</f>
        <v>0</v>
      </c>
      <c r="C45" s="14">
        <f t="shared" ref="C45:J45" si="12">C18/C17*100</f>
        <v>0</v>
      </c>
      <c r="D45" s="14" t="e">
        <f t="shared" si="12"/>
        <v>#DIV/0!</v>
      </c>
      <c r="E45" s="14" t="e">
        <f t="shared" si="12"/>
        <v>#DIV/0!</v>
      </c>
      <c r="F45" s="14">
        <f t="shared" si="12"/>
        <v>0</v>
      </c>
      <c r="G45" s="14" t="e">
        <f t="shared" si="12"/>
        <v>#DIV/0!</v>
      </c>
      <c r="H45" s="14" t="e">
        <f t="shared" si="12"/>
        <v>#DIV/0!</v>
      </c>
      <c r="I45" s="14" t="e">
        <f t="shared" si="12"/>
        <v>#DIV/0!</v>
      </c>
      <c r="J45" s="14" t="e">
        <f t="shared" si="12"/>
        <v>#DIV/0!</v>
      </c>
    </row>
    <row r="46" spans="1:10" x14ac:dyDescent="0.25">
      <c r="A46" s="46" t="s">
        <v>15</v>
      </c>
      <c r="B46" s="14">
        <f>AVERAGE(B44:B45)</f>
        <v>0</v>
      </c>
      <c r="C46" s="14">
        <f t="shared" ref="C46:J46" si="13">AVERAGE(C44:C45)</f>
        <v>0</v>
      </c>
      <c r="D46" s="14" t="e">
        <f t="shared" si="13"/>
        <v>#DIV/0!</v>
      </c>
      <c r="E46" s="14" t="e">
        <f t="shared" si="13"/>
        <v>#DIV/0!</v>
      </c>
      <c r="F46" s="14">
        <f t="shared" si="13"/>
        <v>0</v>
      </c>
      <c r="G46" s="14" t="e">
        <f t="shared" si="13"/>
        <v>#DIV/0!</v>
      </c>
      <c r="H46" s="14" t="e">
        <f t="shared" si="13"/>
        <v>#DIV/0!</v>
      </c>
      <c r="I46" s="14" t="e">
        <f t="shared" si="13"/>
        <v>#DIV/0!</v>
      </c>
      <c r="J46" s="14" t="e">
        <f t="shared" si="13"/>
        <v>#DIV/0!</v>
      </c>
    </row>
    <row r="47" spans="1:10" x14ac:dyDescent="0.25">
      <c r="A47" s="46"/>
      <c r="B47" s="14"/>
      <c r="C47" s="14"/>
      <c r="D47" s="14"/>
      <c r="E47" s="14"/>
      <c r="F47" s="14"/>
      <c r="G47" s="14"/>
      <c r="I47" s="14"/>
      <c r="J47" s="14"/>
    </row>
    <row r="48" spans="1:10" x14ac:dyDescent="0.25">
      <c r="A48" s="46" t="s">
        <v>16</v>
      </c>
      <c r="I48" s="46"/>
      <c r="J48" s="46"/>
    </row>
    <row r="49" spans="1:11" x14ac:dyDescent="0.25">
      <c r="A49" s="46" t="s">
        <v>17</v>
      </c>
      <c r="B49" s="14">
        <f>B12/B13*100</f>
        <v>0</v>
      </c>
      <c r="C49" s="14">
        <f t="shared" ref="C49:J49" si="14">C12/C13*100</f>
        <v>0</v>
      </c>
      <c r="D49" s="14" t="e">
        <f t="shared" si="14"/>
        <v>#DIV/0!</v>
      </c>
      <c r="E49" s="14" t="e">
        <f t="shared" si="14"/>
        <v>#DIV/0!</v>
      </c>
      <c r="F49" s="14">
        <f t="shared" si="14"/>
        <v>0</v>
      </c>
      <c r="G49" s="14" t="e">
        <f t="shared" si="14"/>
        <v>#DIV/0!</v>
      </c>
      <c r="H49" s="14" t="e">
        <f t="shared" si="14"/>
        <v>#DIV/0!</v>
      </c>
      <c r="I49" s="14" t="e">
        <f t="shared" si="14"/>
        <v>#DIV/0!</v>
      </c>
      <c r="J49" s="14" t="e">
        <f t="shared" si="14"/>
        <v>#DIV/0!</v>
      </c>
    </row>
    <row r="50" spans="1:11" x14ac:dyDescent="0.25">
      <c r="A50" s="46" t="s">
        <v>18</v>
      </c>
      <c r="B50" s="14">
        <f>B18/B19*100</f>
        <v>0</v>
      </c>
      <c r="C50" s="14">
        <f t="shared" ref="C50:J50" si="15">C18/C19*100</f>
        <v>0</v>
      </c>
      <c r="D50" s="14" t="e">
        <f t="shared" si="15"/>
        <v>#DIV/0!</v>
      </c>
      <c r="E50" s="14" t="e">
        <f t="shared" si="15"/>
        <v>#DIV/0!</v>
      </c>
      <c r="F50" s="14">
        <f t="shared" si="15"/>
        <v>0</v>
      </c>
      <c r="G50" s="14" t="e">
        <f t="shared" si="15"/>
        <v>#DIV/0!</v>
      </c>
      <c r="H50" s="14" t="e">
        <f t="shared" si="15"/>
        <v>#DIV/0!</v>
      </c>
      <c r="I50" s="14" t="e">
        <f t="shared" si="15"/>
        <v>#DIV/0!</v>
      </c>
      <c r="J50" s="14" t="e">
        <f t="shared" si="15"/>
        <v>#DIV/0!</v>
      </c>
    </row>
    <row r="51" spans="1:11" x14ac:dyDescent="0.25">
      <c r="A51" s="46" t="s">
        <v>19</v>
      </c>
      <c r="B51" s="14">
        <f>(B49+B50)/2</f>
        <v>0</v>
      </c>
      <c r="C51" s="14">
        <f t="shared" ref="C51:I51" si="16">(C49+C50)/2</f>
        <v>0</v>
      </c>
      <c r="D51" s="14" t="e">
        <f t="shared" si="16"/>
        <v>#DIV/0!</v>
      </c>
      <c r="E51" s="14" t="e">
        <f t="shared" si="16"/>
        <v>#DIV/0!</v>
      </c>
      <c r="F51" s="14">
        <f t="shared" si="16"/>
        <v>0</v>
      </c>
      <c r="G51" s="14" t="e">
        <f t="shared" si="16"/>
        <v>#DIV/0!</v>
      </c>
      <c r="H51" s="14" t="e">
        <f t="shared" si="16"/>
        <v>#DIV/0!</v>
      </c>
      <c r="I51" s="14" t="e">
        <f t="shared" si="16"/>
        <v>#DIV/0!</v>
      </c>
      <c r="J51" s="14" t="e">
        <f>(J49+J50)/2</f>
        <v>#DIV/0!</v>
      </c>
    </row>
    <row r="52" spans="1:11" x14ac:dyDescent="0.25">
      <c r="A52" s="46"/>
      <c r="I52" s="46"/>
      <c r="J52" s="46"/>
    </row>
    <row r="53" spans="1:11" x14ac:dyDescent="0.25">
      <c r="A53" s="46" t="s">
        <v>32</v>
      </c>
      <c r="I53" s="46"/>
      <c r="J53" s="46"/>
    </row>
    <row r="54" spans="1:11" x14ac:dyDescent="0.25">
      <c r="A54" s="46" t="s">
        <v>20</v>
      </c>
      <c r="B54" s="49" t="e">
        <f>B20/B18*100</f>
        <v>#DIV/0!</v>
      </c>
      <c r="C54" s="49" t="e">
        <f t="shared" ref="C54:J54" si="17">C20/C18*100</f>
        <v>#DIV/0!</v>
      </c>
      <c r="D54" s="49" t="e">
        <f t="shared" si="17"/>
        <v>#DIV/0!</v>
      </c>
      <c r="E54" s="49" t="e">
        <f t="shared" si="17"/>
        <v>#DIV/0!</v>
      </c>
      <c r="F54" s="49" t="e">
        <f t="shared" si="17"/>
        <v>#DIV/0!</v>
      </c>
      <c r="G54" s="49" t="e">
        <f t="shared" si="17"/>
        <v>#DIV/0!</v>
      </c>
      <c r="H54" s="49" t="e">
        <f t="shared" si="17"/>
        <v>#DIV/0!</v>
      </c>
      <c r="I54" s="49" t="e">
        <f t="shared" si="17"/>
        <v>#DIV/0!</v>
      </c>
      <c r="J54" s="49" t="e">
        <f t="shared" si="17"/>
        <v>#DIV/0!</v>
      </c>
      <c r="K54" s="49"/>
    </row>
    <row r="55" spans="1:11" x14ac:dyDescent="0.25">
      <c r="A55" s="46"/>
      <c r="I55" s="46"/>
      <c r="J55" s="46"/>
    </row>
    <row r="56" spans="1:11" x14ac:dyDescent="0.25">
      <c r="A56" s="46" t="s">
        <v>21</v>
      </c>
      <c r="I56" s="46"/>
      <c r="J56" s="46"/>
    </row>
    <row r="57" spans="1:11" x14ac:dyDescent="0.25">
      <c r="A57" s="46" t="s">
        <v>22</v>
      </c>
      <c r="B57" s="14">
        <f>((B12/B10)-1)*100</f>
        <v>-100</v>
      </c>
      <c r="C57" s="14">
        <f t="shared" ref="C57:J57" si="18">((C12/C10)-1)*100</f>
        <v>-100</v>
      </c>
      <c r="D57" s="14" t="e">
        <f t="shared" si="18"/>
        <v>#DIV/0!</v>
      </c>
      <c r="E57" s="14" t="e">
        <f t="shared" si="18"/>
        <v>#DIV/0!</v>
      </c>
      <c r="F57" s="14">
        <f t="shared" si="18"/>
        <v>-100</v>
      </c>
      <c r="G57" s="14">
        <f t="shared" si="18"/>
        <v>-100</v>
      </c>
      <c r="H57" s="14" t="e">
        <f t="shared" si="18"/>
        <v>#DIV/0!</v>
      </c>
      <c r="I57" s="14" t="e">
        <f t="shared" si="18"/>
        <v>#DIV/0!</v>
      </c>
      <c r="J57" s="14" t="e">
        <f t="shared" si="18"/>
        <v>#DIV/0!</v>
      </c>
    </row>
    <row r="58" spans="1:11" x14ac:dyDescent="0.25">
      <c r="A58" s="46" t="s">
        <v>23</v>
      </c>
      <c r="B58" s="14">
        <f>((B33/B32)-1)*100</f>
        <v>-100</v>
      </c>
      <c r="C58" s="14">
        <f t="shared" ref="C58:J58" si="19">((C33/C32)-1)*100</f>
        <v>-100</v>
      </c>
      <c r="D58" s="14" t="e">
        <f t="shared" si="19"/>
        <v>#DIV/0!</v>
      </c>
      <c r="E58" s="14" t="e">
        <f t="shared" si="19"/>
        <v>#DIV/0!</v>
      </c>
      <c r="F58" s="14">
        <f t="shared" si="19"/>
        <v>-100</v>
      </c>
      <c r="G58" s="14">
        <f t="shared" si="19"/>
        <v>-100</v>
      </c>
      <c r="H58" s="14" t="e">
        <f t="shared" si="19"/>
        <v>#DIV/0!</v>
      </c>
      <c r="I58" s="14" t="e">
        <f t="shared" si="19"/>
        <v>#DIV/0!</v>
      </c>
      <c r="J58" s="14" t="e">
        <f t="shared" si="19"/>
        <v>#DIV/0!</v>
      </c>
    </row>
    <row r="59" spans="1:11" x14ac:dyDescent="0.25">
      <c r="A59" s="46" t="s">
        <v>24</v>
      </c>
      <c r="B59" s="14" t="e">
        <f>((B35/B34)-1)*100</f>
        <v>#DIV/0!</v>
      </c>
      <c r="C59" s="14" t="e">
        <f t="shared" ref="C59:J59" si="20">((C35/C34)-1)*100</f>
        <v>#DIV/0!</v>
      </c>
      <c r="D59" s="14" t="e">
        <f t="shared" si="20"/>
        <v>#DIV/0!</v>
      </c>
      <c r="E59" s="14" t="e">
        <f t="shared" si="20"/>
        <v>#DIV/0!</v>
      </c>
      <c r="F59" s="14" t="e">
        <f t="shared" si="20"/>
        <v>#DIV/0!</v>
      </c>
      <c r="G59" s="14" t="e">
        <f t="shared" si="20"/>
        <v>#DIV/0!</v>
      </c>
      <c r="H59" s="14" t="e">
        <f t="shared" si="20"/>
        <v>#DIV/0!</v>
      </c>
      <c r="I59" s="14" t="e">
        <f t="shared" si="20"/>
        <v>#DIV/0!</v>
      </c>
      <c r="J59" s="14" t="e">
        <f t="shared" si="20"/>
        <v>#DIV/0!</v>
      </c>
    </row>
    <row r="60" spans="1:11" x14ac:dyDescent="0.25">
      <c r="A60" s="46"/>
      <c r="B60" s="14"/>
      <c r="C60" s="14"/>
      <c r="D60" s="14"/>
      <c r="E60" s="14"/>
      <c r="F60" s="14"/>
      <c r="G60" s="14"/>
      <c r="I60" s="14"/>
      <c r="J60" s="14"/>
    </row>
    <row r="61" spans="1:11" x14ac:dyDescent="0.25">
      <c r="A61" s="46" t="s">
        <v>25</v>
      </c>
      <c r="I61" s="46"/>
      <c r="J61" s="46"/>
    </row>
    <row r="62" spans="1:11" x14ac:dyDescent="0.25">
      <c r="A62" s="46" t="s">
        <v>26</v>
      </c>
      <c r="B62" s="4">
        <f t="shared" ref="B62:J62" si="21">B17/B11</f>
        <v>243870.49941927992</v>
      </c>
      <c r="C62" s="4">
        <f t="shared" si="21"/>
        <v>243870.49941927992</v>
      </c>
      <c r="D62" s="4" t="e">
        <f t="shared" si="21"/>
        <v>#DIV/0!</v>
      </c>
      <c r="E62" s="4" t="e">
        <f t="shared" si="21"/>
        <v>#DIV/0!</v>
      </c>
      <c r="F62" s="4">
        <f t="shared" si="21"/>
        <v>243870.49941927992</v>
      </c>
      <c r="G62" s="4" t="e">
        <f t="shared" si="21"/>
        <v>#DIV/0!</v>
      </c>
      <c r="H62" s="4" t="e">
        <f t="shared" si="21"/>
        <v>#DIV/0!</v>
      </c>
      <c r="I62" s="4" t="e">
        <f t="shared" si="21"/>
        <v>#DIV/0!</v>
      </c>
      <c r="J62" s="4" t="e">
        <f t="shared" si="21"/>
        <v>#DIV/0!</v>
      </c>
    </row>
    <row r="63" spans="1:11" x14ac:dyDescent="0.25">
      <c r="A63" s="46" t="s">
        <v>27</v>
      </c>
      <c r="B63" s="4" t="e">
        <f t="shared" ref="B63:J63" si="22">B18/B12</f>
        <v>#DIV/0!</v>
      </c>
      <c r="C63" s="4" t="e">
        <f t="shared" si="22"/>
        <v>#DIV/0!</v>
      </c>
      <c r="D63" s="4" t="e">
        <f t="shared" si="22"/>
        <v>#DIV/0!</v>
      </c>
      <c r="E63" s="4" t="e">
        <f t="shared" si="22"/>
        <v>#DIV/0!</v>
      </c>
      <c r="F63" s="4" t="e">
        <f t="shared" si="22"/>
        <v>#DIV/0!</v>
      </c>
      <c r="G63" s="4" t="e">
        <f t="shared" si="22"/>
        <v>#DIV/0!</v>
      </c>
      <c r="H63" s="4" t="e">
        <f t="shared" si="22"/>
        <v>#DIV/0!</v>
      </c>
      <c r="I63" s="4" t="e">
        <f t="shared" si="22"/>
        <v>#DIV/0!</v>
      </c>
      <c r="J63" s="4" t="e">
        <f t="shared" si="22"/>
        <v>#DIV/0!</v>
      </c>
    </row>
    <row r="64" spans="1:11" x14ac:dyDescent="0.25">
      <c r="A64" s="46" t="s">
        <v>28</v>
      </c>
      <c r="B64" s="14" t="e">
        <f>(B62/B63)*B46</f>
        <v>#DIV/0!</v>
      </c>
      <c r="C64" s="14" t="e">
        <f t="shared" ref="C64:J64" si="23">(C62/C63)*C46</f>
        <v>#DIV/0!</v>
      </c>
      <c r="D64" s="14" t="e">
        <f t="shared" si="23"/>
        <v>#DIV/0!</v>
      </c>
      <c r="E64" s="14" t="e">
        <f t="shared" si="23"/>
        <v>#DIV/0!</v>
      </c>
      <c r="F64" s="14" t="e">
        <f t="shared" si="23"/>
        <v>#DIV/0!</v>
      </c>
      <c r="G64" s="14" t="e">
        <f t="shared" si="23"/>
        <v>#DIV/0!</v>
      </c>
      <c r="H64" s="14" t="e">
        <f t="shared" si="23"/>
        <v>#DIV/0!</v>
      </c>
      <c r="I64" s="14" t="e">
        <f t="shared" si="23"/>
        <v>#DIV/0!</v>
      </c>
      <c r="J64" s="14" t="e">
        <f t="shared" si="23"/>
        <v>#DIV/0!</v>
      </c>
    </row>
    <row r="65" spans="1:10" x14ac:dyDescent="0.25">
      <c r="A65" s="46"/>
      <c r="B65" s="14"/>
      <c r="C65" s="14"/>
      <c r="D65" s="14"/>
      <c r="E65" s="14"/>
      <c r="F65" s="14"/>
      <c r="G65" s="14"/>
      <c r="I65" s="14"/>
      <c r="J65" s="14"/>
    </row>
    <row r="66" spans="1:10" x14ac:dyDescent="0.25">
      <c r="A66" s="46" t="s">
        <v>29</v>
      </c>
      <c r="B66" s="14"/>
      <c r="C66" s="14"/>
      <c r="D66" s="14"/>
      <c r="E66" s="14"/>
      <c r="F66" s="14"/>
      <c r="G66" s="14"/>
      <c r="I66" s="14"/>
      <c r="J66" s="14"/>
    </row>
    <row r="67" spans="1:10" x14ac:dyDescent="0.25">
      <c r="A67" s="46" t="s">
        <v>30</v>
      </c>
      <c r="B67" s="14">
        <f>(B24/B23)*100</f>
        <v>0</v>
      </c>
      <c r="C67" s="14">
        <f>(C24/C23)*100</f>
        <v>0</v>
      </c>
      <c r="D67" s="14"/>
      <c r="E67" s="14"/>
      <c r="F67" s="14"/>
      <c r="G67" s="14"/>
      <c r="H67" s="14"/>
      <c r="I67" s="14"/>
      <c r="J67" s="14"/>
    </row>
    <row r="68" spans="1:10" x14ac:dyDescent="0.25">
      <c r="A68" s="46" t="s">
        <v>31</v>
      </c>
      <c r="B68" s="14" t="e">
        <f>(B18/B24)*100</f>
        <v>#DIV/0!</v>
      </c>
      <c r="C68" s="14" t="e">
        <f>(C18/C24)*100</f>
        <v>#DIV/0!</v>
      </c>
      <c r="D68" s="14"/>
      <c r="E68" s="14"/>
      <c r="F68" s="14"/>
      <c r="G68" s="14"/>
      <c r="H68" s="14"/>
      <c r="I68" s="14"/>
      <c r="J68" s="14"/>
    </row>
    <row r="69" spans="1:10" ht="15.75" thickBot="1" x14ac:dyDescent="0.3">
      <c r="A69" s="50"/>
      <c r="B69" s="50"/>
      <c r="C69" s="50"/>
      <c r="D69" s="50"/>
      <c r="E69" s="50"/>
      <c r="F69" s="50"/>
      <c r="G69" s="50"/>
      <c r="H69" s="50"/>
      <c r="I69" s="50"/>
      <c r="J69" s="50"/>
    </row>
    <row r="70" spans="1:10" ht="15.75" thickTop="1" x14ac:dyDescent="0.25">
      <c r="A70" s="20" t="s">
        <v>35</v>
      </c>
    </row>
    <row r="71" spans="1:10" x14ac:dyDescent="0.25">
      <c r="A71" s="23" t="s">
        <v>33</v>
      </c>
    </row>
    <row r="72" spans="1:10" x14ac:dyDescent="0.25">
      <c r="A72" s="23" t="s">
        <v>87</v>
      </c>
    </row>
    <row r="73" spans="1:10" x14ac:dyDescent="0.25">
      <c r="A73" s="23" t="s">
        <v>88</v>
      </c>
    </row>
    <row r="74" spans="1:10" x14ac:dyDescent="0.25">
      <c r="A74" s="23" t="s">
        <v>78</v>
      </c>
    </row>
    <row r="75" spans="1:10" x14ac:dyDescent="0.25">
      <c r="A75" s="27"/>
    </row>
    <row r="76" spans="1:10" x14ac:dyDescent="0.25">
      <c r="A76" s="21"/>
    </row>
    <row r="77" spans="1:10" x14ac:dyDescent="0.25">
      <c r="A77" t="s">
        <v>41</v>
      </c>
    </row>
    <row r="78" spans="1:10" x14ac:dyDescent="0.25">
      <c r="A78" s="22" t="s">
        <v>42</v>
      </c>
    </row>
    <row r="81" spans="1:1" x14ac:dyDescent="0.25">
      <c r="A81" s="23" t="s">
        <v>131</v>
      </c>
    </row>
    <row r="82" spans="1:1" x14ac:dyDescent="0.25">
      <c r="A82" s="23"/>
    </row>
  </sheetData>
  <mergeCells count="5">
    <mergeCell ref="C4:E4"/>
    <mergeCell ref="H4:J4"/>
    <mergeCell ref="A4:A5"/>
    <mergeCell ref="B4:B5"/>
    <mergeCell ref="A2:J2"/>
  </mergeCells>
  <pageMargins left="0.7" right="0.7" top="0.75" bottom="0.75" header="0.3" footer="0.3"/>
  <pageSetup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2"/>
  <sheetViews>
    <sheetView topLeftCell="A4" zoomScale="60" zoomScaleNormal="60" workbookViewId="0">
      <selection activeCell="F7" sqref="F7"/>
    </sheetView>
  </sheetViews>
  <sheetFormatPr baseColWidth="10" defaultColWidth="11.42578125" defaultRowHeight="15" x14ac:dyDescent="0.25"/>
  <cols>
    <col min="1" max="1" width="42.42578125" customWidth="1"/>
    <col min="2" max="2" width="19.85546875" style="46" customWidth="1"/>
    <col min="3" max="3" width="19.140625" style="46" customWidth="1"/>
    <col min="4" max="5" width="12.7109375" style="46" customWidth="1"/>
    <col min="6" max="6" width="25.140625" style="46" customWidth="1"/>
    <col min="7" max="7" width="12.7109375" style="46" customWidth="1"/>
    <col min="8" max="8" width="19.85546875" style="46" customWidth="1"/>
    <col min="9" max="10" width="12.7109375" customWidth="1"/>
  </cols>
  <sheetData>
    <row r="2" spans="1:11" ht="15.75" x14ac:dyDescent="0.25">
      <c r="A2" s="117" t="s">
        <v>117</v>
      </c>
      <c r="B2" s="117"/>
      <c r="C2" s="117"/>
      <c r="D2" s="117"/>
      <c r="E2" s="117"/>
      <c r="F2" s="117"/>
      <c r="G2" s="117"/>
      <c r="H2" s="117"/>
      <c r="I2" s="117"/>
      <c r="J2" s="117"/>
    </row>
    <row r="4" spans="1:11" ht="15" customHeight="1" x14ac:dyDescent="0.25">
      <c r="A4" s="115" t="s">
        <v>0</v>
      </c>
      <c r="B4" s="109" t="s">
        <v>1</v>
      </c>
      <c r="C4" s="118" t="s">
        <v>36</v>
      </c>
      <c r="D4" s="119"/>
      <c r="E4" s="119"/>
      <c r="F4" s="65"/>
      <c r="G4" s="61"/>
      <c r="H4" s="120" t="s">
        <v>39</v>
      </c>
      <c r="I4" s="121"/>
      <c r="J4" s="121"/>
    </row>
    <row r="5" spans="1:11" ht="15.75" thickBot="1" x14ac:dyDescent="0.3">
      <c r="A5" s="116"/>
      <c r="B5" s="110"/>
      <c r="C5" s="47" t="s">
        <v>40</v>
      </c>
      <c r="D5" s="48" t="s">
        <v>37</v>
      </c>
      <c r="E5" s="48" t="s">
        <v>38</v>
      </c>
      <c r="F5" s="48" t="s">
        <v>47</v>
      </c>
      <c r="G5" s="43" t="s">
        <v>46</v>
      </c>
      <c r="H5" s="47" t="s">
        <v>40</v>
      </c>
      <c r="I5" s="48" t="s">
        <v>47</v>
      </c>
      <c r="J5" s="43" t="s">
        <v>46</v>
      </c>
    </row>
    <row r="6" spans="1:11" ht="15.75" thickTop="1" x14ac:dyDescent="0.25"/>
    <row r="7" spans="1:11" x14ac:dyDescent="0.25">
      <c r="A7" s="1" t="s">
        <v>2</v>
      </c>
      <c r="C7" s="27" t="s">
        <v>45</v>
      </c>
      <c r="D7" s="44"/>
      <c r="E7" s="44"/>
      <c r="F7" s="35">
        <v>192748.86</v>
      </c>
      <c r="G7" s="44">
        <v>0</v>
      </c>
      <c r="H7" s="27" t="s">
        <v>45</v>
      </c>
      <c r="I7" s="76"/>
      <c r="J7" s="76"/>
    </row>
    <row r="9" spans="1:11" x14ac:dyDescent="0.25">
      <c r="A9" t="s">
        <v>34</v>
      </c>
    </row>
    <row r="10" spans="1:11" x14ac:dyDescent="0.25">
      <c r="A10" s="2" t="s">
        <v>68</v>
      </c>
      <c r="B10" s="4">
        <f>C10</f>
        <v>1800</v>
      </c>
      <c r="C10" s="84">
        <f>SUM(D10:G10)</f>
        <v>1800</v>
      </c>
      <c r="D10" s="4">
        <f>'I Trimestre'!D10+'II Trimestre'!D10+'III Trimestre'!D10</f>
        <v>0</v>
      </c>
      <c r="E10" s="4">
        <f>'I Trimestre'!E10+'II Trimestre'!E10+'III Trimestre'!E10</f>
        <v>0</v>
      </c>
      <c r="F10" s="4">
        <f>'I Trimestre'!F10+'II Trimestre'!F10+'III Trimestre'!F10</f>
        <v>1104</v>
      </c>
      <c r="G10" s="4">
        <f>'I Trimestre'!G10+'II Trimestre'!G10+'III Trimestre'!G10</f>
        <v>696</v>
      </c>
      <c r="H10" s="4">
        <f>'I Trimestre'!H10+'II Trimestre'!H10+'III Trimestre'!H10</f>
        <v>0</v>
      </c>
      <c r="I10" s="4">
        <f>'I Trimestre'!I10+'II Trimestre'!I10+'III Trimestre'!I10</f>
        <v>0</v>
      </c>
      <c r="J10" s="4">
        <f>'I Trimestre'!J10+'II Trimestre'!J10+'III Trimestre'!J10</f>
        <v>0</v>
      </c>
      <c r="K10" s="83"/>
    </row>
    <row r="11" spans="1:11" x14ac:dyDescent="0.25">
      <c r="A11" s="3" t="s">
        <v>118</v>
      </c>
      <c r="B11" s="46">
        <f t="shared" ref="B11:B13" si="0">H11+C11</f>
        <v>2222</v>
      </c>
      <c r="C11" s="84">
        <f t="shared" ref="C11:C13" si="1">SUM(D11:G11)</f>
        <v>2222</v>
      </c>
      <c r="D11" s="4">
        <f>'I Trimestre'!D11+'II Trimestre'!D11+'III Trimestre'!D11</f>
        <v>0</v>
      </c>
      <c r="E11" s="4">
        <f>'I Trimestre'!E11+'II Trimestre'!E11+'III Trimestre'!E11</f>
        <v>0</v>
      </c>
      <c r="F11" s="4">
        <f>'I Trimestre'!F11+'II Trimestre'!F11+'III Trimestre'!F11</f>
        <v>2222</v>
      </c>
      <c r="G11" s="4">
        <f>'I Trimestre'!G11+'II Trimestre'!G11+'III Trimestre'!G11</f>
        <v>0</v>
      </c>
      <c r="H11" s="4">
        <f>'I Trimestre'!H11+'II Trimestre'!H11+'III Trimestre'!H11</f>
        <v>0</v>
      </c>
      <c r="I11" s="4">
        <f>'I Trimestre'!I11+'II Trimestre'!I11+'III Trimestre'!I11</f>
        <v>0</v>
      </c>
      <c r="J11" s="4">
        <f>'I Trimestre'!J11+'II Trimestre'!J11+'III Trimestre'!J11</f>
        <v>0</v>
      </c>
      <c r="K11" s="83"/>
    </row>
    <row r="12" spans="1:11" x14ac:dyDescent="0.25">
      <c r="A12" s="3" t="s">
        <v>119</v>
      </c>
      <c r="B12" s="46">
        <f t="shared" si="0"/>
        <v>497</v>
      </c>
      <c r="C12" s="84">
        <f t="shared" si="1"/>
        <v>497</v>
      </c>
      <c r="D12" s="4">
        <f>'I Trimestre'!D12+'II Trimestre'!D12+'III Trimestre'!D12</f>
        <v>0</v>
      </c>
      <c r="E12" s="4">
        <f>'I Trimestre'!E12+'II Trimestre'!E12+'III Trimestre'!E12</f>
        <v>0</v>
      </c>
      <c r="F12" s="4">
        <f>'I Trimestre'!F12+'II Trimestre'!F12+'III Trimestre'!F12</f>
        <v>497</v>
      </c>
      <c r="G12" s="4">
        <f>'I Trimestre'!G12+'II Trimestre'!G12+'III Trimestre'!G12</f>
        <v>0</v>
      </c>
      <c r="H12" s="4">
        <f>'I Trimestre'!H12+'II Trimestre'!H12+'III Trimestre'!H12</f>
        <v>0</v>
      </c>
      <c r="I12" s="4">
        <f>'I Trimestre'!I12+'II Trimestre'!I12+'III Trimestre'!I12</f>
        <v>0</v>
      </c>
      <c r="J12" s="4">
        <f>'I Trimestre'!J12+'II Trimestre'!J12+'III Trimestre'!J12</f>
        <v>0</v>
      </c>
      <c r="K12" s="83"/>
    </row>
    <row r="13" spans="1:11" x14ac:dyDescent="0.25">
      <c r="A13" s="3" t="s">
        <v>82</v>
      </c>
      <c r="B13" s="46">
        <f t="shared" si="0"/>
        <v>3337</v>
      </c>
      <c r="C13" s="84">
        <f t="shared" si="1"/>
        <v>3337</v>
      </c>
      <c r="D13" s="4">
        <f>+'III Trimestre'!D13</f>
        <v>0</v>
      </c>
      <c r="E13" s="4">
        <f>+'III Trimestre'!E13</f>
        <v>0</v>
      </c>
      <c r="F13" s="4">
        <f>+'III Trimestre'!F13</f>
        <v>3337</v>
      </c>
      <c r="G13" s="4">
        <f>+'III Trimestre'!G13</f>
        <v>0</v>
      </c>
      <c r="H13" s="46">
        <f t="shared" ref="H13:H19" si="2">SUM(I13:J13)</f>
        <v>0</v>
      </c>
      <c r="I13" s="4">
        <f>+'III Trimestre'!I13</f>
        <v>0</v>
      </c>
      <c r="J13" s="4">
        <f>+'III Trimestre'!J13</f>
        <v>0</v>
      </c>
      <c r="K13" s="83"/>
    </row>
    <row r="15" spans="1:11" x14ac:dyDescent="0.25">
      <c r="A15" s="6" t="s">
        <v>3</v>
      </c>
    </row>
    <row r="16" spans="1:11" x14ac:dyDescent="0.25">
      <c r="A16" s="2" t="s">
        <v>68</v>
      </c>
      <c r="B16" s="4">
        <f>H16+C16</f>
        <v>273125443.19999999</v>
      </c>
      <c r="C16" s="4">
        <f>SUM(D16:G16)</f>
        <v>273125443.19999999</v>
      </c>
      <c r="D16" s="4">
        <f>'I Trimestre'!D16+'II Trimestre'!D16+'III Trimestre'!D16</f>
        <v>0</v>
      </c>
      <c r="E16" s="4">
        <f>'I Trimestre'!E16+'II Trimestre'!E16+'III Trimestre'!E16</f>
        <v>0</v>
      </c>
      <c r="F16" s="4">
        <f>'I Trimestre'!F16+'II Trimestre'!F16+'III Trimestre'!F16</f>
        <v>248193331.19999999</v>
      </c>
      <c r="G16" s="4">
        <f>'I Trimestre'!G16+'II Trimestre'!G16+'III Trimestre'!G16</f>
        <v>24932112</v>
      </c>
      <c r="H16" s="4">
        <f>'I Trimestre'!H16+'II Trimestre'!H16+'III Trimestre'!H16</f>
        <v>0</v>
      </c>
      <c r="I16" s="4">
        <f>'I Trimestre'!J16+'II Trimestre'!I16+'III Trimestre'!I16</f>
        <v>0</v>
      </c>
      <c r="J16" s="4">
        <f>'I Trimestre'!K16+'II Trimestre'!J16+'III Trimestre'!J16</f>
        <v>0</v>
      </c>
    </row>
    <row r="17" spans="1:11" x14ac:dyDescent="0.25">
      <c r="A17" s="3" t="s">
        <v>118</v>
      </c>
      <c r="B17" s="4">
        <f t="shared" ref="B17:B19" si="3">H17+C17</f>
        <v>549945000</v>
      </c>
      <c r="C17" s="4">
        <f t="shared" ref="C17:C19" si="4">SUM(D17:G17)</f>
        <v>549945000</v>
      </c>
      <c r="D17" s="4">
        <f>'I Trimestre'!D17+'II Trimestre'!D17+'III Trimestre'!D17</f>
        <v>0</v>
      </c>
      <c r="E17" s="4">
        <f>'I Trimestre'!E17+'II Trimestre'!E17+'III Trimestre'!E17</f>
        <v>0</v>
      </c>
      <c r="F17" s="4">
        <f>'I Trimestre'!F17+'II Trimestre'!F17+'III Trimestre'!F17</f>
        <v>549945000</v>
      </c>
      <c r="G17" s="4">
        <f>'I Trimestre'!G17+'II Trimestre'!G17+'III Trimestre'!G17</f>
        <v>0</v>
      </c>
      <c r="H17" s="4">
        <f>'I Trimestre'!H17+'II Trimestre'!H17+'III Trimestre'!H17</f>
        <v>0</v>
      </c>
      <c r="I17" s="4">
        <f>'I Trimestre'!I17+'II Trimestre'!I17+'III Trimestre'!I17</f>
        <v>0</v>
      </c>
      <c r="J17" s="4">
        <f>'I Trimestre'!J17+'II Trimestre'!J17+'III Trimestre'!J17</f>
        <v>0</v>
      </c>
    </row>
    <row r="18" spans="1:11" x14ac:dyDescent="0.25">
      <c r="A18" s="3" t="s">
        <v>119</v>
      </c>
      <c r="B18" s="4">
        <f t="shared" si="3"/>
        <v>673292437.96000004</v>
      </c>
      <c r="C18" s="4">
        <f t="shared" si="4"/>
        <v>673292437.96000004</v>
      </c>
      <c r="D18" s="4">
        <f>'I Trimestre'!D18+'II Trimestre'!D18+'III Trimestre'!D18</f>
        <v>0</v>
      </c>
      <c r="E18" s="4">
        <f>'I Trimestre'!E18+'II Trimestre'!E18+'III Trimestre'!E18</f>
        <v>0</v>
      </c>
      <c r="F18" s="4">
        <f>'I Trimestre'!F18+'II Trimestre'!F18+'III Trimestre'!F18</f>
        <v>673292437.96000004</v>
      </c>
      <c r="G18" s="4">
        <f>'I Trimestre'!G18+'II Trimestre'!G18+'III Trimestre'!G18</f>
        <v>0</v>
      </c>
      <c r="H18" s="4">
        <f>'I Trimestre'!H18+'II Trimestre'!H18+'III Trimestre'!H18</f>
        <v>0</v>
      </c>
      <c r="I18" s="4">
        <f>'I Trimestre'!I18+'II Trimestre'!I18+'III Trimestre'!I18</f>
        <v>0</v>
      </c>
      <c r="J18" s="4">
        <f>'I Trimestre'!J18+'II Trimestre'!J18+'III Trimestre'!J18</f>
        <v>0</v>
      </c>
    </row>
    <row r="19" spans="1:11" x14ac:dyDescent="0.25">
      <c r="A19" s="3" t="s">
        <v>82</v>
      </c>
      <c r="B19" s="4">
        <f t="shared" si="3"/>
        <v>839845000</v>
      </c>
      <c r="C19" s="84">
        <f t="shared" si="4"/>
        <v>839845000</v>
      </c>
      <c r="D19" s="4">
        <f>+'III Trimestre'!D19</f>
        <v>0</v>
      </c>
      <c r="E19" s="4">
        <f>+'III Trimestre'!E19</f>
        <v>0</v>
      </c>
      <c r="F19" s="4">
        <f>+'III Trimestre'!F19</f>
        <v>839845000</v>
      </c>
      <c r="G19" s="4">
        <f>+'III Trimestre'!G19</f>
        <v>0</v>
      </c>
      <c r="H19" s="4">
        <f t="shared" si="2"/>
        <v>0</v>
      </c>
      <c r="I19" s="4">
        <f>+'III Trimestre'!I19</f>
        <v>0</v>
      </c>
      <c r="J19" s="4">
        <f>+'III Trimestre'!J19</f>
        <v>0</v>
      </c>
      <c r="K19" s="62"/>
    </row>
    <row r="20" spans="1:11" x14ac:dyDescent="0.25">
      <c r="A20" s="2" t="s">
        <v>120</v>
      </c>
      <c r="B20" s="4">
        <f>B18</f>
        <v>673292437.96000004</v>
      </c>
      <c r="C20" s="4"/>
      <c r="D20" s="4"/>
      <c r="E20" s="4"/>
      <c r="F20" s="4"/>
      <c r="G20" s="4"/>
      <c r="H20" s="4"/>
      <c r="I20" s="4"/>
      <c r="J20" s="4"/>
    </row>
    <row r="21" spans="1:11" x14ac:dyDescent="0.25">
      <c r="A21" s="46"/>
      <c r="I21" s="46"/>
      <c r="J21" s="46"/>
    </row>
    <row r="22" spans="1:11" x14ac:dyDescent="0.25">
      <c r="A22" s="78" t="s">
        <v>4</v>
      </c>
      <c r="I22" s="46"/>
      <c r="J22" s="46"/>
    </row>
    <row r="23" spans="1:11" x14ac:dyDescent="0.25">
      <c r="A23" s="2" t="s">
        <v>118</v>
      </c>
      <c r="B23" s="4">
        <f>+'I Trimestre'!B23+'II Trimestre'!B23+'III Trimestre'!B23</f>
        <v>549945000</v>
      </c>
      <c r="C23" s="4">
        <f>+'I Trimestre'!C23+'II Trimestre'!C23+'III Trimestre'!C23</f>
        <v>549945000</v>
      </c>
      <c r="I23" s="46"/>
      <c r="J23" s="46"/>
    </row>
    <row r="24" spans="1:11" x14ac:dyDescent="0.25">
      <c r="A24" s="2" t="s">
        <v>119</v>
      </c>
      <c r="B24" s="4">
        <f>+'I Trimestre'!B24+'II Trimestre'!B24+'III Trimestre'!B24</f>
        <v>311289008.89999998</v>
      </c>
      <c r="C24" s="4">
        <f>+'I Trimestre'!C24+'II Trimestre'!C24+'III Trimestre'!C24</f>
        <v>0</v>
      </c>
      <c r="I24" s="46"/>
      <c r="J24" s="46"/>
    </row>
    <row r="25" spans="1:11" x14ac:dyDescent="0.25">
      <c r="A25" s="46"/>
      <c r="I25" s="46"/>
      <c r="J25" s="46"/>
    </row>
    <row r="26" spans="1:11" x14ac:dyDescent="0.25">
      <c r="A26" s="46" t="s">
        <v>5</v>
      </c>
      <c r="I26" s="46"/>
      <c r="J26" s="46"/>
    </row>
    <row r="27" spans="1:11" x14ac:dyDescent="0.25">
      <c r="A27" s="2" t="s">
        <v>69</v>
      </c>
      <c r="B27" s="55">
        <v>0.98</v>
      </c>
      <c r="C27" s="55">
        <v>0.98</v>
      </c>
      <c r="D27" s="55">
        <v>0.98</v>
      </c>
      <c r="E27" s="55">
        <v>0.98</v>
      </c>
      <c r="F27" s="55">
        <v>0.98</v>
      </c>
      <c r="G27" s="55">
        <v>0.98</v>
      </c>
      <c r="H27" s="68"/>
      <c r="I27" s="68"/>
      <c r="J27" s="68"/>
    </row>
    <row r="28" spans="1:11" x14ac:dyDescent="0.25">
      <c r="A28" s="2" t="s">
        <v>121</v>
      </c>
      <c r="B28" s="99">
        <v>0.99</v>
      </c>
      <c r="C28" s="99">
        <v>0.99</v>
      </c>
      <c r="D28" s="99">
        <v>0.99</v>
      </c>
      <c r="E28" s="99">
        <v>0.99</v>
      </c>
      <c r="F28" s="99">
        <v>0.99</v>
      </c>
      <c r="G28" s="99">
        <v>0.99</v>
      </c>
      <c r="H28" s="68"/>
      <c r="I28" s="68"/>
      <c r="J28" s="68"/>
    </row>
    <row r="29" spans="1:11" x14ac:dyDescent="0.25">
      <c r="A29" s="2" t="s">
        <v>6</v>
      </c>
      <c r="B29" s="35">
        <f>C29</f>
        <v>11812</v>
      </c>
      <c r="C29" s="35">
        <f>F29+E29</f>
        <v>11812</v>
      </c>
      <c r="D29" s="35">
        <v>0</v>
      </c>
      <c r="E29" s="35">
        <v>0</v>
      </c>
      <c r="F29" s="35">
        <v>11812</v>
      </c>
      <c r="G29" s="35">
        <v>0</v>
      </c>
      <c r="H29" s="35">
        <f>+I29+J29</f>
        <v>0</v>
      </c>
      <c r="I29" s="35"/>
      <c r="J29" s="35"/>
    </row>
    <row r="31" spans="1:11" x14ac:dyDescent="0.25">
      <c r="A31" s="10" t="s">
        <v>7</v>
      </c>
    </row>
    <row r="32" spans="1:11" x14ac:dyDescent="0.25">
      <c r="A32" s="11" t="s">
        <v>70</v>
      </c>
      <c r="B32" s="4">
        <f>B16/B27</f>
        <v>278699431.83673471</v>
      </c>
      <c r="C32" s="4">
        <f t="shared" ref="C32:J32" si="5">C16/C27</f>
        <v>278699431.83673471</v>
      </c>
      <c r="D32" s="4">
        <f t="shared" si="5"/>
        <v>0</v>
      </c>
      <c r="E32" s="4">
        <f t="shared" si="5"/>
        <v>0</v>
      </c>
      <c r="F32" s="4">
        <f t="shared" ref="F32:G32" si="6">F16/F27</f>
        <v>253258501.22448978</v>
      </c>
      <c r="G32" s="4">
        <f t="shared" si="6"/>
        <v>25440930.612244897</v>
      </c>
      <c r="H32" s="4" t="e">
        <f t="shared" si="5"/>
        <v>#DIV/0!</v>
      </c>
      <c r="I32" s="12" t="e">
        <f t="shared" si="5"/>
        <v>#DIV/0!</v>
      </c>
      <c r="J32" s="12" t="e">
        <f t="shared" si="5"/>
        <v>#DIV/0!</v>
      </c>
    </row>
    <row r="33" spans="1:10" x14ac:dyDescent="0.25">
      <c r="A33" s="11" t="s">
        <v>122</v>
      </c>
      <c r="B33" s="4">
        <f>B18/B28</f>
        <v>680093371.67676771</v>
      </c>
      <c r="C33" s="4">
        <f t="shared" ref="C33:J33" si="7">C18/C28</f>
        <v>680093371.67676771</v>
      </c>
      <c r="D33" s="4">
        <f t="shared" si="7"/>
        <v>0</v>
      </c>
      <c r="E33" s="4">
        <f t="shared" si="7"/>
        <v>0</v>
      </c>
      <c r="F33" s="4">
        <f t="shared" ref="F33:G33" si="8">F18/F28</f>
        <v>680093371.67676771</v>
      </c>
      <c r="G33" s="4">
        <f t="shared" si="8"/>
        <v>0</v>
      </c>
      <c r="H33" s="4" t="e">
        <f t="shared" si="7"/>
        <v>#DIV/0!</v>
      </c>
      <c r="I33" s="12" t="e">
        <f t="shared" si="7"/>
        <v>#DIV/0!</v>
      </c>
      <c r="J33" s="12" t="e">
        <f t="shared" si="7"/>
        <v>#DIV/0!</v>
      </c>
    </row>
    <row r="34" spans="1:10" x14ac:dyDescent="0.25">
      <c r="A34" s="11" t="s">
        <v>71</v>
      </c>
      <c r="B34" s="4">
        <f>B32/B10</f>
        <v>154833.01768707484</v>
      </c>
      <c r="C34" s="4">
        <f t="shared" ref="C34:J34" si="9">C32/C10</f>
        <v>154833.01768707484</v>
      </c>
      <c r="D34" s="4" t="e">
        <f t="shared" si="9"/>
        <v>#DIV/0!</v>
      </c>
      <c r="E34" s="4" t="e">
        <f t="shared" si="9"/>
        <v>#DIV/0!</v>
      </c>
      <c r="F34" s="4">
        <f t="shared" ref="F34:G34" si="10">F32/F10</f>
        <v>229400.81632653059</v>
      </c>
      <c r="G34" s="4">
        <f t="shared" si="10"/>
        <v>36553.061224489793</v>
      </c>
      <c r="H34" s="4" t="e">
        <f t="shared" si="9"/>
        <v>#DIV/0!</v>
      </c>
      <c r="I34" s="12" t="e">
        <f t="shared" si="9"/>
        <v>#DIV/0!</v>
      </c>
      <c r="J34" s="12" t="e">
        <f t="shared" si="9"/>
        <v>#DIV/0!</v>
      </c>
    </row>
    <row r="35" spans="1:10" x14ac:dyDescent="0.25">
      <c r="A35" s="11" t="s">
        <v>123</v>
      </c>
      <c r="B35" s="4">
        <f>B33/B12</f>
        <v>1368397.1261101966</v>
      </c>
      <c r="C35" s="4">
        <f t="shared" ref="C35:J35" si="11">C33/C12</f>
        <v>1368397.1261101966</v>
      </c>
      <c r="D35" s="4" t="e">
        <f t="shared" si="11"/>
        <v>#DIV/0!</v>
      </c>
      <c r="E35" s="4" t="e">
        <f t="shared" si="11"/>
        <v>#DIV/0!</v>
      </c>
      <c r="F35" s="4">
        <f t="shared" ref="F35:G35" si="12">F33/F12</f>
        <v>1368397.1261101966</v>
      </c>
      <c r="G35" s="4" t="e">
        <f t="shared" si="12"/>
        <v>#DIV/0!</v>
      </c>
      <c r="H35" s="4" t="e">
        <f t="shared" si="11"/>
        <v>#DIV/0!</v>
      </c>
      <c r="I35" s="12" t="e">
        <f t="shared" si="11"/>
        <v>#DIV/0!</v>
      </c>
      <c r="J35" s="12" t="e">
        <f t="shared" si="11"/>
        <v>#DIV/0!</v>
      </c>
    </row>
    <row r="37" spans="1:10" x14ac:dyDescent="0.25">
      <c r="A37" s="1" t="s">
        <v>8</v>
      </c>
    </row>
    <row r="39" spans="1:10" x14ac:dyDescent="0.25">
      <c r="A39" t="s">
        <v>9</v>
      </c>
    </row>
    <row r="40" spans="1:10" x14ac:dyDescent="0.25">
      <c r="A40" t="s">
        <v>10</v>
      </c>
      <c r="B40" s="14">
        <f>B11/B29*100</f>
        <v>18.811378259397223</v>
      </c>
      <c r="C40" s="14">
        <f t="shared" ref="C40:J40" si="13">C11/C29*100</f>
        <v>18.811378259397223</v>
      </c>
      <c r="D40" s="14" t="e">
        <f t="shared" si="13"/>
        <v>#DIV/0!</v>
      </c>
      <c r="E40" s="14" t="e">
        <f t="shared" si="13"/>
        <v>#DIV/0!</v>
      </c>
      <c r="F40" s="14">
        <f t="shared" ref="F40:G40" si="14">F11/F29*100</f>
        <v>18.811378259397223</v>
      </c>
      <c r="G40" s="14" t="e">
        <f t="shared" si="14"/>
        <v>#DIV/0!</v>
      </c>
      <c r="H40" s="14" t="e">
        <f t="shared" si="13"/>
        <v>#DIV/0!</v>
      </c>
      <c r="I40" s="13" t="e">
        <f t="shared" si="13"/>
        <v>#DIV/0!</v>
      </c>
      <c r="J40" s="13" t="e">
        <f t="shared" si="13"/>
        <v>#DIV/0!</v>
      </c>
    </row>
    <row r="41" spans="1:10" x14ac:dyDescent="0.25">
      <c r="A41" t="s">
        <v>11</v>
      </c>
      <c r="B41" s="14">
        <f>B12/B29*100</f>
        <v>4.2075855062648149</v>
      </c>
      <c r="C41" s="14">
        <f t="shared" ref="C41:J41" si="15">C12/C29*100</f>
        <v>4.2075855062648149</v>
      </c>
      <c r="D41" s="14" t="e">
        <f t="shared" si="15"/>
        <v>#DIV/0!</v>
      </c>
      <c r="E41" s="14" t="e">
        <f t="shared" si="15"/>
        <v>#DIV/0!</v>
      </c>
      <c r="F41" s="14">
        <f t="shared" ref="F41:G41" si="16">F12/F29*100</f>
        <v>4.2075855062648149</v>
      </c>
      <c r="G41" s="14" t="e">
        <f t="shared" si="16"/>
        <v>#DIV/0!</v>
      </c>
      <c r="H41" s="14" t="e">
        <f t="shared" si="15"/>
        <v>#DIV/0!</v>
      </c>
      <c r="I41" s="13" t="e">
        <f t="shared" si="15"/>
        <v>#DIV/0!</v>
      </c>
      <c r="J41" s="13" t="e">
        <f t="shared" si="15"/>
        <v>#DIV/0!</v>
      </c>
    </row>
    <row r="43" spans="1:10" x14ac:dyDescent="0.25">
      <c r="A43" t="s">
        <v>12</v>
      </c>
    </row>
    <row r="44" spans="1:10" x14ac:dyDescent="0.25">
      <c r="A44" t="s">
        <v>13</v>
      </c>
      <c r="B44" s="14">
        <f>B12/B11*100</f>
        <v>22.367236723672367</v>
      </c>
      <c r="C44" s="14">
        <f t="shared" ref="C44:J44" si="17">C12/C11*100</f>
        <v>22.367236723672367</v>
      </c>
      <c r="D44" s="14" t="e">
        <f t="shared" si="17"/>
        <v>#DIV/0!</v>
      </c>
      <c r="E44" s="14" t="e">
        <f t="shared" si="17"/>
        <v>#DIV/0!</v>
      </c>
      <c r="F44" s="14">
        <f t="shared" ref="F44:G44" si="18">F12/F11*100</f>
        <v>22.367236723672367</v>
      </c>
      <c r="G44" s="14" t="e">
        <f t="shared" si="18"/>
        <v>#DIV/0!</v>
      </c>
      <c r="H44" s="14" t="e">
        <f t="shared" si="17"/>
        <v>#DIV/0!</v>
      </c>
      <c r="I44" s="13" t="e">
        <f t="shared" si="17"/>
        <v>#DIV/0!</v>
      </c>
      <c r="J44" s="13" t="e">
        <f t="shared" si="17"/>
        <v>#DIV/0!</v>
      </c>
    </row>
    <row r="45" spans="1:10" x14ac:dyDescent="0.25">
      <c r="A45" t="s">
        <v>14</v>
      </c>
      <c r="B45" s="14">
        <f>B18/B17*100</f>
        <v>122.42904980679887</v>
      </c>
      <c r="C45" s="14">
        <f t="shared" ref="C45:J45" si="19">C18/C17*100</f>
        <v>122.42904980679887</v>
      </c>
      <c r="D45" s="14" t="e">
        <f t="shared" si="19"/>
        <v>#DIV/0!</v>
      </c>
      <c r="E45" s="14" t="e">
        <f t="shared" si="19"/>
        <v>#DIV/0!</v>
      </c>
      <c r="F45" s="14">
        <f t="shared" ref="F45:G45" si="20">F18/F17*100</f>
        <v>122.42904980679887</v>
      </c>
      <c r="G45" s="14" t="e">
        <f t="shared" si="20"/>
        <v>#DIV/0!</v>
      </c>
      <c r="H45" s="14" t="e">
        <f t="shared" si="19"/>
        <v>#DIV/0!</v>
      </c>
      <c r="I45" s="13" t="e">
        <f t="shared" si="19"/>
        <v>#DIV/0!</v>
      </c>
      <c r="J45" s="13" t="e">
        <f t="shared" si="19"/>
        <v>#DIV/0!</v>
      </c>
    </row>
    <row r="46" spans="1:10" x14ac:dyDescent="0.25">
      <c r="A46" s="11" t="s">
        <v>15</v>
      </c>
      <c r="B46" s="14">
        <f>AVERAGE(B44:B45)</f>
        <v>72.398143265235618</v>
      </c>
      <c r="C46" s="14">
        <f t="shared" ref="C46:J46" si="21">AVERAGE(C44:C45)</f>
        <v>72.398143265235618</v>
      </c>
      <c r="D46" s="14" t="e">
        <f t="shared" si="21"/>
        <v>#DIV/0!</v>
      </c>
      <c r="E46" s="14" t="e">
        <f t="shared" si="21"/>
        <v>#DIV/0!</v>
      </c>
      <c r="F46" s="14">
        <f t="shared" ref="F46:G46" si="22">AVERAGE(F44:F45)</f>
        <v>72.398143265235618</v>
      </c>
      <c r="G46" s="14" t="e">
        <f t="shared" si="22"/>
        <v>#DIV/0!</v>
      </c>
      <c r="H46" s="14" t="e">
        <f t="shared" si="21"/>
        <v>#DIV/0!</v>
      </c>
      <c r="I46" s="15" t="e">
        <f t="shared" si="21"/>
        <v>#DIV/0!</v>
      </c>
      <c r="J46" s="15" t="e">
        <f t="shared" si="21"/>
        <v>#DIV/0!</v>
      </c>
    </row>
    <row r="47" spans="1:10" x14ac:dyDescent="0.25">
      <c r="B47" s="14"/>
      <c r="C47" s="14"/>
      <c r="D47" s="14"/>
      <c r="E47" s="14"/>
      <c r="F47" s="14"/>
      <c r="G47" s="14"/>
      <c r="H47" s="14"/>
      <c r="I47" s="13"/>
      <c r="J47" s="13"/>
    </row>
    <row r="48" spans="1:10" x14ac:dyDescent="0.25">
      <c r="A48" t="s">
        <v>16</v>
      </c>
    </row>
    <row r="49" spans="1:10" x14ac:dyDescent="0.25">
      <c r="A49" t="s">
        <v>17</v>
      </c>
      <c r="B49" s="14">
        <f>B12/B13*100</f>
        <v>14.893617021276595</v>
      </c>
      <c r="C49" s="14">
        <f t="shared" ref="C49:J49" si="23">C12/C13*100</f>
        <v>14.893617021276595</v>
      </c>
      <c r="D49" s="14" t="e">
        <f t="shared" si="23"/>
        <v>#DIV/0!</v>
      </c>
      <c r="E49" s="14" t="e">
        <f t="shared" si="23"/>
        <v>#DIV/0!</v>
      </c>
      <c r="F49" s="14">
        <f t="shared" ref="F49:G49" si="24">F12/F13*100</f>
        <v>14.893617021276595</v>
      </c>
      <c r="G49" s="14" t="e">
        <f t="shared" si="24"/>
        <v>#DIV/0!</v>
      </c>
      <c r="H49" s="14" t="e">
        <f t="shared" si="23"/>
        <v>#DIV/0!</v>
      </c>
      <c r="I49" s="13" t="e">
        <f t="shared" si="23"/>
        <v>#DIV/0!</v>
      </c>
      <c r="J49" s="13" t="e">
        <f t="shared" si="23"/>
        <v>#DIV/0!</v>
      </c>
    </row>
    <row r="50" spans="1:10" x14ac:dyDescent="0.25">
      <c r="A50" t="s">
        <v>18</v>
      </c>
      <c r="B50" s="14">
        <f>B18/B19*100</f>
        <v>80.168654687472099</v>
      </c>
      <c r="C50" s="14">
        <f t="shared" ref="C50:J50" si="25">C18/C19*100</f>
        <v>80.168654687472099</v>
      </c>
      <c r="D50" s="14" t="e">
        <f t="shared" si="25"/>
        <v>#DIV/0!</v>
      </c>
      <c r="E50" s="14" t="e">
        <f t="shared" si="25"/>
        <v>#DIV/0!</v>
      </c>
      <c r="F50" s="14">
        <f t="shared" ref="F50:G50" si="26">F18/F19*100</f>
        <v>80.168654687472099</v>
      </c>
      <c r="G50" s="14" t="e">
        <f t="shared" si="26"/>
        <v>#DIV/0!</v>
      </c>
      <c r="H50" s="14" t="e">
        <f t="shared" si="25"/>
        <v>#DIV/0!</v>
      </c>
      <c r="I50" s="13" t="e">
        <f t="shared" si="25"/>
        <v>#DIV/0!</v>
      </c>
      <c r="J50" s="13" t="e">
        <f t="shared" si="25"/>
        <v>#DIV/0!</v>
      </c>
    </row>
    <row r="51" spans="1:10" x14ac:dyDescent="0.25">
      <c r="A51" t="s">
        <v>19</v>
      </c>
      <c r="B51" s="14">
        <f>(B49+B50)/2</f>
        <v>47.531135854374348</v>
      </c>
      <c r="C51" s="14">
        <f t="shared" ref="C51:J51" si="27">(C49+C50)/2</f>
        <v>47.531135854374348</v>
      </c>
      <c r="D51" s="14" t="e">
        <f t="shared" si="27"/>
        <v>#DIV/0!</v>
      </c>
      <c r="E51" s="14" t="e">
        <f t="shared" si="27"/>
        <v>#DIV/0!</v>
      </c>
      <c r="F51" s="14">
        <f t="shared" ref="F51:G51" si="28">(F49+F50)/2</f>
        <v>47.531135854374348</v>
      </c>
      <c r="G51" s="14" t="e">
        <f t="shared" si="28"/>
        <v>#DIV/0!</v>
      </c>
      <c r="H51" s="14" t="e">
        <f t="shared" si="27"/>
        <v>#DIV/0!</v>
      </c>
      <c r="I51" s="13" t="e">
        <f t="shared" si="27"/>
        <v>#DIV/0!</v>
      </c>
      <c r="J51" s="13" t="e">
        <f t="shared" si="27"/>
        <v>#DIV/0!</v>
      </c>
    </row>
    <row r="53" spans="1:10" x14ac:dyDescent="0.25">
      <c r="A53" t="s">
        <v>32</v>
      </c>
    </row>
    <row r="54" spans="1:10" x14ac:dyDescent="0.25">
      <c r="A54" t="s">
        <v>20</v>
      </c>
      <c r="B54" s="49">
        <f>B20/B18*100</f>
        <v>100</v>
      </c>
      <c r="C54" s="49">
        <f t="shared" ref="C54:J54" si="29">C20/C18*100</f>
        <v>0</v>
      </c>
      <c r="D54" s="49" t="e">
        <f t="shared" si="29"/>
        <v>#DIV/0!</v>
      </c>
      <c r="E54" s="49" t="e">
        <f t="shared" si="29"/>
        <v>#DIV/0!</v>
      </c>
      <c r="F54" s="49">
        <f t="shared" ref="F54:G54" si="30">F20/F18*100</f>
        <v>0</v>
      </c>
      <c r="G54" s="49" t="e">
        <f t="shared" si="30"/>
        <v>#DIV/0!</v>
      </c>
      <c r="H54" s="49" t="e">
        <f t="shared" si="29"/>
        <v>#DIV/0!</v>
      </c>
      <c r="I54" s="16" t="e">
        <f t="shared" si="29"/>
        <v>#DIV/0!</v>
      </c>
      <c r="J54" s="16" t="e">
        <f t="shared" si="29"/>
        <v>#DIV/0!</v>
      </c>
    </row>
    <row r="56" spans="1:10" x14ac:dyDescent="0.25">
      <c r="A56" t="s">
        <v>21</v>
      </c>
    </row>
    <row r="57" spans="1:10" x14ac:dyDescent="0.25">
      <c r="A57" t="s">
        <v>22</v>
      </c>
      <c r="B57" s="14">
        <f>((B12/B10)-1)*100</f>
        <v>-72.388888888888886</v>
      </c>
      <c r="C57" s="14">
        <f t="shared" ref="C57:J57" si="31">((C12/C10)-1)*100</f>
        <v>-72.388888888888886</v>
      </c>
      <c r="D57" s="14" t="e">
        <f t="shared" si="31"/>
        <v>#DIV/0!</v>
      </c>
      <c r="E57" s="14" t="e">
        <f t="shared" si="31"/>
        <v>#DIV/0!</v>
      </c>
      <c r="F57" s="14">
        <f t="shared" ref="F57:G57" si="32">((F12/F10)-1)*100</f>
        <v>-54.981884057971023</v>
      </c>
      <c r="G57" s="14">
        <f t="shared" si="32"/>
        <v>-100</v>
      </c>
      <c r="H57" s="14" t="e">
        <f t="shared" si="31"/>
        <v>#DIV/0!</v>
      </c>
      <c r="I57" s="13" t="e">
        <f t="shared" si="31"/>
        <v>#DIV/0!</v>
      </c>
      <c r="J57" s="13" t="e">
        <f t="shared" si="31"/>
        <v>#DIV/0!</v>
      </c>
    </row>
    <row r="58" spans="1:10" x14ac:dyDescent="0.25">
      <c r="A58" t="s">
        <v>23</v>
      </c>
      <c r="B58" s="14">
        <f>((B33/B32)-1)*100</f>
        <v>144.02395340194812</v>
      </c>
      <c r="C58" s="14">
        <f t="shared" ref="C58:J58" si="33">((C33/C32)-1)*100</f>
        <v>144.02395340194812</v>
      </c>
      <c r="D58" s="14" t="e">
        <f t="shared" si="33"/>
        <v>#DIV/0!</v>
      </c>
      <c r="E58" s="14" t="e">
        <f t="shared" si="33"/>
        <v>#DIV/0!</v>
      </c>
      <c r="F58" s="14">
        <f t="shared" ref="F58:G58" si="34">((F33/F32)-1)*100</f>
        <v>168.53723305972227</v>
      </c>
      <c r="G58" s="14">
        <f t="shared" si="34"/>
        <v>-100</v>
      </c>
      <c r="H58" s="14" t="e">
        <f t="shared" si="33"/>
        <v>#DIV/0!</v>
      </c>
      <c r="I58" s="13" t="e">
        <f t="shared" si="33"/>
        <v>#DIV/0!</v>
      </c>
      <c r="J58" s="13" t="e">
        <f t="shared" si="33"/>
        <v>#DIV/0!</v>
      </c>
    </row>
    <row r="59" spans="1:10" x14ac:dyDescent="0.25">
      <c r="A59" s="11" t="s">
        <v>24</v>
      </c>
      <c r="B59" s="14">
        <f>((B35/B34)-1)*100</f>
        <v>783.78896604327292</v>
      </c>
      <c r="C59" s="14">
        <f t="shared" ref="C59:J59" si="35">((C35/C34)-1)*100</f>
        <v>783.78896604327292</v>
      </c>
      <c r="D59" s="14" t="e">
        <f t="shared" si="35"/>
        <v>#DIV/0!</v>
      </c>
      <c r="E59" s="14" t="e">
        <f t="shared" si="35"/>
        <v>#DIV/0!</v>
      </c>
      <c r="F59" s="14">
        <f t="shared" ref="F59:G59" si="36">((F35/F34)-1)*100</f>
        <v>496.50926619302493</v>
      </c>
      <c r="G59" s="14" t="e">
        <f t="shared" si="36"/>
        <v>#DIV/0!</v>
      </c>
      <c r="H59" s="14" t="e">
        <f t="shared" si="35"/>
        <v>#DIV/0!</v>
      </c>
      <c r="I59" s="15" t="e">
        <f t="shared" si="35"/>
        <v>#DIV/0!</v>
      </c>
      <c r="J59" s="15" t="e">
        <f t="shared" si="35"/>
        <v>#DIV/0!</v>
      </c>
    </row>
    <row r="60" spans="1:10" x14ac:dyDescent="0.25">
      <c r="B60" s="14"/>
      <c r="C60" s="14"/>
      <c r="D60" s="14"/>
      <c r="E60" s="14"/>
      <c r="F60" s="14"/>
      <c r="G60" s="14"/>
      <c r="H60" s="14"/>
      <c r="I60" s="14"/>
      <c r="J60" s="14"/>
    </row>
    <row r="61" spans="1:10" x14ac:dyDescent="0.25">
      <c r="A61" t="s">
        <v>25</v>
      </c>
    </row>
    <row r="62" spans="1:10" x14ac:dyDescent="0.25">
      <c r="A62" t="s">
        <v>26</v>
      </c>
      <c r="B62" s="4">
        <f t="shared" ref="B62:J63" si="37">B17/B11</f>
        <v>247500</v>
      </c>
      <c r="C62" s="4">
        <f t="shared" si="37"/>
        <v>247500</v>
      </c>
      <c r="D62" s="4" t="e">
        <f t="shared" si="37"/>
        <v>#DIV/0!</v>
      </c>
      <c r="E62" s="4" t="e">
        <f t="shared" si="37"/>
        <v>#DIV/0!</v>
      </c>
      <c r="F62" s="4">
        <f t="shared" ref="F62:G62" si="38">F17/F11</f>
        <v>247500</v>
      </c>
      <c r="G62" s="4" t="e">
        <f t="shared" si="38"/>
        <v>#DIV/0!</v>
      </c>
      <c r="H62" s="4" t="e">
        <f t="shared" si="37"/>
        <v>#DIV/0!</v>
      </c>
      <c r="I62" s="5" t="e">
        <f t="shared" si="37"/>
        <v>#DIV/0!</v>
      </c>
      <c r="J62" s="5" t="e">
        <f t="shared" si="37"/>
        <v>#DIV/0!</v>
      </c>
    </row>
    <row r="63" spans="1:10" x14ac:dyDescent="0.25">
      <c r="A63" t="s">
        <v>27</v>
      </c>
      <c r="B63" s="4">
        <f t="shared" si="37"/>
        <v>1354713.1548490946</v>
      </c>
      <c r="C63" s="4">
        <f t="shared" si="37"/>
        <v>1354713.1548490946</v>
      </c>
      <c r="D63" s="4" t="e">
        <f t="shared" si="37"/>
        <v>#DIV/0!</v>
      </c>
      <c r="E63" s="4" t="e">
        <f t="shared" si="37"/>
        <v>#DIV/0!</v>
      </c>
      <c r="F63" s="4">
        <f t="shared" ref="F63:G63" si="39">F18/F12</f>
        <v>1354713.1548490946</v>
      </c>
      <c r="G63" s="4" t="e">
        <f t="shared" si="39"/>
        <v>#DIV/0!</v>
      </c>
      <c r="H63" s="4" t="e">
        <f t="shared" si="37"/>
        <v>#DIV/0!</v>
      </c>
      <c r="I63" s="5" t="e">
        <f t="shared" si="37"/>
        <v>#DIV/0!</v>
      </c>
      <c r="J63" s="5" t="e">
        <f t="shared" si="37"/>
        <v>#DIV/0!</v>
      </c>
    </row>
    <row r="64" spans="1:10" x14ac:dyDescent="0.25">
      <c r="A64" s="11" t="s">
        <v>28</v>
      </c>
      <c r="B64" s="14">
        <f>(B62/B63)*B46</f>
        <v>13.226815133526781</v>
      </c>
      <c r="C64" s="14">
        <f t="shared" ref="C64:J64" si="40">(C62/C63)*C46</f>
        <v>13.226815133526781</v>
      </c>
      <c r="D64" s="14" t="e">
        <f t="shared" si="40"/>
        <v>#DIV/0!</v>
      </c>
      <c r="E64" s="14" t="e">
        <f t="shared" si="40"/>
        <v>#DIV/0!</v>
      </c>
      <c r="F64" s="14">
        <f t="shared" ref="F64:G64" si="41">(F62/F63)*F46</f>
        <v>13.226815133526781</v>
      </c>
      <c r="G64" s="14" t="e">
        <f t="shared" si="41"/>
        <v>#DIV/0!</v>
      </c>
      <c r="H64" s="14" t="e">
        <f t="shared" si="40"/>
        <v>#DIV/0!</v>
      </c>
      <c r="I64" s="15" t="e">
        <f t="shared" si="40"/>
        <v>#DIV/0!</v>
      </c>
      <c r="J64" s="15" t="e">
        <f t="shared" si="40"/>
        <v>#DIV/0!</v>
      </c>
    </row>
    <row r="65" spans="1:10" x14ac:dyDescent="0.25">
      <c r="B65" s="14"/>
      <c r="C65" s="14"/>
      <c r="D65" s="14"/>
      <c r="E65" s="14"/>
      <c r="F65" s="14"/>
      <c r="G65" s="14"/>
      <c r="H65" s="14"/>
      <c r="I65" s="13"/>
      <c r="J65" s="13"/>
    </row>
    <row r="66" spans="1:10" x14ac:dyDescent="0.25">
      <c r="A66" t="s">
        <v>29</v>
      </c>
      <c r="B66" s="14"/>
      <c r="C66" s="14"/>
      <c r="D66" s="14"/>
      <c r="E66" s="14"/>
      <c r="F66" s="14"/>
      <c r="G66" s="14"/>
      <c r="H66" s="14"/>
      <c r="I66" s="13"/>
      <c r="J66" s="13"/>
    </row>
    <row r="67" spans="1:10" x14ac:dyDescent="0.25">
      <c r="A67" s="17" t="s">
        <v>30</v>
      </c>
      <c r="B67" s="14">
        <f>(B24/B23)*100</f>
        <v>56.603661984380253</v>
      </c>
      <c r="C67" s="18">
        <f>(C24/C23)*100</f>
        <v>0</v>
      </c>
      <c r="D67" s="14"/>
      <c r="E67" s="14"/>
      <c r="F67" s="14"/>
      <c r="G67" s="14"/>
      <c r="H67" s="14"/>
      <c r="I67" s="18"/>
      <c r="J67" s="18"/>
    </row>
    <row r="68" spans="1:10" x14ac:dyDescent="0.25">
      <c r="A68" s="17" t="s">
        <v>31</v>
      </c>
      <c r="B68" s="14">
        <f>(B18/B24)*100</f>
        <v>216.29174776816225</v>
      </c>
      <c r="C68" s="18" t="e">
        <f>(C18/C24)*100</f>
        <v>#DIV/0!</v>
      </c>
      <c r="D68" s="14"/>
      <c r="E68" s="14"/>
      <c r="F68" s="14"/>
      <c r="G68" s="14"/>
      <c r="H68" s="14"/>
      <c r="I68" s="18"/>
      <c r="J68" s="18"/>
    </row>
    <row r="69" spans="1:10" ht="15.75" thickBot="1" x14ac:dyDescent="0.3">
      <c r="A69" s="19"/>
      <c r="B69" s="50"/>
      <c r="C69" s="50"/>
      <c r="D69" s="50"/>
      <c r="E69" s="50"/>
      <c r="F69" s="50"/>
      <c r="G69" s="50"/>
      <c r="H69" s="50"/>
      <c r="I69" s="19"/>
      <c r="J69" s="19"/>
    </row>
    <row r="70" spans="1:10" ht="15.75" thickTop="1" x14ac:dyDescent="0.25">
      <c r="A70" s="20" t="s">
        <v>35</v>
      </c>
    </row>
    <row r="71" spans="1:10" x14ac:dyDescent="0.25">
      <c r="A71" s="23" t="s">
        <v>33</v>
      </c>
    </row>
    <row r="72" spans="1:10" x14ac:dyDescent="0.25">
      <c r="A72" s="23" t="s">
        <v>87</v>
      </c>
    </row>
    <row r="73" spans="1:10" x14ac:dyDescent="0.25">
      <c r="A73" s="23" t="s">
        <v>88</v>
      </c>
    </row>
    <row r="74" spans="1:10" x14ac:dyDescent="0.25">
      <c r="A74" s="23" t="s">
        <v>78</v>
      </c>
    </row>
    <row r="75" spans="1:10" x14ac:dyDescent="0.25">
      <c r="A75" s="27"/>
    </row>
    <row r="76" spans="1:10" x14ac:dyDescent="0.25">
      <c r="A76" s="21"/>
    </row>
    <row r="77" spans="1:10" x14ac:dyDescent="0.25">
      <c r="A77" t="s">
        <v>41</v>
      </c>
    </row>
    <row r="78" spans="1:10" x14ac:dyDescent="0.25">
      <c r="A78" s="22" t="s">
        <v>42</v>
      </c>
    </row>
    <row r="81" spans="1:1" x14ac:dyDescent="0.25">
      <c r="A81" s="23"/>
    </row>
    <row r="82" spans="1:1" x14ac:dyDescent="0.25">
      <c r="A82" s="23" t="s">
        <v>131</v>
      </c>
    </row>
  </sheetData>
  <mergeCells count="5">
    <mergeCell ref="C4:E4"/>
    <mergeCell ref="H4:J4"/>
    <mergeCell ref="A4:A5"/>
    <mergeCell ref="B4:B5"/>
    <mergeCell ref="A2:J2"/>
  </mergeCells>
  <pageMargins left="0.7" right="0.7" top="0.75" bottom="0.75" header="0.3" footer="0.3"/>
  <pageSetup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0"/>
  <sheetViews>
    <sheetView tabSelected="1" zoomScale="80" zoomScaleNormal="80" workbookViewId="0">
      <pane xSplit="1" ySplit="5" topLeftCell="B21" activePane="bottomRight" state="frozen"/>
      <selection activeCell="N22" sqref="M22:N22"/>
      <selection pane="topRight" activeCell="N22" sqref="M22:N22"/>
      <selection pane="bottomLeft" activeCell="N22" sqref="M22:N22"/>
      <selection pane="bottomRight" activeCell="O20" sqref="O20"/>
    </sheetView>
  </sheetViews>
  <sheetFormatPr baseColWidth="10" defaultColWidth="11.42578125" defaultRowHeight="15" x14ac:dyDescent="0.25"/>
  <cols>
    <col min="1" max="1" width="41.28515625" style="23" customWidth="1"/>
    <col min="2" max="3" width="13.28515625" style="27" customWidth="1"/>
    <col min="4" max="4" width="14.7109375" style="27" customWidth="1"/>
    <col min="5" max="5" width="12.7109375" style="27" customWidth="1"/>
    <col min="6" max="6" width="14.7109375" style="27" customWidth="1"/>
    <col min="7" max="8" width="13.5703125" style="27" customWidth="1"/>
    <col min="9" max="9" width="13.28515625" style="23" customWidth="1"/>
    <col min="10" max="10" width="12.7109375" style="23" customWidth="1"/>
    <col min="11" max="16384" width="11.42578125" style="23"/>
  </cols>
  <sheetData>
    <row r="2" spans="1:11" ht="15.75" x14ac:dyDescent="0.25">
      <c r="A2" s="104" t="s">
        <v>124</v>
      </c>
      <c r="B2" s="104"/>
      <c r="C2" s="104"/>
      <c r="D2" s="104"/>
      <c r="E2" s="104"/>
      <c r="F2" s="104"/>
      <c r="G2" s="104"/>
      <c r="H2" s="104"/>
      <c r="I2" s="104"/>
      <c r="J2" s="104"/>
    </row>
    <row r="4" spans="1:11" ht="15" customHeight="1" x14ac:dyDescent="0.25">
      <c r="A4" s="102" t="s">
        <v>0</v>
      </c>
      <c r="B4" s="100" t="s">
        <v>1</v>
      </c>
      <c r="C4" s="105" t="s">
        <v>36</v>
      </c>
      <c r="D4" s="106"/>
      <c r="E4" s="106"/>
      <c r="F4" s="64"/>
      <c r="G4" s="60"/>
      <c r="H4" s="107" t="s">
        <v>39</v>
      </c>
      <c r="I4" s="108"/>
      <c r="J4" s="108"/>
    </row>
    <row r="5" spans="1:11" ht="15.75" thickBot="1" x14ac:dyDescent="0.3">
      <c r="A5" s="103"/>
      <c r="B5" s="101"/>
      <c r="C5" s="42" t="s">
        <v>40</v>
      </c>
      <c r="D5" s="43" t="s">
        <v>37</v>
      </c>
      <c r="E5" s="43" t="s">
        <v>38</v>
      </c>
      <c r="F5" s="48" t="s">
        <v>47</v>
      </c>
      <c r="G5" s="43" t="s">
        <v>46</v>
      </c>
      <c r="H5" s="42" t="s">
        <v>40</v>
      </c>
      <c r="I5" s="48" t="s">
        <v>47</v>
      </c>
      <c r="J5" s="43" t="s">
        <v>46</v>
      </c>
    </row>
    <row r="6" spans="1:11" ht="15.75" thickTop="1" x14ac:dyDescent="0.25">
      <c r="A6" s="24"/>
    </row>
    <row r="7" spans="1:11" x14ac:dyDescent="0.25">
      <c r="A7" s="25" t="s">
        <v>2</v>
      </c>
      <c r="C7" s="27" t="s">
        <v>45</v>
      </c>
      <c r="D7" s="44"/>
      <c r="E7" s="44"/>
      <c r="F7" s="35">
        <v>192748.86</v>
      </c>
      <c r="G7" s="44">
        <v>0</v>
      </c>
      <c r="H7" s="27" t="s">
        <v>45</v>
      </c>
      <c r="I7" s="76"/>
      <c r="J7" s="76"/>
    </row>
    <row r="9" spans="1:11" x14ac:dyDescent="0.25">
      <c r="A9" s="23" t="s">
        <v>34</v>
      </c>
    </row>
    <row r="10" spans="1:11" x14ac:dyDescent="0.25">
      <c r="A10" s="26" t="s">
        <v>72</v>
      </c>
      <c r="B10" s="72">
        <f>C10</f>
        <v>1813</v>
      </c>
      <c r="C10" s="35">
        <f>SUM(D10:G10)</f>
        <v>1813</v>
      </c>
      <c r="D10" s="27">
        <f>'I Trimestre'!D10+'II Trimestre'!D10+'III Trimestre'!D10+'IV Trimestre'!D10</f>
        <v>0</v>
      </c>
      <c r="E10" s="27">
        <f>'I Trimestre'!E10+'II Trimestre'!E10+'III Trimestre'!E10+'IV Trimestre'!E10</f>
        <v>0</v>
      </c>
      <c r="F10" s="27">
        <f>'I Trimestre'!F10+'II Trimestre'!F10+'III Trimestre'!F10+'IV Trimestre'!F10</f>
        <v>1117</v>
      </c>
      <c r="G10" s="27">
        <f>'I Trimestre'!G10+'II Trimestre'!G10+'III Trimestre'!G10+'IV Trimestre'!G10</f>
        <v>696</v>
      </c>
      <c r="H10" s="27">
        <f>I10+J10</f>
        <v>0</v>
      </c>
      <c r="I10" s="27">
        <f>'I Trimestre'!I10+'II Trimestre'!I10+'III Trimestre'!I10+'IV Trimestre'!I10</f>
        <v>0</v>
      </c>
      <c r="J10" s="27">
        <f>'I Trimestre'!J10+'II Trimestre'!J10+'III Trimestre'!J10+'IV Trimestre'!J10</f>
        <v>0</v>
      </c>
      <c r="K10" s="62"/>
    </row>
    <row r="11" spans="1:11" x14ac:dyDescent="0.25">
      <c r="A11" s="28" t="s">
        <v>125</v>
      </c>
      <c r="B11" s="46">
        <f t="shared" ref="B11:B13" si="0">H11+C11</f>
        <v>3337</v>
      </c>
      <c r="C11" s="35">
        <f t="shared" ref="C11:C13" si="1">SUM(D11:G11)</f>
        <v>3337</v>
      </c>
      <c r="D11" s="27">
        <f>'I Trimestre'!D11+'II Trimestre'!D11+'III Trimestre'!D11+'IV Trimestre'!D11</f>
        <v>0</v>
      </c>
      <c r="E11" s="27">
        <f>'I Trimestre'!E11+'II Trimestre'!E11+'III Trimestre'!E11+'IV Trimestre'!E11</f>
        <v>0</v>
      </c>
      <c r="F11" s="27">
        <f>'I Trimestre'!F11+'II Trimestre'!F11+'III Trimestre'!F11+'IV Trimestre'!F11</f>
        <v>3337</v>
      </c>
      <c r="G11" s="27">
        <f>'I Trimestre'!G11+'II Trimestre'!G11+'III Trimestre'!G11+'IV Trimestre'!G11</f>
        <v>0</v>
      </c>
      <c r="H11" s="27">
        <f t="shared" ref="H11:H13" si="2">I11+J11</f>
        <v>0</v>
      </c>
      <c r="I11" s="27">
        <f>'I Trimestre'!I11+'II Trimestre'!I11+'III Trimestre'!I11+'IV Trimestre'!I11</f>
        <v>0</v>
      </c>
      <c r="J11" s="27">
        <f>'I Trimestre'!J11+'II Trimestre'!J11+'III Trimestre'!J11+'IV Trimestre'!J11</f>
        <v>0</v>
      </c>
      <c r="K11" s="83"/>
    </row>
    <row r="12" spans="1:11" x14ac:dyDescent="0.25">
      <c r="A12" s="28" t="s">
        <v>126</v>
      </c>
      <c r="B12" s="46">
        <f t="shared" si="0"/>
        <v>1649</v>
      </c>
      <c r="C12" s="35">
        <f t="shared" si="1"/>
        <v>1649</v>
      </c>
      <c r="D12" s="27">
        <f>'I Trimestre'!D12+'II Trimestre'!D12+'III Trimestre'!D12+'IV Trimestre'!D12</f>
        <v>0</v>
      </c>
      <c r="E12" s="27">
        <f>'I Trimestre'!E12+'II Trimestre'!E12+'III Trimestre'!E12+'IV Trimestre'!E12</f>
        <v>0</v>
      </c>
      <c r="F12" s="27">
        <f>'I Trimestre'!F12+'II Trimestre'!F12+'III Trimestre'!F12+'IV Trimestre'!F12</f>
        <v>1649</v>
      </c>
      <c r="G12" s="27">
        <f>'I Trimestre'!G12+'II Trimestre'!G12+'III Trimestre'!G12+'IV Trimestre'!G12</f>
        <v>0</v>
      </c>
      <c r="H12" s="27">
        <f t="shared" si="2"/>
        <v>0</v>
      </c>
      <c r="I12" s="27">
        <f>'I Trimestre'!I12+'II Trimestre'!I12+'III Trimestre'!I12+'IV Trimestre'!I12</f>
        <v>0</v>
      </c>
      <c r="J12" s="27">
        <f>'I Trimestre'!J12+'II Trimestre'!J12+'III Trimestre'!J12+'IV Trimestre'!J12</f>
        <v>0</v>
      </c>
      <c r="K12" s="83"/>
    </row>
    <row r="13" spans="1:11" x14ac:dyDescent="0.25">
      <c r="A13" s="28" t="s">
        <v>82</v>
      </c>
      <c r="B13" s="46">
        <f t="shared" si="0"/>
        <v>3337</v>
      </c>
      <c r="C13" s="35">
        <f t="shared" si="1"/>
        <v>3337</v>
      </c>
      <c r="D13" s="27">
        <f>+'IV Trimestre'!D13</f>
        <v>0</v>
      </c>
      <c r="E13" s="27">
        <f>+'IV Trimestre'!E13</f>
        <v>0</v>
      </c>
      <c r="F13" s="27">
        <f>+'IV Trimestre'!F13</f>
        <v>3337</v>
      </c>
      <c r="G13" s="27">
        <f>+'IV Trimestre'!G13</f>
        <v>0</v>
      </c>
      <c r="H13" s="27">
        <f t="shared" si="2"/>
        <v>0</v>
      </c>
      <c r="I13" s="27">
        <f>+'IV Trimestre'!I13</f>
        <v>0</v>
      </c>
      <c r="J13" s="27">
        <f>+'IV Trimestre'!J13</f>
        <v>0</v>
      </c>
      <c r="K13" s="83"/>
    </row>
    <row r="15" spans="1:11" x14ac:dyDescent="0.25">
      <c r="A15" s="29" t="s">
        <v>3</v>
      </c>
    </row>
    <row r="16" spans="1:11" x14ac:dyDescent="0.25">
      <c r="A16" s="26" t="s">
        <v>72</v>
      </c>
      <c r="B16" s="27">
        <f>C16+H16</f>
        <v>276048009.60000002</v>
      </c>
      <c r="C16" s="27">
        <f>SUM(D16:G16)</f>
        <v>276048009.60000002</v>
      </c>
      <c r="D16" s="70">
        <f>'I Trimestre'!D16+'II Trimestre'!D16+'III Trimestre'!D16+'IV Trimestre'!D16</f>
        <v>0</v>
      </c>
      <c r="E16" s="27">
        <f>'I Trimestre'!E16+'II Trimestre'!E16+'III Trimestre'!E16+'IV Trimestre'!E16</f>
        <v>0</v>
      </c>
      <c r="F16" s="27">
        <f>'I Trimestre'!F16+'II Trimestre'!F16+'III Trimestre'!F16+'IV Trimestre'!F16</f>
        <v>251115897.59999999</v>
      </c>
      <c r="G16" s="27">
        <f>'I Trimestre'!G16+'II Trimestre'!G16+'III Trimestre'!G16+'IV Trimestre'!G16</f>
        <v>24932112</v>
      </c>
      <c r="H16" s="27">
        <f>+I16+J16</f>
        <v>0</v>
      </c>
      <c r="I16" s="35">
        <f>'I Trimestre'!I16+'II Trimestre'!I16+'III Trimestre'!I16</f>
        <v>0</v>
      </c>
      <c r="J16" s="35">
        <f>'I Trimestre'!J16+'II Trimestre'!J16+'III Trimestre'!J16</f>
        <v>0</v>
      </c>
      <c r="K16" s="62"/>
    </row>
    <row r="17" spans="1:11" x14ac:dyDescent="0.25">
      <c r="A17" s="28" t="s">
        <v>125</v>
      </c>
      <c r="B17" s="27">
        <f t="shared" ref="B17:B19" si="3">C17+H17</f>
        <v>839845000</v>
      </c>
      <c r="C17" s="27">
        <f t="shared" ref="C17:C19" si="4">SUM(D17:G17)</f>
        <v>839845000</v>
      </c>
      <c r="D17" s="63">
        <f>'I Trimestre'!D17+'II Trimestre'!D17+'III Trimestre'!D17+'IV Trimestre'!D17</f>
        <v>0</v>
      </c>
      <c r="E17" s="27">
        <f>'I Trimestre'!E17+'II Trimestre'!E17+'III Trimestre'!E17+'IV Trimestre'!E17</f>
        <v>0</v>
      </c>
      <c r="F17" s="27">
        <f>'I Trimestre'!F17+'II Trimestre'!F17+'III Trimestre'!F17+'IV Trimestre'!F17</f>
        <v>839845000</v>
      </c>
      <c r="G17" s="27">
        <f>'I Trimestre'!G17+'II Trimestre'!G17+'III Trimestre'!G17+'IV Trimestre'!G17</f>
        <v>0</v>
      </c>
      <c r="H17" s="27">
        <f t="shared" ref="H17:H19" si="5">+I17+J17</f>
        <v>0</v>
      </c>
      <c r="I17" s="35">
        <f>'I Trimestre'!I17+'II Trimestre'!I17+'III Trimestre'!I17+'IV Trimestre'!I17</f>
        <v>0</v>
      </c>
      <c r="J17" s="35">
        <f>'I Trimestre'!J17+'II Trimestre'!J17+'III Trimestre'!J17+'IV Trimestre'!J17</f>
        <v>0</v>
      </c>
    </row>
    <row r="18" spans="1:11" x14ac:dyDescent="0.25">
      <c r="A18" s="28" t="s">
        <v>126</v>
      </c>
      <c r="B18" s="27">
        <f t="shared" si="3"/>
        <v>724582996.86000001</v>
      </c>
      <c r="C18" s="27">
        <f t="shared" si="4"/>
        <v>724582996.86000001</v>
      </c>
      <c r="D18" s="69">
        <f>'I Trimestre'!D18+'II Trimestre'!D18+'III Trimestre'!D18+'IV Trimestre'!D18</f>
        <v>0</v>
      </c>
      <c r="E18" s="27">
        <f>'I Trimestre'!E18+'II Trimestre'!E18+'III Trimestre'!E18+'IV Trimestre'!E18</f>
        <v>0</v>
      </c>
      <c r="F18" s="27">
        <f>'I Trimestre'!F18+'II Trimestre'!F18+'III Trimestre'!F18+'IV Trimestre'!F18</f>
        <v>724582996.86000001</v>
      </c>
      <c r="G18" s="27">
        <f>'I Trimestre'!G18+'II Trimestre'!G18+'III Trimestre'!G18+'IV Trimestre'!G18</f>
        <v>0</v>
      </c>
      <c r="H18" s="27">
        <f t="shared" si="5"/>
        <v>0</v>
      </c>
      <c r="I18" s="35">
        <f>'I Trimestre'!I18+'II Trimestre'!I18+'III Trimestre'!I18+'IV Trimestre'!I18</f>
        <v>0</v>
      </c>
      <c r="J18" s="35">
        <f>'I Trimestre'!J18+'II Trimestre'!J18+'III Trimestre'!J18+'IV Trimestre'!J18</f>
        <v>0</v>
      </c>
    </row>
    <row r="19" spans="1:11" x14ac:dyDescent="0.25">
      <c r="A19" s="28" t="s">
        <v>82</v>
      </c>
      <c r="B19" s="27">
        <f t="shared" si="3"/>
        <v>839845000</v>
      </c>
      <c r="C19" s="35">
        <f t="shared" si="4"/>
        <v>839845000</v>
      </c>
      <c r="D19" s="70">
        <f>+'IV Trimestre'!D19</f>
        <v>0</v>
      </c>
      <c r="E19" s="70">
        <f>+'IV Trimestre'!E19</f>
        <v>0</v>
      </c>
      <c r="F19" s="70">
        <f>+'IV Trimestre'!F19</f>
        <v>839845000</v>
      </c>
      <c r="G19" s="70">
        <f>+'IV Trimestre'!G19</f>
        <v>0</v>
      </c>
      <c r="H19" s="27">
        <f t="shared" si="5"/>
        <v>0</v>
      </c>
      <c r="I19" s="27">
        <f>+'IV Trimestre'!I19</f>
        <v>0</v>
      </c>
      <c r="J19" s="27">
        <f>+'IV Trimestre'!J19</f>
        <v>0</v>
      </c>
      <c r="K19" s="62"/>
    </row>
    <row r="20" spans="1:11" x14ac:dyDescent="0.25">
      <c r="A20" s="28" t="s">
        <v>127</v>
      </c>
      <c r="B20" s="27">
        <f>B18</f>
        <v>724582996.86000001</v>
      </c>
      <c r="I20" s="27"/>
      <c r="J20" s="27"/>
    </row>
    <row r="22" spans="1:11" x14ac:dyDescent="0.25">
      <c r="A22" s="30" t="s">
        <v>4</v>
      </c>
      <c r="C22" s="31"/>
    </row>
    <row r="23" spans="1:11" x14ac:dyDescent="0.25">
      <c r="A23" s="32" t="s">
        <v>125</v>
      </c>
      <c r="B23" s="35">
        <f>'I Trimestre'!B23+'II Trimestre'!B23+'III Trimestre'!B23+'IV Trimestre'!B23</f>
        <v>839845000</v>
      </c>
      <c r="C23" s="31">
        <f>'I Trimestre'!C23+'II Trimestre'!C23+'III Trimestre'!C23+'IV Trimestre'!C23</f>
        <v>839845000</v>
      </c>
      <c r="D23" s="44"/>
    </row>
    <row r="24" spans="1:11" x14ac:dyDescent="0.25">
      <c r="A24" s="32" t="s">
        <v>126</v>
      </c>
      <c r="B24" s="27">
        <f>'I Trimestre'!B24+'II Trimestre'!B24+'III Trimestre'!B24+'IV Trimestre'!B24</f>
        <v>311289008.89999998</v>
      </c>
      <c r="C24" s="31">
        <f>'I Trimestre'!C24+'II Trimestre'!C24+'III Trimestre'!C24+'IV Trimestre'!C24</f>
        <v>0</v>
      </c>
    </row>
    <row r="26" spans="1:11" x14ac:dyDescent="0.25">
      <c r="A26" s="23" t="s">
        <v>5</v>
      </c>
    </row>
    <row r="27" spans="1:11" x14ac:dyDescent="0.25">
      <c r="A27" s="33" t="s">
        <v>73</v>
      </c>
      <c r="B27" s="55">
        <v>0.98</v>
      </c>
      <c r="C27" s="55">
        <v>0.98</v>
      </c>
      <c r="D27" s="55">
        <v>0.98</v>
      </c>
      <c r="E27" s="55">
        <v>0.98</v>
      </c>
      <c r="F27" s="55">
        <v>0.98</v>
      </c>
      <c r="G27" s="55">
        <v>0.98</v>
      </c>
      <c r="H27" s="55"/>
      <c r="I27" s="55"/>
      <c r="J27" s="55"/>
    </row>
    <row r="28" spans="1:11" x14ac:dyDescent="0.25">
      <c r="A28" s="33" t="s">
        <v>128</v>
      </c>
      <c r="B28" s="55">
        <v>0.99</v>
      </c>
      <c r="C28" s="55">
        <v>0.99</v>
      </c>
      <c r="D28" s="55">
        <v>0.99</v>
      </c>
      <c r="E28" s="55">
        <v>0.99</v>
      </c>
      <c r="F28" s="55">
        <v>0.99</v>
      </c>
      <c r="G28" s="55">
        <v>0.99</v>
      </c>
      <c r="H28" s="55"/>
      <c r="I28" s="55"/>
      <c r="J28" s="55"/>
    </row>
    <row r="29" spans="1:11" x14ac:dyDescent="0.25">
      <c r="A29" s="28" t="s">
        <v>6</v>
      </c>
      <c r="B29" s="35">
        <f>C29</f>
        <v>11812</v>
      </c>
      <c r="C29" s="35">
        <f>F29+E29</f>
        <v>11812</v>
      </c>
      <c r="D29" s="35">
        <v>0</v>
      </c>
      <c r="E29" s="35">
        <v>0</v>
      </c>
      <c r="F29" s="35">
        <v>11812</v>
      </c>
      <c r="G29" s="35">
        <v>0</v>
      </c>
      <c r="H29" s="35">
        <f>+I29+J29</f>
        <v>0</v>
      </c>
      <c r="I29" s="35"/>
      <c r="J29" s="35"/>
    </row>
    <row r="31" spans="1:11" x14ac:dyDescent="0.25">
      <c r="A31" s="36" t="s">
        <v>7</v>
      </c>
    </row>
    <row r="32" spans="1:11" x14ac:dyDescent="0.25">
      <c r="A32" s="34" t="s">
        <v>74</v>
      </c>
      <c r="B32" s="27">
        <f>B16/B27</f>
        <v>281681642.44897962</v>
      </c>
      <c r="C32" s="27">
        <f t="shared" ref="C32:J32" si="6">C16/C27</f>
        <v>281681642.44897962</v>
      </c>
      <c r="D32" s="27">
        <f t="shared" si="6"/>
        <v>0</v>
      </c>
      <c r="E32" s="27">
        <f t="shared" si="6"/>
        <v>0</v>
      </c>
      <c r="F32" s="27">
        <f t="shared" ref="F32:G32" si="7">F16/F27</f>
        <v>256240711.83673468</v>
      </c>
      <c r="G32" s="27">
        <f t="shared" si="7"/>
        <v>25440930.612244897</v>
      </c>
      <c r="H32" s="27" t="e">
        <f t="shared" si="6"/>
        <v>#DIV/0!</v>
      </c>
      <c r="I32" s="34" t="e">
        <f t="shared" si="6"/>
        <v>#DIV/0!</v>
      </c>
      <c r="J32" s="34" t="e">
        <f t="shared" si="6"/>
        <v>#DIV/0!</v>
      </c>
    </row>
    <row r="33" spans="1:10" x14ac:dyDescent="0.25">
      <c r="A33" s="34" t="s">
        <v>129</v>
      </c>
      <c r="B33" s="27">
        <f>B18/B28</f>
        <v>731902017.030303</v>
      </c>
      <c r="C33" s="27">
        <f t="shared" ref="C33:J33" si="8">C18/C28</f>
        <v>731902017.030303</v>
      </c>
      <c r="D33" s="27">
        <f t="shared" si="8"/>
        <v>0</v>
      </c>
      <c r="E33" s="27">
        <f t="shared" si="8"/>
        <v>0</v>
      </c>
      <c r="F33" s="27">
        <f t="shared" ref="F33:G33" si="9">F18/F28</f>
        <v>731902017.030303</v>
      </c>
      <c r="G33" s="27">
        <f t="shared" si="9"/>
        <v>0</v>
      </c>
      <c r="H33" s="27" t="e">
        <f t="shared" si="8"/>
        <v>#DIV/0!</v>
      </c>
      <c r="I33" s="34" t="e">
        <f t="shared" si="8"/>
        <v>#DIV/0!</v>
      </c>
      <c r="J33" s="34" t="e">
        <f t="shared" si="8"/>
        <v>#DIV/0!</v>
      </c>
    </row>
    <row r="34" spans="1:10" x14ac:dyDescent="0.25">
      <c r="A34" s="34" t="s">
        <v>75</v>
      </c>
      <c r="B34" s="27">
        <f>B32/B10</f>
        <v>155367.70129563133</v>
      </c>
      <c r="C34" s="27">
        <f t="shared" ref="C34:J34" si="10">C32/C10</f>
        <v>155367.70129563133</v>
      </c>
      <c r="D34" s="27" t="e">
        <f t="shared" si="10"/>
        <v>#DIV/0!</v>
      </c>
      <c r="E34" s="27" t="e">
        <f t="shared" si="10"/>
        <v>#DIV/0!</v>
      </c>
      <c r="F34" s="27">
        <f t="shared" ref="F34:G34" si="11">F32/F10</f>
        <v>229400.81632653059</v>
      </c>
      <c r="G34" s="27">
        <f t="shared" si="11"/>
        <v>36553.061224489793</v>
      </c>
      <c r="H34" s="27" t="e">
        <f t="shared" si="10"/>
        <v>#DIV/0!</v>
      </c>
      <c r="I34" s="34" t="e">
        <f t="shared" si="10"/>
        <v>#DIV/0!</v>
      </c>
      <c r="J34" s="34" t="e">
        <f t="shared" si="10"/>
        <v>#DIV/0!</v>
      </c>
    </row>
    <row r="35" spans="1:10" x14ac:dyDescent="0.25">
      <c r="A35" s="34" t="s">
        <v>130</v>
      </c>
      <c r="B35" s="27">
        <f>B33/B12</f>
        <v>443845.97758053546</v>
      </c>
      <c r="C35" s="27">
        <f t="shared" ref="C35:J35" si="12">C33/C12</f>
        <v>443845.97758053546</v>
      </c>
      <c r="D35" s="27" t="e">
        <f t="shared" si="12"/>
        <v>#DIV/0!</v>
      </c>
      <c r="E35" s="27" t="e">
        <f t="shared" si="12"/>
        <v>#DIV/0!</v>
      </c>
      <c r="F35" s="27">
        <f t="shared" ref="F35:G35" si="13">F33/F12</f>
        <v>443845.97758053546</v>
      </c>
      <c r="G35" s="27" t="e">
        <f t="shared" si="13"/>
        <v>#DIV/0!</v>
      </c>
      <c r="H35" s="27" t="e">
        <f t="shared" si="12"/>
        <v>#DIV/0!</v>
      </c>
      <c r="I35" s="34" t="e">
        <f t="shared" si="12"/>
        <v>#DIV/0!</v>
      </c>
      <c r="J35" s="34" t="e">
        <f t="shared" si="12"/>
        <v>#DIV/0!</v>
      </c>
    </row>
    <row r="37" spans="1:10" x14ac:dyDescent="0.25">
      <c r="A37" s="25" t="s">
        <v>8</v>
      </c>
    </row>
    <row r="39" spans="1:10" x14ac:dyDescent="0.25">
      <c r="A39" s="23" t="s">
        <v>9</v>
      </c>
    </row>
    <row r="40" spans="1:10" x14ac:dyDescent="0.25">
      <c r="A40" s="23" t="s">
        <v>10</v>
      </c>
      <c r="B40" s="53">
        <f>B11/B29*100</f>
        <v>28.250931256349475</v>
      </c>
      <c r="C40" s="53">
        <f t="shared" ref="C40:J40" si="14">C11/C29*100</f>
        <v>28.250931256349475</v>
      </c>
      <c r="D40" s="53" t="e">
        <f t="shared" si="14"/>
        <v>#DIV/0!</v>
      </c>
      <c r="E40" s="53" t="e">
        <f t="shared" si="14"/>
        <v>#DIV/0!</v>
      </c>
      <c r="F40" s="53">
        <f t="shared" ref="F40:G40" si="15">F11/F29*100</f>
        <v>28.250931256349475</v>
      </c>
      <c r="G40" s="53" t="e">
        <f t="shared" si="15"/>
        <v>#DIV/0!</v>
      </c>
      <c r="H40" s="53" t="e">
        <f t="shared" si="14"/>
        <v>#DIV/0!</v>
      </c>
      <c r="I40" s="56" t="e">
        <f t="shared" si="14"/>
        <v>#DIV/0!</v>
      </c>
      <c r="J40" s="56" t="e">
        <f t="shared" si="14"/>
        <v>#DIV/0!</v>
      </c>
    </row>
    <row r="41" spans="1:10" x14ac:dyDescent="0.25">
      <c r="A41" s="23" t="s">
        <v>11</v>
      </c>
      <c r="B41" s="53">
        <f>B12/B29*100</f>
        <v>13.96037927531324</v>
      </c>
      <c r="C41" s="53">
        <f t="shared" ref="C41:J41" si="16">C12/C29*100</f>
        <v>13.96037927531324</v>
      </c>
      <c r="D41" s="53" t="e">
        <f t="shared" si="16"/>
        <v>#DIV/0!</v>
      </c>
      <c r="E41" s="53" t="e">
        <f t="shared" si="16"/>
        <v>#DIV/0!</v>
      </c>
      <c r="F41" s="53">
        <f t="shared" ref="F41:G41" si="17">F12/F29*100</f>
        <v>13.96037927531324</v>
      </c>
      <c r="G41" s="53" t="e">
        <f t="shared" si="17"/>
        <v>#DIV/0!</v>
      </c>
      <c r="H41" s="53" t="e">
        <f t="shared" si="16"/>
        <v>#DIV/0!</v>
      </c>
      <c r="I41" s="56" t="e">
        <f t="shared" si="16"/>
        <v>#DIV/0!</v>
      </c>
      <c r="J41" s="56" t="e">
        <f t="shared" si="16"/>
        <v>#DIV/0!</v>
      </c>
    </row>
    <row r="42" spans="1:10" x14ac:dyDescent="0.25">
      <c r="B42" s="53"/>
      <c r="C42" s="53"/>
      <c r="D42" s="53"/>
      <c r="E42" s="53"/>
      <c r="F42" s="53"/>
      <c r="G42" s="53"/>
      <c r="H42" s="53"/>
      <c r="I42" s="56"/>
      <c r="J42" s="56"/>
    </row>
    <row r="43" spans="1:10" x14ac:dyDescent="0.25">
      <c r="A43" s="23" t="s">
        <v>12</v>
      </c>
      <c r="B43" s="53"/>
      <c r="C43" s="53"/>
      <c r="D43" s="53"/>
      <c r="E43" s="53"/>
      <c r="F43" s="53"/>
      <c r="G43" s="53"/>
      <c r="H43" s="53"/>
      <c r="I43" s="56"/>
      <c r="J43" s="56"/>
    </row>
    <row r="44" spans="1:10" x14ac:dyDescent="0.25">
      <c r="A44" s="23" t="s">
        <v>13</v>
      </c>
      <c r="B44" s="53">
        <f>B12/B11*100</f>
        <v>49.415642792927777</v>
      </c>
      <c r="C44" s="53">
        <f t="shared" ref="C44:J44" si="18">C12/C11*100</f>
        <v>49.415642792927777</v>
      </c>
      <c r="D44" s="53" t="e">
        <f t="shared" si="18"/>
        <v>#DIV/0!</v>
      </c>
      <c r="E44" s="53" t="e">
        <f t="shared" si="18"/>
        <v>#DIV/0!</v>
      </c>
      <c r="F44" s="53">
        <f t="shared" ref="F44:G44" si="19">F12/F11*100</f>
        <v>49.415642792927777</v>
      </c>
      <c r="G44" s="53" t="e">
        <f t="shared" si="19"/>
        <v>#DIV/0!</v>
      </c>
      <c r="H44" s="53" t="e">
        <f t="shared" si="18"/>
        <v>#DIV/0!</v>
      </c>
      <c r="I44" s="56" t="e">
        <f t="shared" si="18"/>
        <v>#DIV/0!</v>
      </c>
      <c r="J44" s="56" t="e">
        <f t="shared" si="18"/>
        <v>#DIV/0!</v>
      </c>
    </row>
    <row r="45" spans="1:10" x14ac:dyDescent="0.25">
      <c r="A45" s="23" t="s">
        <v>14</v>
      </c>
      <c r="B45" s="53">
        <f>B18/B17*100</f>
        <v>86.275800517952717</v>
      </c>
      <c r="C45" s="53">
        <f t="shared" ref="C45:J45" si="20">C18/C17*100</f>
        <v>86.275800517952717</v>
      </c>
      <c r="D45" s="53" t="e">
        <f t="shared" si="20"/>
        <v>#DIV/0!</v>
      </c>
      <c r="E45" s="53" t="e">
        <f t="shared" si="20"/>
        <v>#DIV/0!</v>
      </c>
      <c r="F45" s="53">
        <f t="shared" ref="F45:G45" si="21">F18/F17*100</f>
        <v>86.275800517952717</v>
      </c>
      <c r="G45" s="53" t="e">
        <f t="shared" si="21"/>
        <v>#DIV/0!</v>
      </c>
      <c r="H45" s="53" t="e">
        <f t="shared" si="20"/>
        <v>#DIV/0!</v>
      </c>
      <c r="I45" s="56" t="e">
        <f t="shared" si="20"/>
        <v>#DIV/0!</v>
      </c>
      <c r="J45" s="56" t="e">
        <f t="shared" si="20"/>
        <v>#DIV/0!</v>
      </c>
    </row>
    <row r="46" spans="1:10" x14ac:dyDescent="0.25">
      <c r="A46" s="34" t="s">
        <v>15</v>
      </c>
      <c r="B46" s="53">
        <f>AVERAGE(B44:B45)</f>
        <v>67.845721655440244</v>
      </c>
      <c r="C46" s="53">
        <f t="shared" ref="C46:J46" si="22">AVERAGE(C44:C45)</f>
        <v>67.845721655440244</v>
      </c>
      <c r="D46" s="53" t="e">
        <f t="shared" si="22"/>
        <v>#DIV/0!</v>
      </c>
      <c r="E46" s="53" t="e">
        <f t="shared" si="22"/>
        <v>#DIV/0!</v>
      </c>
      <c r="F46" s="53">
        <f t="shared" ref="F46:G46" si="23">AVERAGE(F44:F45)</f>
        <v>67.845721655440244</v>
      </c>
      <c r="G46" s="53" t="e">
        <f t="shared" si="23"/>
        <v>#DIV/0!</v>
      </c>
      <c r="H46" s="53" t="e">
        <f t="shared" si="22"/>
        <v>#DIV/0!</v>
      </c>
      <c r="I46" s="54" t="e">
        <f t="shared" si="22"/>
        <v>#DIV/0!</v>
      </c>
      <c r="J46" s="54" t="e">
        <f t="shared" si="22"/>
        <v>#DIV/0!</v>
      </c>
    </row>
    <row r="47" spans="1:10" x14ac:dyDescent="0.25">
      <c r="B47" s="53"/>
      <c r="C47" s="53"/>
      <c r="D47" s="53"/>
      <c r="E47" s="53"/>
      <c r="F47" s="53"/>
      <c r="G47" s="53"/>
      <c r="H47" s="53"/>
      <c r="I47" s="56"/>
      <c r="J47" s="56"/>
    </row>
    <row r="48" spans="1:10" x14ac:dyDescent="0.25">
      <c r="A48" s="23" t="s">
        <v>16</v>
      </c>
      <c r="B48" s="53"/>
      <c r="C48" s="53"/>
      <c r="D48" s="53"/>
      <c r="E48" s="53"/>
      <c r="F48" s="53"/>
      <c r="G48" s="53"/>
      <c r="H48" s="53"/>
      <c r="I48" s="56"/>
      <c r="J48" s="56"/>
    </row>
    <row r="49" spans="1:10" x14ac:dyDescent="0.25">
      <c r="A49" s="23" t="s">
        <v>17</v>
      </c>
      <c r="B49" s="53">
        <f>B12/B13*100</f>
        <v>49.415642792927777</v>
      </c>
      <c r="C49" s="53">
        <f t="shared" ref="C49:J49" si="24">C12/C13*100</f>
        <v>49.415642792927777</v>
      </c>
      <c r="D49" s="53" t="e">
        <f t="shared" si="24"/>
        <v>#DIV/0!</v>
      </c>
      <c r="E49" s="53" t="e">
        <f t="shared" si="24"/>
        <v>#DIV/0!</v>
      </c>
      <c r="F49" s="53">
        <f t="shared" ref="F49:G49" si="25">F12/F13*100</f>
        <v>49.415642792927777</v>
      </c>
      <c r="G49" s="53" t="e">
        <f t="shared" si="25"/>
        <v>#DIV/0!</v>
      </c>
      <c r="H49" s="53" t="e">
        <f t="shared" si="24"/>
        <v>#DIV/0!</v>
      </c>
      <c r="I49" s="56" t="e">
        <f t="shared" si="24"/>
        <v>#DIV/0!</v>
      </c>
      <c r="J49" s="56" t="e">
        <f t="shared" si="24"/>
        <v>#DIV/0!</v>
      </c>
    </row>
    <row r="50" spans="1:10" x14ac:dyDescent="0.25">
      <c r="A50" s="23" t="s">
        <v>18</v>
      </c>
      <c r="B50" s="53">
        <f>B18/B19*100</f>
        <v>86.275800517952717</v>
      </c>
      <c r="C50" s="53">
        <f t="shared" ref="C50:J50" si="26">C18/C19*100</f>
        <v>86.275800517952717</v>
      </c>
      <c r="D50" s="53" t="e">
        <f t="shared" si="26"/>
        <v>#DIV/0!</v>
      </c>
      <c r="E50" s="53" t="e">
        <f t="shared" si="26"/>
        <v>#DIV/0!</v>
      </c>
      <c r="F50" s="53">
        <f t="shared" ref="F50:G50" si="27">F18/F19*100</f>
        <v>86.275800517952717</v>
      </c>
      <c r="G50" s="53" t="e">
        <f t="shared" si="27"/>
        <v>#DIV/0!</v>
      </c>
      <c r="H50" s="53" t="e">
        <f t="shared" si="26"/>
        <v>#DIV/0!</v>
      </c>
      <c r="I50" s="56" t="e">
        <f t="shared" si="26"/>
        <v>#DIV/0!</v>
      </c>
      <c r="J50" s="56" t="e">
        <f t="shared" si="26"/>
        <v>#DIV/0!</v>
      </c>
    </row>
    <row r="51" spans="1:10" x14ac:dyDescent="0.25">
      <c r="A51" s="23" t="s">
        <v>19</v>
      </c>
      <c r="B51" s="53">
        <f>(B49+B50)/2</f>
        <v>67.845721655440244</v>
      </c>
      <c r="C51" s="53">
        <f t="shared" ref="C51:J51" si="28">(C49+C50)/2</f>
        <v>67.845721655440244</v>
      </c>
      <c r="D51" s="53" t="e">
        <f t="shared" si="28"/>
        <v>#DIV/0!</v>
      </c>
      <c r="E51" s="53" t="e">
        <f t="shared" si="28"/>
        <v>#DIV/0!</v>
      </c>
      <c r="F51" s="53">
        <f t="shared" ref="F51:G51" si="29">(F49+F50)/2</f>
        <v>67.845721655440244</v>
      </c>
      <c r="G51" s="53" t="e">
        <f t="shared" si="29"/>
        <v>#DIV/0!</v>
      </c>
      <c r="H51" s="53" t="e">
        <f t="shared" si="28"/>
        <v>#DIV/0!</v>
      </c>
      <c r="I51" s="56" t="e">
        <f t="shared" si="28"/>
        <v>#DIV/0!</v>
      </c>
      <c r="J51" s="56" t="e">
        <f t="shared" si="28"/>
        <v>#DIV/0!</v>
      </c>
    </row>
    <row r="52" spans="1:10" x14ac:dyDescent="0.25">
      <c r="B52" s="53"/>
      <c r="C52" s="53"/>
      <c r="D52" s="53"/>
      <c r="E52" s="53"/>
      <c r="F52" s="53"/>
      <c r="G52" s="53"/>
      <c r="H52" s="53"/>
      <c r="I52" s="56"/>
      <c r="J52" s="56"/>
    </row>
    <row r="53" spans="1:10" x14ac:dyDescent="0.25">
      <c r="A53" s="23" t="s">
        <v>32</v>
      </c>
      <c r="B53" s="53"/>
      <c r="C53" s="53"/>
      <c r="D53" s="53"/>
      <c r="E53" s="53"/>
      <c r="F53" s="53"/>
      <c r="G53" s="53"/>
      <c r="H53" s="53"/>
      <c r="I53" s="56"/>
      <c r="J53" s="56"/>
    </row>
    <row r="54" spans="1:10" x14ac:dyDescent="0.25">
      <c r="A54" s="23" t="s">
        <v>20</v>
      </c>
      <c r="B54" s="53">
        <f>B20/B18*100</f>
        <v>100</v>
      </c>
      <c r="C54" s="53">
        <f t="shared" ref="C54:J54" si="30">C20/C18*100</f>
        <v>0</v>
      </c>
      <c r="D54" s="53" t="e">
        <f t="shared" si="30"/>
        <v>#DIV/0!</v>
      </c>
      <c r="E54" s="53" t="e">
        <f t="shared" si="30"/>
        <v>#DIV/0!</v>
      </c>
      <c r="F54" s="53">
        <f t="shared" ref="F54:G54" si="31">F20/F18*100</f>
        <v>0</v>
      </c>
      <c r="G54" s="53" t="e">
        <f t="shared" si="31"/>
        <v>#DIV/0!</v>
      </c>
      <c r="H54" s="53" t="e">
        <f t="shared" si="30"/>
        <v>#DIV/0!</v>
      </c>
      <c r="I54" s="56" t="e">
        <f t="shared" si="30"/>
        <v>#DIV/0!</v>
      </c>
      <c r="J54" s="56" t="e">
        <f t="shared" si="30"/>
        <v>#DIV/0!</v>
      </c>
    </row>
    <row r="55" spans="1:10" x14ac:dyDescent="0.25">
      <c r="B55" s="53"/>
      <c r="C55" s="53"/>
      <c r="D55" s="53"/>
      <c r="E55" s="53"/>
      <c r="F55" s="53"/>
      <c r="G55" s="53"/>
      <c r="H55" s="53"/>
      <c r="I55" s="56"/>
      <c r="J55" s="56"/>
    </row>
    <row r="56" spans="1:10" x14ac:dyDescent="0.25">
      <c r="A56" s="23" t="s">
        <v>21</v>
      </c>
      <c r="B56" s="53"/>
      <c r="C56" s="53"/>
      <c r="D56" s="53"/>
      <c r="E56" s="53"/>
      <c r="F56" s="53"/>
      <c r="G56" s="53"/>
      <c r="H56" s="53"/>
      <c r="I56" s="56"/>
      <c r="J56" s="56"/>
    </row>
    <row r="57" spans="1:10" x14ac:dyDescent="0.25">
      <c r="A57" s="23" t="s">
        <v>22</v>
      </c>
      <c r="B57" s="53">
        <f>((B12/B10)-1)*100</f>
        <v>-9.0457804743519059</v>
      </c>
      <c r="C57" s="53">
        <f t="shared" ref="C57:J57" si="32">((C12/C10)-1)*100</f>
        <v>-9.0457804743519059</v>
      </c>
      <c r="D57" s="53" t="e">
        <f t="shared" si="32"/>
        <v>#DIV/0!</v>
      </c>
      <c r="E57" s="53" t="e">
        <f t="shared" si="32"/>
        <v>#DIV/0!</v>
      </c>
      <c r="F57" s="53">
        <f t="shared" ref="F57:G57" si="33">((F12/F10)-1)*100</f>
        <v>47.627573858549674</v>
      </c>
      <c r="G57" s="53">
        <f t="shared" si="33"/>
        <v>-100</v>
      </c>
      <c r="H57" s="53" t="e">
        <f t="shared" si="32"/>
        <v>#DIV/0!</v>
      </c>
      <c r="I57" s="56" t="e">
        <f t="shared" si="32"/>
        <v>#DIV/0!</v>
      </c>
      <c r="J57" s="56" t="e">
        <f t="shared" si="32"/>
        <v>#DIV/0!</v>
      </c>
    </row>
    <row r="58" spans="1:10" x14ac:dyDescent="0.25">
      <c r="A58" s="23" t="s">
        <v>23</v>
      </c>
      <c r="B58" s="53">
        <f>((B33/B32)-1)*100</f>
        <v>159.83305502873543</v>
      </c>
      <c r="C58" s="53">
        <f t="shared" ref="C58:J58" si="34">((C33/C32)-1)*100</f>
        <v>159.83305502873543</v>
      </c>
      <c r="D58" s="53" t="e">
        <f t="shared" si="34"/>
        <v>#DIV/0!</v>
      </c>
      <c r="E58" s="53" t="e">
        <f t="shared" si="34"/>
        <v>#DIV/0!</v>
      </c>
      <c r="F58" s="53">
        <f t="shared" ref="F58:G58" si="35">((F33/F32)-1)*100</f>
        <v>185.63065243771209</v>
      </c>
      <c r="G58" s="53">
        <f t="shared" si="35"/>
        <v>-100</v>
      </c>
      <c r="H58" s="53" t="e">
        <f t="shared" si="34"/>
        <v>#DIV/0!</v>
      </c>
      <c r="I58" s="56" t="e">
        <f t="shared" si="34"/>
        <v>#DIV/0!</v>
      </c>
      <c r="J58" s="56" t="e">
        <f t="shared" si="34"/>
        <v>#DIV/0!</v>
      </c>
    </row>
    <row r="59" spans="1:10" x14ac:dyDescent="0.25">
      <c r="A59" s="34" t="s">
        <v>24</v>
      </c>
      <c r="B59" s="53">
        <f>((B35/B34)-1)*100</f>
        <v>185.67454746337012</v>
      </c>
      <c r="C59" s="53">
        <f t="shared" ref="C59:J59" si="36">((C35/C34)-1)*100</f>
        <v>185.67454746337012</v>
      </c>
      <c r="D59" s="53" t="e">
        <f t="shared" si="36"/>
        <v>#DIV/0!</v>
      </c>
      <c r="E59" s="53" t="e">
        <f t="shared" si="36"/>
        <v>#DIV/0!</v>
      </c>
      <c r="F59" s="53">
        <f t="shared" ref="F59:G59" si="37">((F35/F34)-1)*100</f>
        <v>93.480557169754036</v>
      </c>
      <c r="G59" s="53" t="e">
        <f t="shared" si="37"/>
        <v>#DIV/0!</v>
      </c>
      <c r="H59" s="53" t="e">
        <f t="shared" si="36"/>
        <v>#DIV/0!</v>
      </c>
      <c r="I59" s="54" t="e">
        <f t="shared" si="36"/>
        <v>#DIV/0!</v>
      </c>
      <c r="J59" s="54" t="e">
        <f t="shared" si="36"/>
        <v>#DIV/0!</v>
      </c>
    </row>
    <row r="60" spans="1:10" x14ac:dyDescent="0.25">
      <c r="I60" s="27"/>
      <c r="J60" s="27"/>
    </row>
    <row r="61" spans="1:10" x14ac:dyDescent="0.25">
      <c r="A61" s="23" t="s">
        <v>25</v>
      </c>
    </row>
    <row r="62" spans="1:10" x14ac:dyDescent="0.25">
      <c r="A62" s="23" t="s">
        <v>26</v>
      </c>
      <c r="B62" s="27">
        <f t="shared" ref="B62:J63" si="38">B17/B11</f>
        <v>251676.65567875336</v>
      </c>
      <c r="C62" s="27">
        <f t="shared" si="38"/>
        <v>251676.65567875336</v>
      </c>
      <c r="D62" s="27" t="e">
        <f t="shared" si="38"/>
        <v>#DIV/0!</v>
      </c>
      <c r="E62" s="27" t="e">
        <f t="shared" si="38"/>
        <v>#DIV/0!</v>
      </c>
      <c r="F62" s="27">
        <f t="shared" ref="F62:G62" si="39">F17/F11</f>
        <v>251676.65567875336</v>
      </c>
      <c r="G62" s="27" t="e">
        <f t="shared" si="39"/>
        <v>#DIV/0!</v>
      </c>
      <c r="H62" s="27" t="e">
        <f t="shared" si="38"/>
        <v>#DIV/0!</v>
      </c>
      <c r="I62" s="23" t="e">
        <f t="shared" si="38"/>
        <v>#DIV/0!</v>
      </c>
      <c r="J62" s="23" t="e">
        <f t="shared" si="38"/>
        <v>#DIV/0!</v>
      </c>
    </row>
    <row r="63" spans="1:10" x14ac:dyDescent="0.25">
      <c r="A63" s="23" t="s">
        <v>27</v>
      </c>
      <c r="B63" s="27">
        <f t="shared" si="38"/>
        <v>439407.51780473016</v>
      </c>
      <c r="C63" s="27">
        <f t="shared" si="38"/>
        <v>439407.51780473016</v>
      </c>
      <c r="D63" s="27" t="e">
        <f t="shared" si="38"/>
        <v>#DIV/0!</v>
      </c>
      <c r="E63" s="27" t="e">
        <f t="shared" si="38"/>
        <v>#DIV/0!</v>
      </c>
      <c r="F63" s="27">
        <f t="shared" ref="F63:G63" si="40">F18/F12</f>
        <v>439407.51780473016</v>
      </c>
      <c r="G63" s="27" t="e">
        <f t="shared" si="40"/>
        <v>#DIV/0!</v>
      </c>
      <c r="H63" s="27" t="e">
        <f t="shared" si="38"/>
        <v>#DIV/0!</v>
      </c>
      <c r="I63" s="23" t="e">
        <f t="shared" si="38"/>
        <v>#DIV/0!</v>
      </c>
      <c r="J63" s="23" t="e">
        <f t="shared" si="38"/>
        <v>#DIV/0!</v>
      </c>
    </row>
    <row r="64" spans="1:10" x14ac:dyDescent="0.25">
      <c r="A64" s="34" t="s">
        <v>28</v>
      </c>
      <c r="B64" s="53">
        <f>(B62/B63)*B46</f>
        <v>38.859563472332027</v>
      </c>
      <c r="C64" s="53">
        <f t="shared" ref="C64:J64" si="41">(C62/C63)*C46</f>
        <v>38.859563472332027</v>
      </c>
      <c r="D64" s="53" t="e">
        <f t="shared" si="41"/>
        <v>#DIV/0!</v>
      </c>
      <c r="E64" s="53" t="e">
        <f t="shared" si="41"/>
        <v>#DIV/0!</v>
      </c>
      <c r="F64" s="53">
        <f t="shared" ref="F64:G64" si="42">(F62/F63)*F46</f>
        <v>38.859563472332027</v>
      </c>
      <c r="G64" s="53" t="e">
        <f t="shared" si="42"/>
        <v>#DIV/0!</v>
      </c>
      <c r="H64" s="53" t="e">
        <f t="shared" si="41"/>
        <v>#DIV/0!</v>
      </c>
      <c r="I64" s="54" t="e">
        <f t="shared" si="41"/>
        <v>#DIV/0!</v>
      </c>
      <c r="J64" s="54" t="e">
        <f t="shared" si="41"/>
        <v>#DIV/0!</v>
      </c>
    </row>
    <row r="65" spans="1:10" x14ac:dyDescent="0.25">
      <c r="B65" s="53"/>
      <c r="C65" s="53"/>
      <c r="D65" s="53"/>
      <c r="E65" s="53"/>
      <c r="F65" s="53"/>
      <c r="G65" s="53"/>
      <c r="H65" s="53"/>
      <c r="I65" s="56"/>
      <c r="J65" s="56"/>
    </row>
    <row r="66" spans="1:10" x14ac:dyDescent="0.25">
      <c r="A66" s="23" t="s">
        <v>29</v>
      </c>
      <c r="B66" s="53"/>
      <c r="C66" s="53"/>
      <c r="D66" s="53"/>
      <c r="E66" s="53"/>
      <c r="F66" s="53"/>
      <c r="G66" s="53"/>
      <c r="H66" s="53"/>
      <c r="I66" s="56"/>
      <c r="J66" s="56"/>
    </row>
    <row r="67" spans="1:10" x14ac:dyDescent="0.25">
      <c r="A67" s="31" t="s">
        <v>30</v>
      </c>
      <c r="B67" s="53">
        <f>(B24/B23)*100</f>
        <v>37.065054730337145</v>
      </c>
      <c r="C67" s="57">
        <f>(C24/C23)*100</f>
        <v>0</v>
      </c>
      <c r="D67" s="53"/>
      <c r="E67" s="53"/>
      <c r="F67" s="53"/>
      <c r="G67" s="53"/>
      <c r="H67" s="53"/>
      <c r="I67" s="57"/>
      <c r="J67" s="57"/>
    </row>
    <row r="68" spans="1:10" x14ac:dyDescent="0.25">
      <c r="A68" s="31" t="s">
        <v>31</v>
      </c>
      <c r="B68" s="53">
        <f t="shared" ref="B68:C68" si="43">(B18/B24)*100</f>
        <v>232.76857715614642</v>
      </c>
      <c r="C68" s="86" t="e">
        <f t="shared" si="43"/>
        <v>#DIV/0!</v>
      </c>
      <c r="D68" s="53"/>
      <c r="E68" s="53"/>
      <c r="F68" s="53"/>
      <c r="G68" s="53"/>
      <c r="H68" s="53"/>
      <c r="I68" s="57"/>
      <c r="J68" s="57"/>
    </row>
    <row r="69" spans="1:10" ht="15.75" thickBot="1" x14ac:dyDescent="0.3">
      <c r="A69" s="37"/>
      <c r="B69" s="45"/>
      <c r="C69" s="45"/>
      <c r="D69" s="45"/>
      <c r="E69" s="45"/>
      <c r="F69" s="45"/>
      <c r="G69" s="45"/>
      <c r="H69" s="45"/>
      <c r="I69" s="37"/>
      <c r="J69" s="37"/>
    </row>
    <row r="70" spans="1:10" ht="15.75" thickTop="1" x14ac:dyDescent="0.25">
      <c r="A70" s="38" t="s">
        <v>35</v>
      </c>
    </row>
    <row r="71" spans="1:10" x14ac:dyDescent="0.25">
      <c r="A71" s="23" t="s">
        <v>33</v>
      </c>
    </row>
    <row r="72" spans="1:10" x14ac:dyDescent="0.25">
      <c r="A72" s="23" t="s">
        <v>87</v>
      </c>
    </row>
    <row r="73" spans="1:10" x14ac:dyDescent="0.25">
      <c r="A73" s="23" t="s">
        <v>88</v>
      </c>
    </row>
    <row r="74" spans="1:10" x14ac:dyDescent="0.25">
      <c r="A74" s="23" t="s">
        <v>78</v>
      </c>
    </row>
    <row r="75" spans="1:10" x14ac:dyDescent="0.25">
      <c r="A75" s="27"/>
    </row>
    <row r="76" spans="1:10" x14ac:dyDescent="0.25">
      <c r="A76" s="39"/>
    </row>
    <row r="77" spans="1:10" x14ac:dyDescent="0.25">
      <c r="A77" s="23" t="s">
        <v>41</v>
      </c>
    </row>
    <row r="78" spans="1:10" x14ac:dyDescent="0.25">
      <c r="A78" s="40" t="s">
        <v>42</v>
      </c>
    </row>
    <row r="80" spans="1:10" x14ac:dyDescent="0.25">
      <c r="A80" s="23" t="s">
        <v>131</v>
      </c>
    </row>
  </sheetData>
  <mergeCells count="5">
    <mergeCell ref="B4:B5"/>
    <mergeCell ref="C4:E4"/>
    <mergeCell ref="H4:J4"/>
    <mergeCell ref="A4:A5"/>
    <mergeCell ref="A2:J2"/>
  </mergeCells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Primer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cp:lastPrinted>2012-07-30T22:38:26Z</cp:lastPrinted>
  <dcterms:created xsi:type="dcterms:W3CDTF">2012-05-03T20:05:29Z</dcterms:created>
  <dcterms:modified xsi:type="dcterms:W3CDTF">2016-06-28T17:23:32Z</dcterms:modified>
</cp:coreProperties>
</file>