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ojas\Documents\Hermes Cliente\files\"/>
    </mc:Choice>
  </mc:AlternateContent>
  <bookViews>
    <workbookView xWindow="360" yWindow="120" windowWidth="15600" windowHeight="9495" tabRatio="709"/>
  </bookViews>
  <sheets>
    <sheet name="Anual" sheetId="7" r:id="rId1"/>
  </sheets>
  <calcPr calcId="152511"/>
</workbook>
</file>

<file path=xl/calcChain.xml><?xml version="1.0" encoding="utf-8"?>
<calcChain xmlns="http://schemas.openxmlformats.org/spreadsheetml/2006/main">
  <c r="C18" i="7" l="1"/>
  <c r="B29" i="7" l="1"/>
  <c r="D63" i="7" l="1"/>
  <c r="C63" i="7"/>
  <c r="D62" i="7"/>
  <c r="C62" i="7"/>
  <c r="D57" i="7"/>
  <c r="C57" i="7"/>
  <c r="D54" i="7"/>
  <c r="C54" i="7"/>
  <c r="D50" i="7"/>
  <c r="C50" i="7"/>
  <c r="D49" i="7"/>
  <c r="D51" i="7" s="1"/>
  <c r="C49" i="7"/>
  <c r="C51" i="7" s="1"/>
  <c r="D45" i="7"/>
  <c r="C45" i="7"/>
  <c r="D44" i="7"/>
  <c r="D46" i="7" s="1"/>
  <c r="C44" i="7"/>
  <c r="C46" i="7" s="1"/>
  <c r="D41" i="7"/>
  <c r="C41" i="7"/>
  <c r="D40" i="7"/>
  <c r="C40" i="7"/>
  <c r="D33" i="7"/>
  <c r="C33" i="7"/>
  <c r="D32" i="7"/>
  <c r="D34" i="7" s="1"/>
  <c r="C32" i="7"/>
  <c r="C34" i="7" s="1"/>
  <c r="C58" i="7" l="1"/>
  <c r="D58" i="7"/>
  <c r="D64" i="7"/>
  <c r="C64" i="7"/>
  <c r="D35" i="7"/>
  <c r="D59" i="7" s="1"/>
  <c r="C35" i="7"/>
  <c r="C59" i="7" s="1"/>
  <c r="B11" i="7" l="1"/>
  <c r="B40" i="7" s="1"/>
  <c r="B12" i="7"/>
  <c r="B13" i="7"/>
  <c r="B16" i="7"/>
  <c r="B32" i="7" s="1"/>
  <c r="B17" i="7"/>
  <c r="B62" i="7" s="1"/>
  <c r="B18" i="7"/>
  <c r="B19" i="7"/>
  <c r="B10" i="7"/>
  <c r="B68" i="7" l="1"/>
  <c r="B63" i="7"/>
  <c r="B50" i="7"/>
  <c r="B45" i="7"/>
  <c r="B33" i="7"/>
  <c r="B54" i="7"/>
  <c r="B34" i="7"/>
  <c r="B57" i="7"/>
  <c r="B41" i="7"/>
  <c r="B49" i="7"/>
  <c r="B44" i="7"/>
  <c r="B23" i="7"/>
  <c r="B67" i="7" s="1"/>
  <c r="B51" i="7" l="1"/>
  <c r="B46" i="7"/>
  <c r="B64" i="7" s="1"/>
  <c r="B58" i="7"/>
  <c r="B35" i="7"/>
  <c r="B59" i="7" s="1"/>
</calcChain>
</file>

<file path=xl/comments1.xml><?xml version="1.0" encoding="utf-8"?>
<comments xmlns="http://schemas.openxmlformats.org/spreadsheetml/2006/main">
  <authors>
    <author>Catherine</author>
  </authors>
  <commentList>
    <comment ref="C18" authorId="0" shapeId="0">
      <text>
        <r>
          <rPr>
            <b/>
            <sz val="9"/>
            <color indexed="81"/>
            <rFont val="Tahoma"/>
            <charset val="1"/>
          </rPr>
          <t>Catherine:</t>
        </r>
        <r>
          <rPr>
            <sz val="9"/>
            <color indexed="81"/>
            <rFont val="Tahoma"/>
            <charset val="1"/>
          </rPr>
          <t xml:space="preserve">
Incluye rubro de reajuste en precio 2010 : Sanebar (IT)</t>
        </r>
      </text>
    </comment>
  </commentList>
</comments>
</file>

<file path=xl/sharedStrings.xml><?xml version="1.0" encoding="utf-8"?>
<sst xmlns="http://schemas.openxmlformats.org/spreadsheetml/2006/main" count="59" uniqueCount="53">
  <si>
    <t>Indicador</t>
  </si>
  <si>
    <t>Total Programa</t>
  </si>
  <si>
    <t>Productos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</si>
  <si>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</si>
  <si>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</si>
  <si>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</si>
  <si>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</si>
  <si>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</si>
  <si>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</si>
  <si>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</si>
  <si>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</si>
  <si>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</si>
  <si>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</si>
  <si>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</si>
  <si>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</si>
  <si>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</si>
  <si>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</si>
  <si>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</si>
  <si>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</si>
  <si>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</si>
  <si>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</si>
  <si>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</si>
  <si>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</si>
  <si>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</si>
  <si>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</si>
  <si>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</si>
  <si>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</si>
  <si>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Gasto programado por beneficiario (GPB) </t>
  </si>
  <si>
    <t xml:space="preserve">Gasto efectivo por beneficiario (GEB) 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</si>
  <si>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</si>
  <si>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</si>
  <si>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</si>
  <si>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</si>
  <si>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</si>
  <si>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>Fuentes:</t>
  </si>
  <si>
    <t>Efectivos  2011</t>
  </si>
  <si>
    <t>IPC ( 2011)</t>
  </si>
  <si>
    <t>Gasto efectivo real  2011</t>
  </si>
  <si>
    <t>Gasto efectivo real por beneficiario  2011</t>
  </si>
  <si>
    <r>
      <t xml:space="preserve">Beneficiarios </t>
    </r>
    <r>
      <rPr>
        <sz val="11"/>
        <color theme="1"/>
        <rFont val="Calibri"/>
        <family val="2"/>
      </rPr>
      <t>¹</t>
    </r>
  </si>
  <si>
    <t>1/ Los beneficiarios se miden a través de la cantidad de sistemas instalados, un sistema por familia, todas diferentes.</t>
  </si>
  <si>
    <t>Programados año 2012</t>
  </si>
  <si>
    <t>Indicadores propuestos aplicado a SANEBAR 2012</t>
  </si>
  <si>
    <t>Programados  2012</t>
  </si>
  <si>
    <t>Efectivos  2012</t>
  </si>
  <si>
    <t>En transferencias  2012</t>
  </si>
  <si>
    <t>IPC ( 2012)</t>
  </si>
  <si>
    <t>Gasto efectivo real  2012</t>
  </si>
  <si>
    <t>Gasto efectivo real por beneficiario  2012</t>
  </si>
  <si>
    <t>Sistema húmedo</t>
  </si>
  <si>
    <t>Letrina seca</t>
  </si>
  <si>
    <t>Informes trimestrales 2011 y 2012 SANEBAR</t>
  </si>
  <si>
    <t>Metas y modificaciones 2012, DESAF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</si>
</sst>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___"/>
    <numFmt numFmtId="165" formatCode="#,##0.00____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4" xfId="0" applyFont="1" applyBorder="1"/>
    <xf numFmtId="0" fontId="1" fillId="0" borderId="0" xfId="0" applyFont="1"/>
    <xf numFmtId="0" fontId="0" fillId="0" borderId="0" xfId="0" applyFill="1" applyAlignment="1">
      <alignment horizontal="left" indent="1"/>
    </xf>
    <xf numFmtId="0" fontId="0" fillId="0" borderId="0" xfId="0" applyAlignment="1">
      <alignment horizontal="left" indent="1"/>
    </xf>
    <xf numFmtId="3" fontId="0" fillId="0" borderId="0" xfId="0" applyNumberFormat="1" applyFill="1"/>
    <xf numFmtId="3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2" fillId="0" borderId="0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0" fillId="0" borderId="0" xfId="0" applyNumberForma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indent="1"/>
    </xf>
    <xf numFmtId="2" fontId="0" fillId="0" borderId="0" xfId="0" applyNumberFormat="1" applyFill="1" applyBorder="1"/>
    <xf numFmtId="0" fontId="1" fillId="0" borderId="0" xfId="0" applyFont="1" applyFill="1" applyBorder="1"/>
    <xf numFmtId="4" fontId="0" fillId="0" borderId="0" xfId="0" applyNumberFormat="1" applyFill="1" applyBorder="1"/>
    <xf numFmtId="165" fontId="0" fillId="0" borderId="0" xfId="0" applyNumberFormat="1" applyFill="1" applyBorder="1"/>
    <xf numFmtId="0" fontId="0" fillId="0" borderId="3" xfId="0" applyFill="1" applyBorder="1"/>
    <xf numFmtId="0" fontId="5" fillId="0" borderId="5" xfId="0" applyFont="1" applyFill="1" applyBorder="1"/>
    <xf numFmtId="0" fontId="0" fillId="0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R" sz="1400"/>
              <a:t>SANEBAR: Indicadores de Efectividad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8627296587926683E-2"/>
          <c:y val="0.17218759113444151"/>
          <c:w val="0.58170603674540677"/>
          <c:h val="0.55810549722951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Anual!$A$44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invertIfNegative val="0"/>
          <c:cat>
            <c:strRef>
              <c:f>(Anual!$B$4,Anual!$C$5:$D$5)</c:f>
              <c:strCache>
                <c:ptCount val="3"/>
                <c:pt idx="0">
                  <c:v>Total Programa</c:v>
                </c:pt>
                <c:pt idx="1">
                  <c:v>Sistema húmedo</c:v>
                </c:pt>
                <c:pt idx="2">
                  <c:v>Letrina seca</c:v>
                </c:pt>
              </c:strCache>
            </c:strRef>
          </c:cat>
          <c:val>
            <c:numRef>
              <c:f>Anual!$B$44:$D$44</c:f>
              <c:numCache>
                <c:formatCode>#,##0.0____</c:formatCode>
                <c:ptCount val="3"/>
                <c:pt idx="0">
                  <c:v>88.21052631578948</c:v>
                </c:pt>
                <c:pt idx="1">
                  <c:v>89.933333333333337</c:v>
                </c:pt>
                <c:pt idx="2">
                  <c:v>81.75</c:v>
                </c:pt>
              </c:numCache>
            </c:numRef>
          </c:val>
        </c:ser>
        <c:ser>
          <c:idx val="1"/>
          <c:order val="1"/>
          <c:tx>
            <c:strRef>
              <c:f>Anual!$A$45</c:f>
              <c:strCache>
                <c:ptCount val="1"/>
                <c:pt idx="0">
                  <c:v>Índice efectividad en gasto (IEG) </c:v>
                </c:pt>
              </c:strCache>
            </c:strRef>
          </c:tx>
          <c:invertIfNegative val="0"/>
          <c:cat>
            <c:strRef>
              <c:f>(Anual!$B$4,Anual!$C$5:$D$5)</c:f>
              <c:strCache>
                <c:ptCount val="3"/>
                <c:pt idx="0">
                  <c:v>Total Programa</c:v>
                </c:pt>
                <c:pt idx="1">
                  <c:v>Sistema húmedo</c:v>
                </c:pt>
                <c:pt idx="2">
                  <c:v>Letrina seca</c:v>
                </c:pt>
              </c:strCache>
            </c:strRef>
          </c:cat>
          <c:val>
            <c:numRef>
              <c:f>Anual!$B$45:$D$45</c:f>
              <c:numCache>
                <c:formatCode>#,##0.0____</c:formatCode>
                <c:ptCount val="3"/>
                <c:pt idx="0">
                  <c:v>93.428266666666673</c:v>
                </c:pt>
                <c:pt idx="1">
                  <c:v>93.306379928315408</c:v>
                </c:pt>
                <c:pt idx="2">
                  <c:v>95.047619047619051</c:v>
                </c:pt>
              </c:numCache>
            </c:numRef>
          </c:val>
        </c:ser>
        <c:ser>
          <c:idx val="2"/>
          <c:order val="2"/>
          <c:tx>
            <c:strRef>
              <c:f>Anual!$A$46</c:f>
              <c:strCache>
                <c:ptCount val="1"/>
                <c:pt idx="0">
                  <c:v>Índice efectividad total (IET)</c:v>
                </c:pt>
              </c:strCache>
            </c:strRef>
          </c:tx>
          <c:invertIfNegative val="0"/>
          <c:cat>
            <c:strRef>
              <c:f>(Anual!$B$4,Anual!$C$5:$D$5)</c:f>
              <c:strCache>
                <c:ptCount val="3"/>
                <c:pt idx="0">
                  <c:v>Total Programa</c:v>
                </c:pt>
                <c:pt idx="1">
                  <c:v>Sistema húmedo</c:v>
                </c:pt>
                <c:pt idx="2">
                  <c:v>Letrina seca</c:v>
                </c:pt>
              </c:strCache>
            </c:strRef>
          </c:cat>
          <c:val>
            <c:numRef>
              <c:f>Anual!$B$46:$D$46</c:f>
              <c:numCache>
                <c:formatCode>#,##0.0____</c:formatCode>
                <c:ptCount val="3"/>
                <c:pt idx="0">
                  <c:v>90.819396491228076</c:v>
                </c:pt>
                <c:pt idx="1">
                  <c:v>91.619856630824373</c:v>
                </c:pt>
                <c:pt idx="2">
                  <c:v>88.398809523809518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786032"/>
        <c:axId val="291665200"/>
      </c:barChart>
      <c:catAx>
        <c:axId val="291786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91665200"/>
        <c:crosses val="autoZero"/>
        <c:auto val="1"/>
        <c:lblAlgn val="ctr"/>
        <c:lblOffset val="100"/>
        <c:noMultiLvlLbl val="0"/>
      </c:catAx>
      <c:valAx>
        <c:axId val="29166520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291786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R" sz="1400"/>
              <a:t>SANEBAR:</a:t>
            </a:r>
            <a:r>
              <a:rPr lang="es-CR" sz="1400" baseline="0"/>
              <a:t> </a:t>
            </a:r>
            <a:r>
              <a:rPr lang="es-CR" sz="1400"/>
              <a:t>Indicadores de Avance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8627296587926683E-2"/>
          <c:y val="0.17218759113444151"/>
          <c:w val="0.55260914260717509"/>
          <c:h val="0.54421660834062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avance beneficiarios (IAB) </c:v>
                </c:pt>
              </c:strCache>
            </c:strRef>
          </c:tx>
          <c:invertIfNegative val="0"/>
          <c:cat>
            <c:strRef>
              <c:f>(Anual!$B$4,Anual!$C$5:$D$5)</c:f>
              <c:strCache>
                <c:ptCount val="3"/>
                <c:pt idx="0">
                  <c:v>Total Programa</c:v>
                </c:pt>
                <c:pt idx="1">
                  <c:v>Sistema húmedo</c:v>
                </c:pt>
                <c:pt idx="2">
                  <c:v>Letrina seca</c:v>
                </c:pt>
              </c:strCache>
            </c:strRef>
          </c:cat>
          <c:val>
            <c:numRef>
              <c:f>Anual!$B$49:$D$49</c:f>
              <c:numCache>
                <c:formatCode>#,##0.0____</c:formatCode>
                <c:ptCount val="3"/>
                <c:pt idx="0">
                  <c:v>88.21052631578948</c:v>
                </c:pt>
                <c:pt idx="1">
                  <c:v>89.933333333333337</c:v>
                </c:pt>
                <c:pt idx="2">
                  <c:v>81.75</c:v>
                </c:pt>
              </c:numCache>
            </c:numRef>
          </c:val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avance gasto (IAG)</c:v>
                </c:pt>
              </c:strCache>
            </c:strRef>
          </c:tx>
          <c:invertIfNegative val="0"/>
          <c:cat>
            <c:strRef>
              <c:f>(Anual!$B$4,Anual!$C$5:$D$5)</c:f>
              <c:strCache>
                <c:ptCount val="3"/>
                <c:pt idx="0">
                  <c:v>Total Programa</c:v>
                </c:pt>
                <c:pt idx="1">
                  <c:v>Sistema húmedo</c:v>
                </c:pt>
                <c:pt idx="2">
                  <c:v>Letrina seca</c:v>
                </c:pt>
              </c:strCache>
            </c:strRef>
          </c:cat>
          <c:val>
            <c:numRef>
              <c:f>Anual!$B$50:$D$50</c:f>
              <c:numCache>
                <c:formatCode>#,##0.0____</c:formatCode>
                <c:ptCount val="3"/>
                <c:pt idx="0">
                  <c:v>93.428266666666673</c:v>
                </c:pt>
                <c:pt idx="1">
                  <c:v>93.306379928315408</c:v>
                </c:pt>
                <c:pt idx="2">
                  <c:v>95.047619047619051</c:v>
                </c:pt>
              </c:numCache>
            </c:numRef>
          </c:val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avance total (IAT) </c:v>
                </c:pt>
              </c:strCache>
            </c:strRef>
          </c:tx>
          <c:invertIfNegative val="0"/>
          <c:cat>
            <c:strRef>
              <c:f>(Anual!$B$4,Anual!$C$5:$D$5)</c:f>
              <c:strCache>
                <c:ptCount val="3"/>
                <c:pt idx="0">
                  <c:v>Total Programa</c:v>
                </c:pt>
                <c:pt idx="1">
                  <c:v>Sistema húmedo</c:v>
                </c:pt>
                <c:pt idx="2">
                  <c:v>Letrina seca</c:v>
                </c:pt>
              </c:strCache>
            </c:strRef>
          </c:cat>
          <c:val>
            <c:numRef>
              <c:f>Anual!$B$51:$D$51</c:f>
              <c:numCache>
                <c:formatCode>#,##0.0____</c:formatCode>
                <c:ptCount val="3"/>
                <c:pt idx="0">
                  <c:v>90.819396491228076</c:v>
                </c:pt>
                <c:pt idx="1">
                  <c:v>91.619856630824373</c:v>
                </c:pt>
                <c:pt idx="2">
                  <c:v>88.398809523809518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549360"/>
        <c:axId val="292549744"/>
      </c:barChart>
      <c:catAx>
        <c:axId val="29254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92549744"/>
        <c:crosses val="autoZero"/>
        <c:auto val="1"/>
        <c:lblAlgn val="ctr"/>
        <c:lblOffset val="100"/>
        <c:noMultiLvlLbl val="0"/>
      </c:catAx>
      <c:valAx>
        <c:axId val="292549744"/>
        <c:scaling>
          <c:orientation val="minMax"/>
        </c:scaling>
        <c:delete val="0"/>
        <c:axPos val="l"/>
        <c:majorGridlines/>
        <c:numFmt formatCode="#,##0.0____" sourceLinked="1"/>
        <c:majorTickMark val="none"/>
        <c:minorTickMark val="none"/>
        <c:tickLblPos val="nextTo"/>
        <c:crossAx val="292549360"/>
        <c:crosses val="autoZero"/>
        <c:crossBetween val="between"/>
        <c:majorUnit val="2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R" sz="1400"/>
              <a:t>SANEBAR: Indicadores de Expansión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4571741032370968E-2"/>
          <c:y val="0.19480351414406533"/>
          <c:w val="0.5415393700787402"/>
          <c:h val="0.65194407990667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Anual!$A$57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invertIfNegative val="0"/>
          <c:cat>
            <c:strRef>
              <c:f>(Anual!$B$4,Anual!$C$5)</c:f>
              <c:strCache>
                <c:ptCount val="2"/>
                <c:pt idx="0">
                  <c:v>Total Programa</c:v>
                </c:pt>
                <c:pt idx="1">
                  <c:v>Sistema húmedo</c:v>
                </c:pt>
              </c:strCache>
            </c:strRef>
          </c:cat>
          <c:val>
            <c:numRef>
              <c:f>Anual!$B$57:$C$57</c:f>
              <c:numCache>
                <c:formatCode>#,##0.0____</c:formatCode>
                <c:ptCount val="2"/>
                <c:pt idx="0">
                  <c:v>59.619047619047613</c:v>
                </c:pt>
                <c:pt idx="1">
                  <c:v>28.476190476190478</c:v>
                </c:pt>
              </c:numCache>
            </c:numRef>
          </c:val>
        </c:ser>
        <c:ser>
          <c:idx val="1"/>
          <c:order val="1"/>
          <c:tx>
            <c:strRef>
              <c:f>Anual!$A$58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invertIfNegative val="0"/>
          <c:cat>
            <c:strRef>
              <c:f>(Anual!$B$4,Anual!$C$5)</c:f>
              <c:strCache>
                <c:ptCount val="2"/>
                <c:pt idx="0">
                  <c:v>Total Programa</c:v>
                </c:pt>
                <c:pt idx="1">
                  <c:v>Sistema húmedo</c:v>
                </c:pt>
              </c:strCache>
            </c:strRef>
          </c:cat>
          <c:val>
            <c:numRef>
              <c:f>Anual!$B$58:$C$58</c:f>
              <c:numCache>
                <c:formatCode>#,##0.0____</c:formatCode>
                <c:ptCount val="2"/>
                <c:pt idx="0">
                  <c:v>45.680936677022686</c:v>
                </c:pt>
                <c:pt idx="1">
                  <c:v>35.30651931270836</c:v>
                </c:pt>
              </c:numCache>
            </c:numRef>
          </c:val>
        </c:ser>
        <c:ser>
          <c:idx val="2"/>
          <c:order val="2"/>
          <c:tx>
            <c:strRef>
              <c:f>Anual!$A$59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invertIfNegative val="0"/>
          <c:cat>
            <c:strRef>
              <c:f>(Anual!$B$4,Anual!$C$5)</c:f>
              <c:strCache>
                <c:ptCount val="2"/>
                <c:pt idx="0">
                  <c:v>Total Programa</c:v>
                </c:pt>
                <c:pt idx="1">
                  <c:v>Sistema húmedo</c:v>
                </c:pt>
              </c:strCache>
            </c:strRef>
          </c:cat>
          <c:val>
            <c:numRef>
              <c:f>Anual!$B$59:$C$59</c:f>
              <c:numCache>
                <c:formatCode>#,##0.0____</c:formatCode>
                <c:ptCount val="2"/>
                <c:pt idx="0">
                  <c:v>-8.7321100770442523</c:v>
                </c:pt>
                <c:pt idx="1">
                  <c:v>5.3164160699360918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594392"/>
        <c:axId val="292594776"/>
      </c:barChart>
      <c:catAx>
        <c:axId val="292594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92594776"/>
        <c:crosses val="autoZero"/>
        <c:auto val="1"/>
        <c:lblAlgn val="ctr"/>
        <c:lblOffset val="100"/>
        <c:noMultiLvlLbl val="0"/>
      </c:catAx>
      <c:valAx>
        <c:axId val="29259477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292594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R" sz="1400"/>
              <a:t>SANEBAR: Indicadores de Gasto Medio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789129483814537"/>
          <c:y val="0.19480351414406533"/>
          <c:w val="0.8001089238845146"/>
          <c:h val="0.40123031496062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Gasto programado por beneficiario (GPB) </c:v>
                </c:pt>
              </c:strCache>
            </c:strRef>
          </c:tx>
          <c:invertIfNegative val="0"/>
          <c:cat>
            <c:strRef>
              <c:f>(Anual!$B$4,Anual!$C$5:$D$5)</c:f>
              <c:strCache>
                <c:ptCount val="3"/>
                <c:pt idx="0">
                  <c:v>Total Programa</c:v>
                </c:pt>
                <c:pt idx="1">
                  <c:v>Sistema húmedo</c:v>
                </c:pt>
                <c:pt idx="2">
                  <c:v>Letrina seca</c:v>
                </c:pt>
              </c:strCache>
            </c:strRef>
          </c:cat>
          <c:val>
            <c:numRef>
              <c:f>Anual!$B$62:$D$62</c:f>
              <c:numCache>
                <c:formatCode>#,##0</c:formatCode>
                <c:ptCount val="3"/>
                <c:pt idx="0">
                  <c:v>157894.73684210525</c:v>
                </c:pt>
                <c:pt idx="1">
                  <c:v>186000</c:v>
                </c:pt>
                <c:pt idx="2">
                  <c:v>52500</c:v>
                </c:pt>
              </c:numCache>
            </c:numRef>
          </c:val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Gasto efectivo por beneficiario (GEB) </c:v>
                </c:pt>
              </c:strCache>
            </c:strRef>
          </c:tx>
          <c:invertIfNegative val="0"/>
          <c:cat>
            <c:strRef>
              <c:f>(Anual!$B$4,Anual!$C$5:$D$5)</c:f>
              <c:strCache>
                <c:ptCount val="3"/>
                <c:pt idx="0">
                  <c:v>Total Programa</c:v>
                </c:pt>
                <c:pt idx="1">
                  <c:v>Sistema húmedo</c:v>
                </c:pt>
                <c:pt idx="2">
                  <c:v>Letrina seca</c:v>
                </c:pt>
              </c:strCache>
            </c:strRef>
          </c:cat>
          <c:val>
            <c:numRef>
              <c:f>Anual!$B$63:$D$63</c:f>
              <c:numCache>
                <c:formatCode>#,##0</c:formatCode>
                <c:ptCount val="3"/>
                <c:pt idx="0">
                  <c:v>167234.36754176611</c:v>
                </c:pt>
                <c:pt idx="1">
                  <c:v>192976.13046701261</c:v>
                </c:pt>
                <c:pt idx="2">
                  <c:v>61039.755351681961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680472"/>
        <c:axId val="292680856"/>
      </c:barChart>
      <c:catAx>
        <c:axId val="29268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92680856"/>
        <c:crosses val="autoZero"/>
        <c:auto val="1"/>
        <c:lblAlgn val="ctr"/>
        <c:lblOffset val="100"/>
        <c:noMultiLvlLbl val="0"/>
      </c:catAx>
      <c:valAx>
        <c:axId val="29268085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92680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3068897637795324E-2"/>
          <c:y val="0.68673228346456694"/>
          <c:w val="0.856639763779528"/>
          <c:h val="0.1604899387576554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/>
              <a:t>SANEBAR:</a:t>
            </a:r>
            <a:r>
              <a:rPr lang="en-US" baseline="0"/>
              <a:t> </a:t>
            </a:r>
            <a:r>
              <a:rPr lang="en-US"/>
              <a:t>Índice de eficiencia (IE)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4543944762916726E-2"/>
          <c:y val="0.19480351414406533"/>
          <c:w val="0.87656717485407376"/>
          <c:h val="0.499017935258093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Anual!$A$64</c:f>
              <c:strCache>
                <c:ptCount val="1"/>
                <c:pt idx="0">
                  <c:v>Índice de eficiencia (IE) </c:v>
                </c:pt>
              </c:strCache>
            </c:strRef>
          </c:tx>
          <c:invertIfNegative val="0"/>
          <c:cat>
            <c:strRef>
              <c:f>(Anual!$B$4,Anual!$C$5:$D$5)</c:f>
              <c:strCache>
                <c:ptCount val="3"/>
                <c:pt idx="0">
                  <c:v>Total Programa</c:v>
                </c:pt>
                <c:pt idx="1">
                  <c:v>Sistema húmedo</c:v>
                </c:pt>
                <c:pt idx="2">
                  <c:v>Letrina seca</c:v>
                </c:pt>
              </c:strCache>
            </c:strRef>
          </c:cat>
          <c:val>
            <c:numRef>
              <c:f>Anual!$B$64:$D$64</c:f>
              <c:numCache>
                <c:formatCode>#,##0.0____</c:formatCode>
                <c:ptCount val="3"/>
                <c:pt idx="0">
                  <c:v>85.747355163465073</c:v>
                </c:pt>
                <c:pt idx="1">
                  <c:v>88.3077782319113</c:v>
                </c:pt>
                <c:pt idx="2">
                  <c:v>76.031390906813613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609096"/>
        <c:axId val="292169984"/>
      </c:barChart>
      <c:catAx>
        <c:axId val="292609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2169984"/>
        <c:crosses val="autoZero"/>
        <c:auto val="1"/>
        <c:lblAlgn val="ctr"/>
        <c:lblOffset val="100"/>
        <c:noMultiLvlLbl val="0"/>
      </c:catAx>
      <c:valAx>
        <c:axId val="292169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92609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671121681731917"/>
          <c:y val="0.79591243802858036"/>
          <c:w val="0.35546645768450208"/>
          <c:h val="8.3717191601049956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R" sz="1400"/>
              <a:t>SANEBAR: Indicadores de Giro de Recursos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8627296587926683E-2"/>
          <c:y val="0.19480351414406533"/>
          <c:w val="0.86803937007874077"/>
          <c:h val="0.4388327500729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Anual!$A$67</c:f>
              <c:strCache>
                <c:ptCount val="1"/>
                <c:pt idx="0">
                  <c:v>Índice de giro efectivo (IGE)</c:v>
                </c:pt>
              </c:strCache>
            </c:strRef>
          </c:tx>
          <c:invertIfNegative val="0"/>
          <c:cat>
            <c:strRef>
              <c:f>Anual!$B$4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Anual!$B$67</c:f>
              <c:numCache>
                <c:formatCode>#,##0.0____</c:formatCode>
                <c:ptCount val="1"/>
                <c:pt idx="0">
                  <c:v>93.428266666666673</c:v>
                </c:pt>
              </c:numCache>
            </c:numRef>
          </c:val>
        </c:ser>
        <c:ser>
          <c:idx val="1"/>
          <c:order val="1"/>
          <c:tx>
            <c:strRef>
              <c:f>Anual!$A$68</c:f>
              <c:strCache>
                <c:ptCount val="1"/>
                <c:pt idx="0">
                  <c:v>Índice de uso de recursos (IUR) </c:v>
                </c:pt>
              </c:strCache>
            </c:strRef>
          </c:tx>
          <c:invertIfNegative val="0"/>
          <c:cat>
            <c:strRef>
              <c:f>Anual!$B$4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Anual!$B$68</c:f>
              <c:numCache>
                <c:formatCode>#,##0.0____</c:formatCode>
                <c:ptCount val="1"/>
                <c:pt idx="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170768"/>
        <c:axId val="292171160"/>
      </c:barChart>
      <c:catAx>
        <c:axId val="292170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92171160"/>
        <c:crosses val="autoZero"/>
        <c:auto val="1"/>
        <c:lblAlgn val="ctr"/>
        <c:lblOffset val="100"/>
        <c:noMultiLvlLbl val="0"/>
      </c:catAx>
      <c:valAx>
        <c:axId val="29217116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292170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2927384076990393E-2"/>
          <c:y val="0.73572725284339591"/>
          <c:w val="0.87303412073490816"/>
          <c:h val="8.3717191601049956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433917</xdr:colOff>
      <xdr:row>5</xdr:row>
      <xdr:rowOff>127000</xdr:rowOff>
    </xdr:from>
    <xdr:to>
      <xdr:col>10</xdr:col>
      <xdr:colOff>433917</xdr:colOff>
      <xdr:row>20</xdr:row>
      <xdr:rowOff>2117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455083</xdr:colOff>
      <xdr:row>20</xdr:row>
      <xdr:rowOff>169334</xdr:rowOff>
    </xdr:from>
    <xdr:to>
      <xdr:col>10</xdr:col>
      <xdr:colOff>455083</xdr:colOff>
      <xdr:row>35</xdr:row>
      <xdr:rowOff>55034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465667</xdr:colOff>
      <xdr:row>36</xdr:row>
      <xdr:rowOff>63500</xdr:rowOff>
    </xdr:from>
    <xdr:to>
      <xdr:col>10</xdr:col>
      <xdr:colOff>465667</xdr:colOff>
      <xdr:row>50</xdr:row>
      <xdr:rowOff>139700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486834</xdr:colOff>
      <xdr:row>51</xdr:row>
      <xdr:rowOff>84667</xdr:rowOff>
    </xdr:from>
    <xdr:to>
      <xdr:col>10</xdr:col>
      <xdr:colOff>486834</xdr:colOff>
      <xdr:row>65</xdr:row>
      <xdr:rowOff>160867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529167</xdr:colOff>
      <xdr:row>83</xdr:row>
      <xdr:rowOff>137583</xdr:rowOff>
    </xdr:from>
    <xdr:to>
      <xdr:col>10</xdr:col>
      <xdr:colOff>635000</xdr:colOff>
      <xdr:row>98</xdr:row>
      <xdr:rowOff>23283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518584</xdr:colOff>
      <xdr:row>68</xdr:row>
      <xdr:rowOff>21167</xdr:rowOff>
    </xdr:from>
    <xdr:to>
      <xdr:col>10</xdr:col>
      <xdr:colOff>518584</xdr:colOff>
      <xdr:row>82</xdr:row>
      <xdr:rowOff>76200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0.8804</cdr:y>
    </cdr:from>
    <cdr:to>
      <cdr:x>1</cdr:x>
      <cdr:y>1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0" y="2415126"/>
          <a:ext cx="4572000" cy="328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100"/>
            <a:t>Fuente: Elaboración</a:t>
          </a:r>
          <a:r>
            <a:rPr lang="es-CR" sz="1100" baseline="0"/>
            <a:t> del IICE con información de Desaf y Unidades Ejecutoras</a:t>
          </a:r>
          <a:endParaRPr lang="es-CR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0.87886</cdr:y>
    </cdr:from>
    <cdr:to>
      <cdr:x>1</cdr:x>
      <cdr:y>0.99845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2410883"/>
          <a:ext cx="4572000" cy="328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100"/>
            <a:t>Fuente: Elaboración</a:t>
          </a:r>
          <a:r>
            <a:rPr lang="es-CR" sz="1100" baseline="0"/>
            <a:t> del IICE con información de Desaf y Unidades Ejecutoras</a:t>
          </a:r>
          <a:endParaRPr lang="es-CR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0.8804</cdr:y>
    </cdr:from>
    <cdr:to>
      <cdr:x>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2415126"/>
          <a:ext cx="4572000" cy="328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00"/>
            <a:t>Fuente: Elaboración</a:t>
          </a:r>
          <a:r>
            <a:rPr lang="es-CR" sz="1000" baseline="0"/>
            <a:t> del IICE con información de Desaf, unidades ejecutoras e INEC</a:t>
          </a:r>
          <a:endParaRPr lang="es-CR" sz="10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0.84799</cdr:y>
    </cdr:from>
    <cdr:to>
      <cdr:x>1</cdr:x>
      <cdr:y>0.96759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2326217"/>
          <a:ext cx="4572000" cy="328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100"/>
            <a:t>Fuente: Elaboración</a:t>
          </a:r>
          <a:r>
            <a:rPr lang="es-CR" sz="1100" baseline="0"/>
            <a:t> del IICE con información de Desaf y Unidades Ejecutoras</a:t>
          </a:r>
          <a:endParaRPr lang="es-CR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2.18723E-7</cdr:x>
      <cdr:y>0.8804</cdr:y>
    </cdr:from>
    <cdr:to>
      <cdr:x>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" y="2415126"/>
          <a:ext cx="4572000" cy="328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100"/>
            <a:t>Fuente: Elaboración</a:t>
          </a:r>
          <a:r>
            <a:rPr lang="es-CR" sz="1100" baseline="0"/>
            <a:t> del IICE con información de Desaf y Unidades Ejecutoras</a:t>
          </a:r>
          <a:endParaRPr lang="es-CR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0.8804</cdr:y>
    </cdr:from>
    <cdr:to>
      <cdr:x>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2415126"/>
          <a:ext cx="4572000" cy="328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100"/>
            <a:t>Fuente: Elaboración</a:t>
          </a:r>
          <a:r>
            <a:rPr lang="es-CR" sz="1100" baseline="0"/>
            <a:t> del IICE con información de Desaf y Unidades Ejecutoras</a:t>
          </a:r>
          <a:endParaRPr lang="es-CR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D74"/>
  <sheetViews>
    <sheetView tabSelected="1" zoomScale="90" zoomScaleNormal="90" workbookViewId="0">
      <pane xSplit="1" ySplit="5" topLeftCell="B6" activePane="bottomRight" state="frozen"/>
      <selection activeCell="P25" sqref="P25"/>
      <selection pane="topRight" activeCell="P25" sqref="P25"/>
      <selection pane="bottomLeft" activeCell="P25" sqref="P25"/>
      <selection pane="bottomRight" activeCell="D59" sqref="D59"/>
    </sheetView>
  </sheetViews>
  <sheetFormatPr baseColWidth="10" defaultRowHeight="15" x14ac:dyDescent="0.25"/>
  <cols>
    <col min="1" max="1" width="41.28515625" customWidth="1"/>
    <col min="2" max="2" width="14.42578125" bestFit="1" customWidth="1"/>
    <col min="3" max="3" width="15.7109375" bestFit="1" customWidth="1"/>
    <col min="4" max="4" width="21.28515625" customWidth="1"/>
  </cols>
  <sheetData>
    <row r="2" spans="1:4" ht="15.75" x14ac:dyDescent="0.25">
      <c r="A2" s="12" t="s">
        <v>42</v>
      </c>
      <c r="B2" s="12"/>
      <c r="C2" s="12"/>
      <c r="D2" s="12"/>
    </row>
    <row r="4" spans="1:4" ht="15" customHeight="1" x14ac:dyDescent="0.25">
      <c r="A4" s="13" t="s">
        <v>0</v>
      </c>
      <c r="B4" s="15" t="s">
        <v>1</v>
      </c>
      <c r="C4" s="17" t="s">
        <v>2</v>
      </c>
      <c r="D4" s="17"/>
    </row>
    <row r="5" spans="1:4" ht="15.75" thickBot="1" x14ac:dyDescent="0.3">
      <c r="A5" s="14"/>
      <c r="B5" s="16"/>
      <c r="C5" s="1" t="s">
        <v>49</v>
      </c>
      <c r="D5" s="1" t="s">
        <v>50</v>
      </c>
    </row>
    <row r="6" spans="1:4" ht="15.75" thickTop="1" x14ac:dyDescent="0.25">
      <c r="A6" s="9"/>
      <c r="B6" s="10"/>
      <c r="C6" s="11"/>
      <c r="D6" s="11"/>
    </row>
    <row r="7" spans="1:4" x14ac:dyDescent="0.25">
      <c r="A7" s="2" t="s">
        <v>3</v>
      </c>
    </row>
    <row r="9" spans="1:4" x14ac:dyDescent="0.25">
      <c r="A9" t="s">
        <v>39</v>
      </c>
    </row>
    <row r="10" spans="1:4" x14ac:dyDescent="0.25">
      <c r="A10" s="3" t="s">
        <v>35</v>
      </c>
      <c r="B10" s="5">
        <f>SUM(C10:D10)</f>
        <v>1050</v>
      </c>
      <c r="C10" s="5">
        <v>1050</v>
      </c>
      <c r="D10" s="5">
        <v>0</v>
      </c>
    </row>
    <row r="11" spans="1:4" x14ac:dyDescent="0.25">
      <c r="A11" s="4" t="s">
        <v>43</v>
      </c>
      <c r="B11" s="5">
        <f t="shared" ref="B11:B19" si="0">SUM(C11:D11)</f>
        <v>1900</v>
      </c>
      <c r="C11" s="5">
        <v>1500</v>
      </c>
      <c r="D11" s="5">
        <v>400</v>
      </c>
    </row>
    <row r="12" spans="1:4" x14ac:dyDescent="0.25">
      <c r="A12" s="4" t="s">
        <v>44</v>
      </c>
      <c r="B12" s="5">
        <f t="shared" si="0"/>
        <v>1676</v>
      </c>
      <c r="C12">
        <v>1349</v>
      </c>
      <c r="D12">
        <v>327</v>
      </c>
    </row>
    <row r="13" spans="1:4" x14ac:dyDescent="0.25">
      <c r="A13" s="4" t="s">
        <v>41</v>
      </c>
      <c r="B13" s="5">
        <f t="shared" si="0"/>
        <v>1900</v>
      </c>
      <c r="C13" s="6">
        <v>1500</v>
      </c>
      <c r="D13" s="5">
        <v>400</v>
      </c>
    </row>
    <row r="14" spans="1:4" x14ac:dyDescent="0.25">
      <c r="B14" s="5"/>
    </row>
    <row r="15" spans="1:4" x14ac:dyDescent="0.25">
      <c r="A15" s="7" t="s">
        <v>4</v>
      </c>
      <c r="B15" s="5"/>
    </row>
    <row r="16" spans="1:4" x14ac:dyDescent="0.25">
      <c r="A16" s="3" t="s">
        <v>35</v>
      </c>
      <c r="B16" s="5">
        <f t="shared" si="0"/>
        <v>184641450</v>
      </c>
      <c r="C16" s="5">
        <v>184641450</v>
      </c>
      <c r="D16" s="5">
        <v>0</v>
      </c>
    </row>
    <row r="17" spans="1:4" x14ac:dyDescent="0.25">
      <c r="A17" s="4" t="s">
        <v>43</v>
      </c>
      <c r="B17" s="5">
        <f t="shared" si="0"/>
        <v>300000000</v>
      </c>
      <c r="C17" s="5">
        <v>279000000</v>
      </c>
      <c r="D17" s="5">
        <v>21000000</v>
      </c>
    </row>
    <row r="18" spans="1:4" x14ac:dyDescent="0.25">
      <c r="A18" s="4" t="s">
        <v>44</v>
      </c>
      <c r="B18" s="5">
        <f t="shared" si="0"/>
        <v>280284800</v>
      </c>
      <c r="C18" s="5">
        <f>258272950+2051850</f>
        <v>260324800</v>
      </c>
      <c r="D18" s="5">
        <v>19960000</v>
      </c>
    </row>
    <row r="19" spans="1:4" x14ac:dyDescent="0.25">
      <c r="A19" s="4" t="s">
        <v>41</v>
      </c>
      <c r="B19" s="5">
        <f t="shared" si="0"/>
        <v>300000000</v>
      </c>
      <c r="C19" s="5">
        <v>279000000</v>
      </c>
      <c r="D19" s="5">
        <v>21000000</v>
      </c>
    </row>
    <row r="20" spans="1:4" x14ac:dyDescent="0.25">
      <c r="A20" s="4" t="s">
        <v>45</v>
      </c>
      <c r="B20" s="6"/>
      <c r="C20" s="6"/>
      <c r="D20" s="6"/>
    </row>
    <row r="21" spans="1:4" x14ac:dyDescent="0.25">
      <c r="A21" s="19"/>
      <c r="B21" s="20"/>
      <c r="C21" s="20"/>
      <c r="D21" s="20"/>
    </row>
    <row r="22" spans="1:4" x14ac:dyDescent="0.25">
      <c r="A22" s="21" t="s">
        <v>5</v>
      </c>
      <c r="B22" s="20"/>
      <c r="C22" s="20"/>
      <c r="D22" s="20"/>
    </row>
    <row r="23" spans="1:4" x14ac:dyDescent="0.25">
      <c r="A23" s="22" t="s">
        <v>43</v>
      </c>
      <c r="B23" s="20">
        <f>+B17</f>
        <v>300000000</v>
      </c>
      <c r="C23" s="20"/>
      <c r="D23" s="20"/>
    </row>
    <row r="24" spans="1:4" x14ac:dyDescent="0.25">
      <c r="A24" s="22" t="s">
        <v>44</v>
      </c>
      <c r="B24" s="20">
        <v>280284800</v>
      </c>
      <c r="C24" s="20"/>
      <c r="D24" s="20"/>
    </row>
    <row r="25" spans="1:4" x14ac:dyDescent="0.25">
      <c r="A25" s="19"/>
      <c r="B25" s="19"/>
      <c r="C25" s="19"/>
      <c r="D25" s="19"/>
    </row>
    <row r="26" spans="1:4" x14ac:dyDescent="0.25">
      <c r="A26" s="19" t="s">
        <v>6</v>
      </c>
      <c r="B26" s="19"/>
      <c r="C26" s="19"/>
      <c r="D26" s="19"/>
    </row>
    <row r="27" spans="1:4" x14ac:dyDescent="0.25">
      <c r="A27" s="22" t="s">
        <v>36</v>
      </c>
      <c r="B27" s="23">
        <v>1.4683304717083334</v>
      </c>
      <c r="C27" s="23">
        <v>1.4683304717083334</v>
      </c>
      <c r="D27" s="23">
        <v>1.4683304717083334</v>
      </c>
    </row>
    <row r="28" spans="1:4" x14ac:dyDescent="0.25">
      <c r="A28" s="22" t="s">
        <v>46</v>
      </c>
      <c r="B28" s="23">
        <v>1.53</v>
      </c>
      <c r="C28" s="23">
        <v>1.53</v>
      </c>
      <c r="D28" s="23">
        <v>1.53</v>
      </c>
    </row>
    <row r="29" spans="1:4" x14ac:dyDescent="0.25">
      <c r="A29" s="22" t="s">
        <v>7</v>
      </c>
      <c r="B29" s="20">
        <f>SUM(C29:D29)</f>
        <v>23618</v>
      </c>
      <c r="C29" s="20">
        <v>21249</v>
      </c>
      <c r="D29" s="20">
        <v>2369</v>
      </c>
    </row>
    <row r="30" spans="1:4" x14ac:dyDescent="0.25">
      <c r="A30" s="19"/>
      <c r="B30" s="19"/>
      <c r="C30" s="19"/>
      <c r="D30" s="19"/>
    </row>
    <row r="31" spans="1:4" x14ac:dyDescent="0.25">
      <c r="A31" s="24" t="s">
        <v>8</v>
      </c>
      <c r="B31" s="19"/>
      <c r="C31" s="19"/>
      <c r="D31" s="19"/>
    </row>
    <row r="32" spans="1:4" x14ac:dyDescent="0.25">
      <c r="A32" s="19" t="s">
        <v>37</v>
      </c>
      <c r="B32" s="20">
        <f>B16/B27</f>
        <v>125749246.20693757</v>
      </c>
      <c r="C32" s="20">
        <f>C16/C27</f>
        <v>125749246.20693757</v>
      </c>
      <c r="D32" s="25">
        <f>D16/D27</f>
        <v>0</v>
      </c>
    </row>
    <row r="33" spans="1:4" x14ac:dyDescent="0.25">
      <c r="A33" s="19" t="s">
        <v>47</v>
      </c>
      <c r="B33" s="20">
        <f>B18/B28</f>
        <v>183192679.73856208</v>
      </c>
      <c r="C33" s="20">
        <f>C18/C28</f>
        <v>170146928.10457516</v>
      </c>
      <c r="D33" s="25">
        <f t="shared" ref="D33" si="1">D18/D28</f>
        <v>13045751.633986928</v>
      </c>
    </row>
    <row r="34" spans="1:4" x14ac:dyDescent="0.25">
      <c r="A34" s="19" t="s">
        <v>38</v>
      </c>
      <c r="B34" s="20">
        <f>B32/B10</f>
        <v>119761.18686375006</v>
      </c>
      <c r="C34" s="20">
        <f t="shared" ref="C34:D34" si="2">C32/C10</f>
        <v>119761.18686375006</v>
      </c>
      <c r="D34" s="20" t="e">
        <f t="shared" si="2"/>
        <v>#DIV/0!</v>
      </c>
    </row>
    <row r="35" spans="1:4" x14ac:dyDescent="0.25">
      <c r="A35" s="19" t="s">
        <v>48</v>
      </c>
      <c r="B35" s="20">
        <f>B33/B12</f>
        <v>109303.50819723275</v>
      </c>
      <c r="C35" s="20">
        <f>C33/C12</f>
        <v>126128.18984772066</v>
      </c>
      <c r="D35" s="20">
        <f t="shared" ref="D35" si="3">D33/D12</f>
        <v>39895.26493573984</v>
      </c>
    </row>
    <row r="36" spans="1:4" x14ac:dyDescent="0.25">
      <c r="A36" s="19"/>
      <c r="B36" s="19"/>
      <c r="C36" s="19"/>
      <c r="D36" s="19"/>
    </row>
    <row r="37" spans="1:4" x14ac:dyDescent="0.25">
      <c r="A37" s="24" t="s">
        <v>9</v>
      </c>
      <c r="B37" s="19"/>
      <c r="C37" s="19"/>
      <c r="D37" s="19"/>
    </row>
    <row r="38" spans="1:4" x14ac:dyDescent="0.25">
      <c r="A38" s="19"/>
      <c r="B38" s="19"/>
      <c r="C38" s="19"/>
      <c r="D38" s="19"/>
    </row>
    <row r="39" spans="1:4" x14ac:dyDescent="0.25">
      <c r="A39" s="19" t="s">
        <v>10</v>
      </c>
      <c r="B39" s="19"/>
      <c r="C39" s="19"/>
      <c r="D39" s="19"/>
    </row>
    <row r="40" spans="1:4" x14ac:dyDescent="0.25">
      <c r="A40" s="19" t="s">
        <v>11</v>
      </c>
      <c r="B40" s="18">
        <f>B11/B29*100</f>
        <v>8.0447116605978497</v>
      </c>
      <c r="C40" s="18">
        <f>C11/C29*100</f>
        <v>7.0591557249752928</v>
      </c>
      <c r="D40" s="18">
        <f>D11/D29*100</f>
        <v>16.884761502743771</v>
      </c>
    </row>
    <row r="41" spans="1:4" x14ac:dyDescent="0.25">
      <c r="A41" s="19" t="s">
        <v>12</v>
      </c>
      <c r="B41" s="18">
        <f>B12/B29*100</f>
        <v>7.0962824964010505</v>
      </c>
      <c r="C41" s="18">
        <f>C12/C29*100</f>
        <v>6.3485340486611141</v>
      </c>
      <c r="D41" s="18">
        <f>D12/D29*100</f>
        <v>13.803292528493035</v>
      </c>
    </row>
    <row r="42" spans="1:4" x14ac:dyDescent="0.25">
      <c r="A42" s="19"/>
      <c r="B42" s="19"/>
      <c r="C42" s="19"/>
      <c r="D42" s="19"/>
    </row>
    <row r="43" spans="1:4" x14ac:dyDescent="0.25">
      <c r="A43" s="19" t="s">
        <v>13</v>
      </c>
      <c r="B43" s="19"/>
      <c r="C43" s="19"/>
      <c r="D43" s="19"/>
    </row>
    <row r="44" spans="1:4" x14ac:dyDescent="0.25">
      <c r="A44" s="19" t="s">
        <v>14</v>
      </c>
      <c r="B44" s="18">
        <f>B12/B11*100</f>
        <v>88.21052631578948</v>
      </c>
      <c r="C44" s="18">
        <f>C12/C11*100</f>
        <v>89.933333333333337</v>
      </c>
      <c r="D44" s="18">
        <f>D12/D11*100</f>
        <v>81.75</v>
      </c>
    </row>
    <row r="45" spans="1:4" x14ac:dyDescent="0.25">
      <c r="A45" s="19" t="s">
        <v>15</v>
      </c>
      <c r="B45" s="18">
        <f>B18/B17*100</f>
        <v>93.428266666666673</v>
      </c>
      <c r="C45" s="18">
        <f t="shared" ref="C45:D45" si="4">C18/C17*100</f>
        <v>93.306379928315408</v>
      </c>
      <c r="D45" s="18">
        <f t="shared" si="4"/>
        <v>95.047619047619051</v>
      </c>
    </row>
    <row r="46" spans="1:4" x14ac:dyDescent="0.25">
      <c r="A46" s="19" t="s">
        <v>16</v>
      </c>
      <c r="B46" s="18">
        <f>AVERAGE(B44:B45)</f>
        <v>90.819396491228076</v>
      </c>
      <c r="C46" s="18">
        <f t="shared" ref="C46:D46" si="5">AVERAGE(C44:C45)</f>
        <v>91.619856630824373</v>
      </c>
      <c r="D46" s="18">
        <f t="shared" si="5"/>
        <v>88.398809523809518</v>
      </c>
    </row>
    <row r="47" spans="1:4" x14ac:dyDescent="0.25">
      <c r="A47" s="19"/>
      <c r="B47" s="18"/>
      <c r="C47" s="18"/>
      <c r="D47" s="18"/>
    </row>
    <row r="48" spans="1:4" x14ac:dyDescent="0.25">
      <c r="A48" s="19" t="s">
        <v>17</v>
      </c>
      <c r="B48" s="19"/>
      <c r="C48" s="19"/>
      <c r="D48" s="19"/>
    </row>
    <row r="49" spans="1:4" x14ac:dyDescent="0.25">
      <c r="A49" s="19" t="s">
        <v>18</v>
      </c>
      <c r="B49" s="18">
        <f>B12/B13*100</f>
        <v>88.21052631578948</v>
      </c>
      <c r="C49" s="18">
        <f>C12/C13*100</f>
        <v>89.933333333333337</v>
      </c>
      <c r="D49" s="18">
        <f>D12/D13*100</f>
        <v>81.75</v>
      </c>
    </row>
    <row r="50" spans="1:4" x14ac:dyDescent="0.25">
      <c r="A50" s="19" t="s">
        <v>19</v>
      </c>
      <c r="B50" s="18">
        <f>B18/B19*100</f>
        <v>93.428266666666673</v>
      </c>
      <c r="C50" s="18">
        <f>C18/C19*100</f>
        <v>93.306379928315408</v>
      </c>
      <c r="D50" s="18">
        <f>D18/D19*100</f>
        <v>95.047619047619051</v>
      </c>
    </row>
    <row r="51" spans="1:4" x14ac:dyDescent="0.25">
      <c r="A51" s="19" t="s">
        <v>20</v>
      </c>
      <c r="B51" s="18">
        <f>(B49+B50)/2</f>
        <v>90.819396491228076</v>
      </c>
      <c r="C51" s="18">
        <f>(C49+C50)/2</f>
        <v>91.619856630824373</v>
      </c>
      <c r="D51" s="18">
        <f t="shared" ref="D51" si="6">(D49+D50)/2</f>
        <v>88.398809523809518</v>
      </c>
    </row>
    <row r="52" spans="1:4" x14ac:dyDescent="0.25">
      <c r="A52" s="19"/>
      <c r="B52" s="19"/>
      <c r="C52" s="19"/>
      <c r="D52" s="19"/>
    </row>
    <row r="53" spans="1:4" x14ac:dyDescent="0.25">
      <c r="A53" s="19" t="s">
        <v>33</v>
      </c>
      <c r="B53" s="19"/>
      <c r="C53" s="19"/>
      <c r="D53" s="19"/>
    </row>
    <row r="54" spans="1:4" x14ac:dyDescent="0.25">
      <c r="A54" s="19" t="s">
        <v>21</v>
      </c>
      <c r="B54" s="26">
        <f>B20/B18*100</f>
        <v>0</v>
      </c>
      <c r="C54" s="26">
        <f>D20/C18*100</f>
        <v>0</v>
      </c>
      <c r="D54" s="26">
        <f t="shared" ref="D54" si="7">E20/D18*100</f>
        <v>0</v>
      </c>
    </row>
    <row r="55" spans="1:4" x14ac:dyDescent="0.25">
      <c r="A55" s="19"/>
      <c r="B55" s="19"/>
      <c r="C55" s="19"/>
      <c r="D55" s="19"/>
    </row>
    <row r="56" spans="1:4" x14ac:dyDescent="0.25">
      <c r="A56" s="19" t="s">
        <v>22</v>
      </c>
      <c r="B56" s="19"/>
      <c r="C56" s="19"/>
      <c r="D56" s="19"/>
    </row>
    <row r="57" spans="1:4" x14ac:dyDescent="0.25">
      <c r="A57" s="19" t="s">
        <v>23</v>
      </c>
      <c r="B57" s="18">
        <f>((B12/B10)-1)*100</f>
        <v>59.619047619047613</v>
      </c>
      <c r="C57" s="18">
        <f>((C12/C10)-1)*100</f>
        <v>28.476190476190478</v>
      </c>
      <c r="D57" s="18" t="e">
        <f>((D12/D10)-1)*100</f>
        <v>#DIV/0!</v>
      </c>
    </row>
    <row r="58" spans="1:4" x14ac:dyDescent="0.25">
      <c r="A58" s="19" t="s">
        <v>24</v>
      </c>
      <c r="B58" s="18">
        <f>((B33/B32)-1)*100</f>
        <v>45.680936677022686</v>
      </c>
      <c r="C58" s="18">
        <f>((C33/C32)-1)*100</f>
        <v>35.30651931270836</v>
      </c>
      <c r="D58" s="18" t="e">
        <f t="shared" ref="D58" si="8">((D33/D32)-1)*100</f>
        <v>#DIV/0!</v>
      </c>
    </row>
    <row r="59" spans="1:4" x14ac:dyDescent="0.25">
      <c r="A59" s="19" t="s">
        <v>25</v>
      </c>
      <c r="B59" s="18">
        <f>((B35/B34)-1)*100</f>
        <v>-8.7321100770442523</v>
      </c>
      <c r="C59" s="18">
        <f t="shared" ref="C59:D59" si="9">((C35/C34)-1)*100</f>
        <v>5.3164160699360918</v>
      </c>
      <c r="D59" s="18" t="e">
        <f t="shared" si="9"/>
        <v>#DIV/0!</v>
      </c>
    </row>
    <row r="60" spans="1:4" x14ac:dyDescent="0.25">
      <c r="A60" s="19"/>
      <c r="B60" s="18"/>
      <c r="C60" s="18"/>
      <c r="D60" s="18"/>
    </row>
    <row r="61" spans="1:4" x14ac:dyDescent="0.25">
      <c r="A61" s="19" t="s">
        <v>26</v>
      </c>
      <c r="B61" s="19"/>
      <c r="C61" s="19"/>
      <c r="D61" s="19"/>
    </row>
    <row r="62" spans="1:4" x14ac:dyDescent="0.25">
      <c r="A62" s="19" t="s">
        <v>27</v>
      </c>
      <c r="B62" s="20">
        <f t="shared" ref="B62:D63" si="10">B17/B11</f>
        <v>157894.73684210525</v>
      </c>
      <c r="C62" s="20">
        <f t="shared" si="10"/>
        <v>186000</v>
      </c>
      <c r="D62" s="20">
        <f t="shared" si="10"/>
        <v>52500</v>
      </c>
    </row>
    <row r="63" spans="1:4" x14ac:dyDescent="0.25">
      <c r="A63" s="19" t="s">
        <v>28</v>
      </c>
      <c r="B63" s="20">
        <f t="shared" si="10"/>
        <v>167234.36754176611</v>
      </c>
      <c r="C63" s="20">
        <f t="shared" si="10"/>
        <v>192976.13046701261</v>
      </c>
      <c r="D63" s="20">
        <f t="shared" si="10"/>
        <v>61039.755351681961</v>
      </c>
    </row>
    <row r="64" spans="1:4" x14ac:dyDescent="0.25">
      <c r="A64" s="19" t="s">
        <v>29</v>
      </c>
      <c r="B64" s="18">
        <f>(B62/B63)*B46</f>
        <v>85.747355163465073</v>
      </c>
      <c r="C64" s="18">
        <f>(C62/C63)*C46</f>
        <v>88.3077782319113</v>
      </c>
      <c r="D64" s="18">
        <f t="shared" ref="D64" si="11">(D62/D63)*D46</f>
        <v>76.031390906813613</v>
      </c>
    </row>
    <row r="65" spans="1:4" x14ac:dyDescent="0.25">
      <c r="A65" s="19"/>
      <c r="B65" s="18"/>
      <c r="C65" s="18"/>
      <c r="D65" s="18"/>
    </row>
    <row r="66" spans="1:4" x14ac:dyDescent="0.25">
      <c r="A66" s="19" t="s">
        <v>30</v>
      </c>
      <c r="B66" s="18"/>
      <c r="C66" s="18"/>
      <c r="D66" s="18"/>
    </row>
    <row r="67" spans="1:4" x14ac:dyDescent="0.25">
      <c r="A67" s="19" t="s">
        <v>31</v>
      </c>
      <c r="B67" s="18">
        <f>(B24/B23)*100</f>
        <v>93.428266666666673</v>
      </c>
      <c r="C67" s="18"/>
      <c r="D67" s="18"/>
    </row>
    <row r="68" spans="1:4" x14ac:dyDescent="0.25">
      <c r="A68" s="19" t="s">
        <v>32</v>
      </c>
      <c r="B68" s="18">
        <f>(B18/B24)*100</f>
        <v>100</v>
      </c>
      <c r="C68" s="18"/>
      <c r="D68" s="18"/>
    </row>
    <row r="69" spans="1:4" ht="15.75" thickBot="1" x14ac:dyDescent="0.3">
      <c r="A69" s="27"/>
      <c r="B69" s="27"/>
      <c r="C69" s="27"/>
      <c r="D69" s="27"/>
    </row>
    <row r="70" spans="1:4" ht="15.75" thickTop="1" x14ac:dyDescent="0.25">
      <c r="A70" s="8" t="s">
        <v>40</v>
      </c>
      <c r="B70" s="19"/>
      <c r="C70" s="19"/>
      <c r="D70" s="19"/>
    </row>
    <row r="71" spans="1:4" x14ac:dyDescent="0.25">
      <c r="A71" s="19" t="s">
        <v>34</v>
      </c>
      <c r="B71" s="19"/>
      <c r="C71" s="19"/>
      <c r="D71" s="19"/>
    </row>
    <row r="72" spans="1:4" x14ac:dyDescent="0.25">
      <c r="A72" s="19" t="s">
        <v>51</v>
      </c>
      <c r="B72" s="19"/>
      <c r="C72" s="19"/>
      <c r="D72" s="19"/>
    </row>
    <row r="73" spans="1:4" x14ac:dyDescent="0.25">
      <c r="A73" s="19" t="s">
        <v>52</v>
      </c>
      <c r="B73" s="19"/>
      <c r="C73" s="19"/>
      <c r="D73" s="19"/>
    </row>
    <row r="74" spans="1:4" x14ac:dyDescent="0.25">
      <c r="A74" s="28"/>
      <c r="B74" s="29"/>
      <c r="C74" s="29"/>
      <c r="D74" s="29"/>
    </row>
  </sheetData>
  <mergeCells count="4">
    <mergeCell ref="A2:D2"/>
    <mergeCell ref="A4:A5"/>
    <mergeCell ref="B4:B5"/>
    <mergeCell ref="C4:D4"/>
  </mergeCells>
  <pageMargins left="0.7" right="0.7" top="0.75" bottom="0.75" header="0.3" footer="0.3"/>
  <pageSetup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Sayra Rojas Rios</cp:lastModifiedBy>
  <cp:lastPrinted>2012-07-30T22:38:26Z</cp:lastPrinted>
  <dcterms:created xsi:type="dcterms:W3CDTF">2012-05-03T20:05:29Z</dcterms:created>
  <dcterms:modified xsi:type="dcterms:W3CDTF">2013-10-29T20:35:14Z</dcterms:modified>
</cp:coreProperties>
</file>