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120" yWindow="135" windowWidth="17400" windowHeight="10005" tabRatio="712" firstSheet="6" activeTab="6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Anual" sheetId="7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B33" i="7" l="1"/>
  <c r="D10" i="7" l="1"/>
  <c r="C10" i="7"/>
  <c r="B11" i="7" l="1"/>
  <c r="B12" i="7"/>
  <c r="B13" i="7"/>
  <c r="B14" i="7"/>
  <c r="B15" i="7"/>
  <c r="B16" i="7"/>
  <c r="B17" i="7"/>
  <c r="E70" i="7" l="1"/>
  <c r="C69" i="7"/>
  <c r="D69" i="7"/>
  <c r="E45" i="7"/>
  <c r="E49" i="7"/>
  <c r="E53" i="7"/>
  <c r="E54" i="7"/>
  <c r="E58" i="7"/>
  <c r="E61" i="7"/>
  <c r="E67" i="7"/>
  <c r="E36" i="7"/>
  <c r="E38" i="7" s="1"/>
  <c r="E37" i="7"/>
  <c r="E39" i="7" s="1"/>
  <c r="E44" i="7"/>
  <c r="E69" i="7"/>
  <c r="E62" i="7" l="1"/>
  <c r="E63" i="7"/>
  <c r="E55" i="7"/>
  <c r="E66" i="7"/>
  <c r="E48" i="7"/>
  <c r="E50" i="7" s="1"/>
  <c r="C66" i="7"/>
  <c r="D66" i="7"/>
  <c r="C61" i="7"/>
  <c r="D61" i="7"/>
  <c r="E68" i="7" l="1"/>
  <c r="C53" i="7"/>
  <c r="D53" i="7"/>
  <c r="C48" i="7"/>
  <c r="D48" i="7"/>
  <c r="C44" i="7"/>
  <c r="D44" i="7"/>
  <c r="C45" i="7"/>
  <c r="D45" i="7"/>
  <c r="B53" i="7" l="1"/>
  <c r="B61" i="7"/>
  <c r="B48" i="7"/>
  <c r="C29" i="8"/>
  <c r="C29" i="9"/>
  <c r="C29" i="6"/>
  <c r="C29" i="4"/>
  <c r="C29" i="5"/>
  <c r="C29" i="3"/>
  <c r="B44" i="7" l="1"/>
  <c r="B45" i="7"/>
  <c r="C11" i="6"/>
  <c r="C13" i="6"/>
  <c r="C13" i="4"/>
  <c r="C11" i="4"/>
  <c r="C10" i="5" l="1"/>
  <c r="C11" i="5"/>
  <c r="E16" i="9" l="1"/>
  <c r="F16" i="9"/>
  <c r="G16" i="9"/>
  <c r="G32" i="9" s="1"/>
  <c r="E17" i="9"/>
  <c r="F17" i="9"/>
  <c r="G17" i="9"/>
  <c r="E18" i="9"/>
  <c r="F18" i="9"/>
  <c r="F63" i="9" s="1"/>
  <c r="G18" i="9"/>
  <c r="D18" i="9"/>
  <c r="D54" i="9" s="1"/>
  <c r="D17" i="9"/>
  <c r="D16" i="9"/>
  <c r="D32" i="9" s="1"/>
  <c r="D34" i="9" s="1"/>
  <c r="E10" i="9"/>
  <c r="F10" i="9"/>
  <c r="G10" i="9"/>
  <c r="E62" i="9"/>
  <c r="G11" i="9"/>
  <c r="G62" i="9" s="1"/>
  <c r="E12" i="9"/>
  <c r="F12" i="9"/>
  <c r="G12" i="9"/>
  <c r="D12" i="9"/>
  <c r="C12" i="9" s="1"/>
  <c r="D10" i="9"/>
  <c r="F50" i="9"/>
  <c r="F32" i="9"/>
  <c r="F34" i="9" s="1"/>
  <c r="C24" i="9"/>
  <c r="C67" i="9" s="1"/>
  <c r="C19" i="9"/>
  <c r="G33" i="9"/>
  <c r="E32" i="9"/>
  <c r="C13" i="9"/>
  <c r="F57" i="9"/>
  <c r="B10" i="7"/>
  <c r="B20" i="7"/>
  <c r="B21" i="7"/>
  <c r="C24" i="8"/>
  <c r="G16" i="8"/>
  <c r="G17" i="8"/>
  <c r="F16" i="8"/>
  <c r="F32" i="8" s="1"/>
  <c r="F34" i="8" s="1"/>
  <c r="F17" i="8"/>
  <c r="F62" i="8" s="1"/>
  <c r="E16" i="8"/>
  <c r="E32" i="8" s="1"/>
  <c r="E34" i="8" s="1"/>
  <c r="E17" i="8"/>
  <c r="D16" i="8"/>
  <c r="D17" i="8"/>
  <c r="C17" i="8" s="1"/>
  <c r="C16" i="8"/>
  <c r="C32" i="8" s="1"/>
  <c r="G10" i="8"/>
  <c r="G11" i="8"/>
  <c r="G62" i="8" s="1"/>
  <c r="F10" i="8"/>
  <c r="F57" i="8" s="1"/>
  <c r="E10" i="8"/>
  <c r="E62" i="8"/>
  <c r="D10" i="8"/>
  <c r="C10" i="8" s="1"/>
  <c r="C67" i="8"/>
  <c r="E18" i="8"/>
  <c r="E54" i="8" s="1"/>
  <c r="F18" i="8"/>
  <c r="G18" i="8"/>
  <c r="G54" i="8" s="1"/>
  <c r="D18" i="8"/>
  <c r="C13" i="8"/>
  <c r="E12" i="8"/>
  <c r="F12" i="8"/>
  <c r="G12" i="8"/>
  <c r="G44" i="8" s="1"/>
  <c r="G46" i="8" s="1"/>
  <c r="D12" i="8"/>
  <c r="D57" i="8" s="1"/>
  <c r="D40" i="8"/>
  <c r="G32" i="8"/>
  <c r="G34" i="8" s="1"/>
  <c r="D32" i="8"/>
  <c r="C19" i="8"/>
  <c r="F63" i="8"/>
  <c r="C18" i="8"/>
  <c r="C68" i="8" s="1"/>
  <c r="C12" i="8"/>
  <c r="B23" i="7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G51" i="5" s="1"/>
  <c r="F49" i="5"/>
  <c r="E49" i="5"/>
  <c r="E51" i="5" s="1"/>
  <c r="D49" i="5"/>
  <c r="G45" i="5"/>
  <c r="F45" i="5"/>
  <c r="E45" i="5"/>
  <c r="D45" i="5"/>
  <c r="C45" i="5"/>
  <c r="G44" i="5"/>
  <c r="G46" i="5" s="1"/>
  <c r="F44" i="5"/>
  <c r="F46" i="5" s="1"/>
  <c r="E44" i="5"/>
  <c r="D44" i="5"/>
  <c r="D46" i="5" s="1"/>
  <c r="G41" i="5"/>
  <c r="F41" i="5"/>
  <c r="E41" i="5"/>
  <c r="D41" i="5"/>
  <c r="G40" i="5"/>
  <c r="F40" i="5"/>
  <c r="E40" i="5"/>
  <c r="D40" i="5"/>
  <c r="C40" i="5"/>
  <c r="G33" i="5"/>
  <c r="G58" i="5" s="1"/>
  <c r="F33" i="5"/>
  <c r="F35" i="5" s="1"/>
  <c r="E33" i="5"/>
  <c r="D33" i="5"/>
  <c r="D35" i="5" s="1"/>
  <c r="C33" i="5"/>
  <c r="C58" i="5" s="1"/>
  <c r="G32" i="5"/>
  <c r="G34" i="5" s="1"/>
  <c r="F32" i="5"/>
  <c r="F58" i="5" s="1"/>
  <c r="E32" i="5"/>
  <c r="E34" i="5" s="1"/>
  <c r="D32" i="5"/>
  <c r="D58" i="5" s="1"/>
  <c r="C32" i="5"/>
  <c r="C34" i="5" s="1"/>
  <c r="C12" i="5"/>
  <c r="C41" i="5" s="1"/>
  <c r="F49" i="4"/>
  <c r="D34" i="8" l="1"/>
  <c r="G40" i="9"/>
  <c r="E58" i="5"/>
  <c r="G40" i="8"/>
  <c r="C18" i="9"/>
  <c r="C33" i="9" s="1"/>
  <c r="C35" i="9" s="1"/>
  <c r="F54" i="9"/>
  <c r="D62" i="8"/>
  <c r="C44" i="5"/>
  <c r="C46" i="5" s="1"/>
  <c r="E46" i="5"/>
  <c r="E64" i="5" s="1"/>
  <c r="D51" i="5"/>
  <c r="F51" i="5"/>
  <c r="C57" i="5"/>
  <c r="C63" i="5"/>
  <c r="C64" i="5" s="1"/>
  <c r="B27" i="7"/>
  <c r="B66" i="7"/>
  <c r="F40" i="8"/>
  <c r="E40" i="9"/>
  <c r="B69" i="7"/>
  <c r="E40" i="8"/>
  <c r="C16" i="9"/>
  <c r="C32" i="9" s="1"/>
  <c r="C10" i="9"/>
  <c r="C57" i="9" s="1"/>
  <c r="C11" i="8"/>
  <c r="C44" i="8" s="1"/>
  <c r="C34" i="8"/>
  <c r="D63" i="9"/>
  <c r="D50" i="9"/>
  <c r="D57" i="9"/>
  <c r="G58" i="9"/>
  <c r="G35" i="9"/>
  <c r="C11" i="9"/>
  <c r="C40" i="9" s="1"/>
  <c r="D44" i="9"/>
  <c r="D40" i="9"/>
  <c r="F44" i="9"/>
  <c r="F40" i="9"/>
  <c r="C49" i="9"/>
  <c r="C41" i="9"/>
  <c r="E44" i="9"/>
  <c r="E57" i="9"/>
  <c r="E49" i="9"/>
  <c r="E41" i="9"/>
  <c r="G44" i="9"/>
  <c r="G46" i="9" s="1"/>
  <c r="G57" i="9"/>
  <c r="G49" i="9"/>
  <c r="G41" i="9"/>
  <c r="C34" i="9"/>
  <c r="E34" i="9"/>
  <c r="G34" i="9"/>
  <c r="C17" i="9"/>
  <c r="D62" i="9"/>
  <c r="F62" i="9"/>
  <c r="C50" i="9"/>
  <c r="E54" i="9"/>
  <c r="E50" i="9"/>
  <c r="E63" i="9"/>
  <c r="E45" i="9"/>
  <c r="G54" i="9"/>
  <c r="G50" i="9"/>
  <c r="G63" i="9"/>
  <c r="G64" i="9" s="1"/>
  <c r="G45" i="9"/>
  <c r="E33" i="9"/>
  <c r="D33" i="9"/>
  <c r="F33" i="9"/>
  <c r="D41" i="9"/>
  <c r="F41" i="9"/>
  <c r="D45" i="9"/>
  <c r="F45" i="9"/>
  <c r="D49" i="9"/>
  <c r="F49" i="9"/>
  <c r="F51" i="9" s="1"/>
  <c r="E44" i="8"/>
  <c r="D63" i="8"/>
  <c r="C33" i="8"/>
  <c r="E33" i="8"/>
  <c r="G33" i="8"/>
  <c r="C41" i="8"/>
  <c r="E41" i="8"/>
  <c r="G41" i="8"/>
  <c r="D44" i="8"/>
  <c r="F44" i="8"/>
  <c r="C45" i="8"/>
  <c r="E45" i="8"/>
  <c r="G45" i="8"/>
  <c r="C49" i="8"/>
  <c r="E49" i="8"/>
  <c r="G49" i="8"/>
  <c r="D50" i="8"/>
  <c r="F50" i="8"/>
  <c r="D54" i="8"/>
  <c r="F54" i="8"/>
  <c r="C57" i="8"/>
  <c r="E57" i="8"/>
  <c r="G57" i="8"/>
  <c r="C63" i="8"/>
  <c r="E63" i="8"/>
  <c r="G63" i="8"/>
  <c r="G64" i="8" s="1"/>
  <c r="D33" i="8"/>
  <c r="F33" i="8"/>
  <c r="D41" i="8"/>
  <c r="F41" i="8"/>
  <c r="D45" i="8"/>
  <c r="F45" i="8"/>
  <c r="D49" i="8"/>
  <c r="F49" i="8"/>
  <c r="F51" i="8" s="1"/>
  <c r="C50" i="8"/>
  <c r="E50" i="8"/>
  <c r="G50" i="8"/>
  <c r="C54" i="8"/>
  <c r="G64" i="5"/>
  <c r="D64" i="5"/>
  <c r="F64" i="5"/>
  <c r="D34" i="5"/>
  <c r="D59" i="5" s="1"/>
  <c r="F34" i="5"/>
  <c r="F59" i="5" s="1"/>
  <c r="C35" i="5"/>
  <c r="C59" i="5" s="1"/>
  <c r="E35" i="5"/>
  <c r="E59" i="5" s="1"/>
  <c r="G35" i="5"/>
  <c r="G59" i="5" s="1"/>
  <c r="C54" i="9" l="1"/>
  <c r="C58" i="9"/>
  <c r="C68" i="9"/>
  <c r="C63" i="9"/>
  <c r="F46" i="8"/>
  <c r="F64" i="8" s="1"/>
  <c r="E46" i="9"/>
  <c r="E64" i="9" s="1"/>
  <c r="F46" i="9"/>
  <c r="D46" i="9"/>
  <c r="D64" i="9" s="1"/>
  <c r="C46" i="8"/>
  <c r="C64" i="8" s="1"/>
  <c r="D46" i="8"/>
  <c r="D64" i="8" s="1"/>
  <c r="E46" i="8"/>
  <c r="E64" i="8" s="1"/>
  <c r="D51" i="8"/>
  <c r="F64" i="9"/>
  <c r="D51" i="9"/>
  <c r="C62" i="9"/>
  <c r="C62" i="8"/>
  <c r="C40" i="8"/>
  <c r="E58" i="9"/>
  <c r="E35" i="9"/>
  <c r="E59" i="9" s="1"/>
  <c r="D35" i="9"/>
  <c r="D59" i="9" s="1"/>
  <c r="D58" i="9"/>
  <c r="C45" i="9"/>
  <c r="G51" i="9"/>
  <c r="E51" i="9"/>
  <c r="C51" i="9"/>
  <c r="C44" i="9"/>
  <c r="C46" i="9" s="1"/>
  <c r="G59" i="9"/>
  <c r="C59" i="9"/>
  <c r="F35" i="9"/>
  <c r="F59" i="9" s="1"/>
  <c r="F58" i="9"/>
  <c r="D35" i="8"/>
  <c r="D59" i="8" s="1"/>
  <c r="D58" i="8"/>
  <c r="E51" i="8"/>
  <c r="G58" i="8"/>
  <c r="G35" i="8"/>
  <c r="G59" i="8" s="1"/>
  <c r="C58" i="8"/>
  <c r="C35" i="8"/>
  <c r="C59" i="8" s="1"/>
  <c r="F35" i="8"/>
  <c r="F59" i="8" s="1"/>
  <c r="F58" i="8"/>
  <c r="G51" i="8"/>
  <c r="C51" i="8"/>
  <c r="E58" i="8"/>
  <c r="E35" i="8"/>
  <c r="E59" i="8" s="1"/>
  <c r="C10" i="3"/>
  <c r="C11" i="3"/>
  <c r="C16" i="3"/>
  <c r="C17" i="3"/>
  <c r="C18" i="3"/>
  <c r="C13" i="3"/>
  <c r="C12" i="3"/>
  <c r="C49" i="3" s="1"/>
  <c r="C64" i="9" l="1"/>
  <c r="C18" i="6"/>
  <c r="C12" i="6"/>
  <c r="C44" i="6" s="1"/>
  <c r="B73" i="7"/>
  <c r="D58" i="7"/>
  <c r="C58" i="7"/>
  <c r="D54" i="7"/>
  <c r="D49" i="7"/>
  <c r="D50" i="7" s="1"/>
  <c r="D37" i="7"/>
  <c r="D39" i="7" s="1"/>
  <c r="D36" i="7"/>
  <c r="D38" i="7" s="1"/>
  <c r="C36" i="7"/>
  <c r="C38" i="7" s="1"/>
  <c r="B36" i="7"/>
  <c r="B38" i="7" s="1"/>
  <c r="C67" i="6"/>
  <c r="G63" i="6"/>
  <c r="F63" i="6"/>
  <c r="E63" i="6"/>
  <c r="D63" i="6"/>
  <c r="G62" i="6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D49" i="6"/>
  <c r="G45" i="6"/>
  <c r="F45" i="6"/>
  <c r="E45" i="6"/>
  <c r="D45" i="6"/>
  <c r="G44" i="6"/>
  <c r="G46" i="6" s="1"/>
  <c r="F44" i="6"/>
  <c r="F46" i="6" s="1"/>
  <c r="E44" i="6"/>
  <c r="E46" i="6" s="1"/>
  <c r="D44" i="6"/>
  <c r="D46" i="6" s="1"/>
  <c r="G41" i="6"/>
  <c r="F41" i="6"/>
  <c r="E41" i="6"/>
  <c r="D41" i="6"/>
  <c r="G40" i="6"/>
  <c r="F40" i="6"/>
  <c r="E40" i="6"/>
  <c r="D40" i="6"/>
  <c r="C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68" i="6"/>
  <c r="C19" i="5"/>
  <c r="C50" i="5" s="1"/>
  <c r="C13" i="5"/>
  <c r="C49" i="5" s="1"/>
  <c r="C51" i="5" l="1"/>
  <c r="C67" i="7"/>
  <c r="C70" i="7"/>
  <c r="D67" i="7"/>
  <c r="D70" i="7"/>
  <c r="D55" i="7"/>
  <c r="F51" i="6"/>
  <c r="E51" i="6"/>
  <c r="D51" i="6"/>
  <c r="B22" i="7"/>
  <c r="D62" i="7"/>
  <c r="C37" i="7"/>
  <c r="C49" i="7"/>
  <c r="C54" i="7"/>
  <c r="C55" i="7" s="1"/>
  <c r="G51" i="6"/>
  <c r="D68" i="7"/>
  <c r="D63" i="7"/>
  <c r="E58" i="6"/>
  <c r="G58" i="6"/>
  <c r="E64" i="6"/>
  <c r="G64" i="6"/>
  <c r="D59" i="6"/>
  <c r="F59" i="6"/>
  <c r="D64" i="6"/>
  <c r="F64" i="6"/>
  <c r="C33" i="6"/>
  <c r="E35" i="6"/>
  <c r="E59" i="6" s="1"/>
  <c r="G35" i="6"/>
  <c r="G59" i="6" s="1"/>
  <c r="C41" i="6"/>
  <c r="C45" i="6"/>
  <c r="C46" i="6" s="1"/>
  <c r="C49" i="6"/>
  <c r="C57" i="6"/>
  <c r="D58" i="6"/>
  <c r="F58" i="6"/>
  <c r="C63" i="6"/>
  <c r="C50" i="6"/>
  <c r="C54" i="6"/>
  <c r="C67" i="4"/>
  <c r="G63" i="4"/>
  <c r="F63" i="4"/>
  <c r="E63" i="4"/>
  <c r="D63" i="4"/>
  <c r="G62" i="4"/>
  <c r="F62" i="4"/>
  <c r="E62" i="4"/>
  <c r="D62" i="4"/>
  <c r="C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G51" i="4" s="1"/>
  <c r="E49" i="4"/>
  <c r="D49" i="4"/>
  <c r="G45" i="4"/>
  <c r="F45" i="4"/>
  <c r="E45" i="4"/>
  <c r="D45" i="4"/>
  <c r="G44" i="4"/>
  <c r="G46" i="4" s="1"/>
  <c r="F44" i="4"/>
  <c r="F46" i="4" s="1"/>
  <c r="E44" i="4"/>
  <c r="E46" i="4" s="1"/>
  <c r="D44" i="4"/>
  <c r="D46" i="4" s="1"/>
  <c r="G41" i="4"/>
  <c r="F41" i="4"/>
  <c r="E41" i="4"/>
  <c r="D41" i="4"/>
  <c r="G40" i="4"/>
  <c r="F40" i="4"/>
  <c r="E40" i="4"/>
  <c r="D40" i="4"/>
  <c r="C40" i="4"/>
  <c r="G33" i="4"/>
  <c r="G35" i="4" s="1"/>
  <c r="F33" i="4"/>
  <c r="E33" i="4"/>
  <c r="E35" i="4" s="1"/>
  <c r="D33" i="4"/>
  <c r="G32" i="4"/>
  <c r="G58" i="4" s="1"/>
  <c r="F32" i="4"/>
  <c r="F34" i="4" s="1"/>
  <c r="E32" i="4"/>
  <c r="E58" i="4" s="1"/>
  <c r="D32" i="4"/>
  <c r="D34" i="4" s="1"/>
  <c r="C32" i="4"/>
  <c r="C34" i="4" s="1"/>
  <c r="C18" i="4"/>
  <c r="C68" i="4" s="1"/>
  <c r="C12" i="4"/>
  <c r="C57" i="4" s="1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G51" i="3" s="1"/>
  <c r="F49" i="3"/>
  <c r="E49" i="3"/>
  <c r="E51" i="3" s="1"/>
  <c r="D49" i="3"/>
  <c r="G45" i="3"/>
  <c r="F45" i="3"/>
  <c r="E45" i="3"/>
  <c r="D45" i="3"/>
  <c r="G44" i="3"/>
  <c r="G46" i="3" s="1"/>
  <c r="F44" i="3"/>
  <c r="F46" i="3" s="1"/>
  <c r="E44" i="3"/>
  <c r="E46" i="3" s="1"/>
  <c r="D44" i="3"/>
  <c r="D46" i="3" s="1"/>
  <c r="G41" i="3"/>
  <c r="F41" i="3"/>
  <c r="E41" i="3"/>
  <c r="D41" i="3"/>
  <c r="G40" i="3"/>
  <c r="F40" i="3"/>
  <c r="E40" i="3"/>
  <c r="D40" i="3"/>
  <c r="C40" i="3"/>
  <c r="G33" i="3"/>
  <c r="G35" i="3" s="1"/>
  <c r="F33" i="3"/>
  <c r="E33" i="3"/>
  <c r="E35" i="3" s="1"/>
  <c r="D33" i="3"/>
  <c r="G32" i="3"/>
  <c r="G58" i="3" s="1"/>
  <c r="F32" i="3"/>
  <c r="F34" i="3" s="1"/>
  <c r="E32" i="3"/>
  <c r="E58" i="3" s="1"/>
  <c r="D32" i="3"/>
  <c r="D34" i="3" s="1"/>
  <c r="C32" i="3"/>
  <c r="C34" i="3" s="1"/>
  <c r="C63" i="3"/>
  <c r="C57" i="3"/>
  <c r="D58" i="4" l="1"/>
  <c r="F58" i="4"/>
  <c r="C54" i="4"/>
  <c r="C50" i="4"/>
  <c r="C64" i="6"/>
  <c r="B67" i="7"/>
  <c r="B70" i="7"/>
  <c r="C39" i="7"/>
  <c r="C63" i="7" s="1"/>
  <c r="C50" i="7"/>
  <c r="C68" i="7" s="1"/>
  <c r="E51" i="4"/>
  <c r="D51" i="4"/>
  <c r="B74" i="7"/>
  <c r="B58" i="7"/>
  <c r="B54" i="7"/>
  <c r="B55" i="7" s="1"/>
  <c r="B37" i="7"/>
  <c r="B39" i="7" s="1"/>
  <c r="B49" i="7"/>
  <c r="B50" i="7" s="1"/>
  <c r="G64" i="4"/>
  <c r="C62" i="7"/>
  <c r="C51" i="6"/>
  <c r="C58" i="6"/>
  <c r="C35" i="6"/>
  <c r="C59" i="6" s="1"/>
  <c r="E64" i="4"/>
  <c r="D64" i="4"/>
  <c r="F64" i="4"/>
  <c r="E34" i="4"/>
  <c r="E59" i="4" s="1"/>
  <c r="G34" i="4"/>
  <c r="G59" i="4" s="1"/>
  <c r="D35" i="4"/>
  <c r="D59" i="4" s="1"/>
  <c r="F35" i="4"/>
  <c r="F59" i="4" s="1"/>
  <c r="C44" i="4"/>
  <c r="C33" i="4"/>
  <c r="C41" i="4"/>
  <c r="C45" i="4"/>
  <c r="C49" i="4"/>
  <c r="C51" i="4" s="1"/>
  <c r="C63" i="4"/>
  <c r="D58" i="3"/>
  <c r="F58" i="3"/>
  <c r="D51" i="3"/>
  <c r="F51" i="3"/>
  <c r="D64" i="3"/>
  <c r="F64" i="3"/>
  <c r="E64" i="3"/>
  <c r="G64" i="3"/>
  <c r="E34" i="3"/>
  <c r="E59" i="3" s="1"/>
  <c r="G34" i="3"/>
  <c r="G59" i="3" s="1"/>
  <c r="D35" i="3"/>
  <c r="D59" i="3" s="1"/>
  <c r="F35" i="3"/>
  <c r="F59" i="3" s="1"/>
  <c r="C44" i="3"/>
  <c r="C33" i="3"/>
  <c r="C41" i="3"/>
  <c r="C45" i="3"/>
  <c r="C51" i="3"/>
  <c r="C46" i="3" l="1"/>
  <c r="C64" i="3" s="1"/>
  <c r="C46" i="4"/>
  <c r="B68" i="7"/>
  <c r="B62" i="7"/>
  <c r="B63" i="7"/>
  <c r="C64" i="4"/>
  <c r="C58" i="4"/>
  <c r="C35" i="4"/>
  <c r="C59" i="4" s="1"/>
  <c r="C35" i="3"/>
  <c r="C59" i="3" s="1"/>
  <c r="C58" i="3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sharedStrings.xml><?xml version="1.0" encoding="utf-8"?>
<sst xmlns="http://schemas.openxmlformats.org/spreadsheetml/2006/main" count="493" uniqueCount="132">
  <si>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</si>
  <si>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</si>
  <si>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</si>
  <si>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</si>
  <si>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</si>
  <si>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</si>
  <si>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</si>
  <si>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</si>
  <si>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</si>
  <si>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</si>
  <si>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</si>
  <si>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</si>
  <si>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</si>
  <si>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</si>
  <si>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</si>
  <si>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</si>
  <si>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</si>
  <si>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</si>
  <si>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</si>
  <si>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</si>
  <si>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</si>
  <si>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</si>
  <si>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</si>
  <si>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</si>
  <si>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</si>
  <si>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</si>
  <si>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</si>
  <si>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</si>
  <si>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</si>
  <si>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</si>
  <si>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</si>
  <si>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</si>
  <si>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</si>
  <si>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</si>
  <si>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</si>
  <si>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</si>
  <si>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</si>
  <si>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</si>
  <si>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</si>
  <si>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</si>
  <si>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</si>
  <si>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</si>
  <si>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</si>
  <si>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</si>
  <si>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</si>
  <si>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</si>
  <si>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</si>
  <si>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</si>
  <si>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</si>
  <si>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</si>
  <si>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</si>
  <si>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</si>
  <si>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</si>
  <si>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</si>
  <si>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</si>
  <si>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</si>
  <si>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</si>
  <si>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</si>
  <si>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</si>
  <si>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</si>
  <si>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</si>
  <si>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</si>
  <si>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</si>
  <si>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</si>
  <si>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</si>
  <si>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</si>
  <si>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</si>
  <si>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</si>
  <si>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</si>
  <si>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</si>
  <si>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</si>
  <si>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</si>
  <si>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</si>
  <si>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</si>
  <si>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</si>
  <si>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</si>
  <si>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</si>
  <si>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</si>
  <si>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</si>
  <si>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</si>
  <si>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</si>
  <si>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</si>
  <si>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</si>
  <si>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</si>
  <si>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</si>
  <si>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</si>
  <si>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</si>
  <si>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</si>
  <si>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</si>
  <si>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</si>
  <si>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</si>
  <si>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</si>
  <si>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</si>
  <si>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</si>
  <si>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</si>
  <si>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</si>
  <si>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</si>
  <si>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</si>
  <si>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</si>
  <si>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</si>
  <si>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</si>
  <si>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</si>
  <si>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</si>
  <si>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</si>
  <si>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</si>
  <si>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</si>
  <si>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</si>
  <si>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</si>
  <si>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</si>
  <si>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</si>
  <si>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</si>
  <si>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</si>
  <si>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</si>
  <si>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</si>
  <si>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</si>
  <si>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</si>
  <si>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</si>
  <si>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</si>
  <si>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</si>
  <si>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</si>
  <si>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</si>
  <si>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</si>
  <si>
    <t>Indicadores aplicados a ICAA.  2012</t>
  </si>
  <si>
    <t>Programados  2012</t>
  </si>
  <si>
    <t>Efectivos  2012</t>
  </si>
  <si>
    <t>Programados año 2012</t>
  </si>
  <si>
    <t>En transferencias  2012</t>
  </si>
  <si>
    <t>IPC ( 2012)</t>
  </si>
  <si>
    <t>Gasto efectivo real por beneficiario  2012</t>
  </si>
  <si>
    <t>Gasto efectivo real  2012</t>
  </si>
  <si>
    <t>Informes Trimestrales 2011 y 2012, ICAA.</t>
  </si>
  <si>
    <t>Programación inicial y modificaciones 2012, DESAF.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</si>
</sst>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43" fontId="0" fillId="0" borderId="0" xfId="1" applyFont="1"/>
    <xf numFmtId="0" fontId="3" fillId="0" borderId="2" xfId="0" applyFont="1" applyBorder="1"/>
    <xf numFmtId="43" fontId="0" fillId="0" borderId="0" xfId="0" applyNumberFormat="1"/>
    <xf numFmtId="2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4" xfId="0" applyBorder="1"/>
    <xf numFmtId="164" fontId="0" fillId="2" borderId="0" xfId="1" applyNumberFormat="1" applyFont="1" applyFill="1"/>
    <xf numFmtId="43" fontId="0" fillId="0" borderId="0" xfId="1" applyFont="1" applyAlignment="1">
      <alignment horizontal="right"/>
    </xf>
    <xf numFmtId="164" fontId="0" fillId="0" borderId="0" xfId="1" applyNumberFormat="1" applyFont="1" applyAlignment="1"/>
    <xf numFmtId="43" fontId="0" fillId="3" borderId="0" xfId="1" applyFont="1" applyFill="1"/>
    <xf numFmtId="164" fontId="0" fillId="3" borderId="0" xfId="1" applyNumberFormat="1" applyFont="1" applyFill="1"/>
    <xf numFmtId="0" fontId="8" fillId="0" borderId="0" xfId="0" applyFont="1" applyFill="1"/>
    <xf numFmtId="43" fontId="8" fillId="0" borderId="0" xfId="1" applyFont="1" applyFill="1"/>
    <xf numFmtId="0" fontId="0" fillId="0" borderId="0" xfId="0" applyAlignment="1">
      <alignment horizontal="left" indent="3"/>
    </xf>
    <xf numFmtId="164" fontId="8" fillId="0" borderId="0" xfId="0" applyNumberFormat="1" applyFont="1" applyFill="1"/>
    <xf numFmtId="164" fontId="8" fillId="0" borderId="0" xfId="1" applyNumberFormat="1" applyFont="1" applyFill="1"/>
    <xf numFmtId="164" fontId="3" fillId="0" borderId="2" xfId="1" applyNumberFormat="1" applyFont="1" applyBorder="1"/>
    <xf numFmtId="164" fontId="0" fillId="0" borderId="0" xfId="1" applyNumberFormat="1" applyFont="1" applyFill="1"/>
    <xf numFmtId="164" fontId="7" fillId="0" borderId="0" xfId="1" applyNumberFormat="1" applyFont="1" applyFill="1"/>
    <xf numFmtId="164" fontId="0" fillId="0" borderId="4" xfId="1" applyNumberFormat="1" applyFont="1" applyBorder="1"/>
    <xf numFmtId="164" fontId="0" fillId="0" borderId="0" xfId="1" applyNumberFormat="1" applyFont="1" applyAlignment="1">
      <alignment horizontal="left" indent="3"/>
    </xf>
    <xf numFmtId="164" fontId="0" fillId="0" borderId="1" xfId="1" applyNumberFormat="1" applyFont="1" applyBorder="1"/>
    <xf numFmtId="164" fontId="0" fillId="0" borderId="2" xfId="1" applyNumberFormat="1" applyFont="1" applyBorder="1"/>
    <xf numFmtId="164" fontId="2" fillId="0" borderId="0" xfId="1" applyNumberFormat="1" applyFont="1"/>
    <xf numFmtId="164" fontId="0" fillId="0" borderId="0" xfId="1" applyNumberFormat="1" applyFont="1" applyBorder="1" applyAlignment="1"/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/>
    <xf numFmtId="164" fontId="0" fillId="3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Fill="1" applyBorder="1"/>
    <xf numFmtId="43" fontId="0" fillId="0" borderId="0" xfId="1" applyNumberFormat="1" applyFont="1"/>
    <xf numFmtId="164" fontId="9" fillId="0" borderId="0" xfId="1" applyNumberFormat="1" applyFont="1" applyAlignment="1">
      <alignment horizontal="left" indent="5"/>
    </xf>
    <xf numFmtId="164" fontId="2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6448E-2"/>
          <c:y val="0.25130796150481216"/>
          <c:w val="0.6183864829396325"/>
          <c:h val="0.4743554972295132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45232"/>
        <c:axId val="295445616"/>
      </c:barChart>
      <c:catAx>
        <c:axId val="29544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95445616"/>
        <c:crosses val="autoZero"/>
        <c:auto val="1"/>
        <c:lblAlgn val="ctr"/>
        <c:lblOffset val="100"/>
        <c:noMultiLvlLbl val="0"/>
      </c:catAx>
      <c:valAx>
        <c:axId val="29544561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9544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Resultado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43963254593249E-2"/>
          <c:y val="0.19480351414406533"/>
          <c:w val="0.87934492563429612"/>
          <c:h val="0.42862423447069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Anual!$B$48:$E$48</c:f>
              <c:numCache>
                <c:formatCode>_(* #,##0.00_);_(* \(#,##0.00\);_(* "-"??_);_(@_)</c:formatCode>
                <c:ptCount val="4"/>
                <c:pt idx="0">
                  <c:v>1.3682357903719256</c:v>
                </c:pt>
                <c:pt idx="1">
                  <c:v>8.9257347100873705</c:v>
                </c:pt>
                <c:pt idx="2">
                  <c:v>0.19783802605131129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Anual!$B$49:$E$49</c:f>
              <c:numCache>
                <c:formatCode>_(* #,##0.00_);_(* \(#,##0.00\);_(* "-"??_);_(@_)</c:formatCode>
                <c:ptCount val="4"/>
                <c:pt idx="0">
                  <c:v>31.949675152536237</c:v>
                </c:pt>
                <c:pt idx="1">
                  <c:v>34.263731493202798</c:v>
                </c:pt>
                <c:pt idx="2">
                  <c:v>30.295945544326315</c:v>
                </c:pt>
                <c:pt idx="3">
                  <c:v>40.910691545525324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Anual!$B$50:$E$50</c:f>
              <c:numCache>
                <c:formatCode>_(* #,##0.00_);_(* \(#,##0.00\);_(* "-"??_);_(@_)</c:formatCode>
                <c:ptCount val="4"/>
                <c:pt idx="0">
                  <c:v>16.658955471454082</c:v>
                </c:pt>
                <c:pt idx="1">
                  <c:v>21.594733101645083</c:v>
                </c:pt>
                <c:pt idx="2">
                  <c:v>15.246891785188813</c:v>
                </c:pt>
                <c:pt idx="3">
                  <c:v>20.455345772762662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6480"/>
        <c:axId val="295716872"/>
      </c:barChart>
      <c:catAx>
        <c:axId val="2957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716872"/>
        <c:crosses val="autoZero"/>
        <c:auto val="1"/>
        <c:lblAlgn val="ctr"/>
        <c:lblOffset val="100"/>
        <c:noMultiLvlLbl val="0"/>
      </c:catAx>
      <c:valAx>
        <c:axId val="29571687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29571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86157805642787E-2"/>
          <c:y val="0.77833650312129254"/>
          <c:w val="0.90826646186299065"/>
          <c:h val="0.124995631954922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713339756086131E-2"/>
          <c:y val="0.16714030671607621"/>
          <c:w val="0.56714413744609482"/>
          <c:h val="0.36045800982352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Anual!$B$53:$E$53</c:f>
              <c:numCache>
                <c:formatCode>_(* #,##0.00_);_(* \(#,##0.00\);_(* "-"??_);_(@_)</c:formatCode>
                <c:ptCount val="4"/>
                <c:pt idx="0">
                  <c:v>1.3682357903719256</c:v>
                </c:pt>
                <c:pt idx="1">
                  <c:v>8.9257347100873705</c:v>
                </c:pt>
                <c:pt idx="2">
                  <c:v>0.19783802605131129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Anual!$B$54:$E$54</c:f>
              <c:numCache>
                <c:formatCode>_(* #,##0.00_);_(* \(#,##0.00\);_(* "-"??_);_(@_)</c:formatCode>
                <c:ptCount val="4"/>
                <c:pt idx="0">
                  <c:v>31.949675152536237</c:v>
                </c:pt>
                <c:pt idx="1">
                  <c:v>34.263731493202798</c:v>
                </c:pt>
                <c:pt idx="2">
                  <c:v>30.295945544326315</c:v>
                </c:pt>
                <c:pt idx="3">
                  <c:v>40.910691545525324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Anual!$B$55:$E$55</c:f>
              <c:numCache>
                <c:formatCode>_(* #,##0.00_);_(* \(#,##0.00\);_(* "-"??_);_(@_)</c:formatCode>
                <c:ptCount val="4"/>
                <c:pt idx="0">
                  <c:v>16.658955471454082</c:v>
                </c:pt>
                <c:pt idx="1">
                  <c:v>21.594733101645083</c:v>
                </c:pt>
                <c:pt idx="2">
                  <c:v>15.246891785188813</c:v>
                </c:pt>
                <c:pt idx="3">
                  <c:v>20.455345772762662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7656"/>
        <c:axId val="295718048"/>
      </c:barChart>
      <c:catAx>
        <c:axId val="295717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295718048"/>
        <c:crosses val="autoZero"/>
        <c:auto val="1"/>
        <c:lblAlgn val="ctr"/>
        <c:lblOffset val="100"/>
        <c:noMultiLvlLbl val="0"/>
      </c:catAx>
      <c:valAx>
        <c:axId val="29571804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295717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571741032370968E-2"/>
          <c:y val="0.19480351414406533"/>
          <c:w val="0.54709492563429574"/>
          <c:h val="0.61957184124315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Anual!$B$61:$E$61</c:f>
              <c:numCache>
                <c:formatCode>_(* #,##0.00_);_(* \(#,##0.00\);_(* "-"??_);_(@_)</c:formatCode>
                <c:ptCount val="4"/>
                <c:pt idx="0">
                  <c:v>-95.969838050898289</c:v>
                </c:pt>
                <c:pt idx="1">
                  <c:v>-81.995994659546056</c:v>
                </c:pt>
                <c:pt idx="2">
                  <c:v>-96.14910659272951</c:v>
                </c:pt>
                <c:pt idx="3">
                  <c:v>-100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Anual!$B$62:$E$62</c:f>
              <c:numCache>
                <c:formatCode>_(* #,##0.00_);_(* \(#,##0.00\);_(* "-"??_);_(@_)</c:formatCode>
                <c:ptCount val="4"/>
                <c:pt idx="0">
                  <c:v>126.15095448327054</c:v>
                </c:pt>
                <c:pt idx="1">
                  <c:v>-44.46737580066268</c:v>
                </c:pt>
                <c:pt idx="2">
                  <c:v>518.32089164193974</c:v>
                </c:pt>
                <c:pt idx="3">
                  <c:v>156.29551403612879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Anual!$B$63:$E$63</c:f>
              <c:numCache>
                <c:formatCode>_(* #,##0.00_);_(* \(#,##0.00\);_(* "-"??_);_(@_)</c:formatCode>
                <c:ptCount val="4"/>
                <c:pt idx="0">
                  <c:v>5511.460713971499</c:v>
                </c:pt>
                <c:pt idx="1">
                  <c:v>208.44594382872566</c:v>
                </c:pt>
                <c:pt idx="2">
                  <c:v>15956.556914157893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49240"/>
        <c:axId val="295249632"/>
      </c:barChart>
      <c:catAx>
        <c:axId val="295249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295249632"/>
        <c:crosses val="autoZero"/>
        <c:auto val="1"/>
        <c:lblAlgn val="ctr"/>
        <c:lblOffset val="100"/>
        <c:noMultiLvlLbl val="0"/>
      </c:catAx>
      <c:valAx>
        <c:axId val="2952496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5249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Gasto Medio por Beneficiario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489949765584991"/>
          <c:y val="0.18556800195574172"/>
          <c:w val="0.76391057396273288"/>
          <c:h val="0.41952741337196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Gasto programado por beneficiario (GPB)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Anual!$B$66:$E$66</c:f>
              <c:numCache>
                <c:formatCode>_(* #,##0_);_(* \(#,##0\);_(* "-"??_);_(@_)</c:formatCode>
                <c:ptCount val="4"/>
                <c:pt idx="0">
                  <c:v>26602.193443910575</c:v>
                </c:pt>
                <c:pt idx="1">
                  <c:v>25874.175933280381</c:v>
                </c:pt>
                <c:pt idx="2">
                  <c:v>65561.130367345642</c:v>
                </c:pt>
                <c:pt idx="3">
                  <c:v>4984.9891893807817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Gasto efectivo por beneficiario (GEB)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Anual!$B$67:$E$67</c:f>
              <c:numCache>
                <c:formatCode>_(* #,##0_);_(* \(#,##0\);_(* "-"??_);_(@_)</c:formatCode>
                <c:ptCount val="4"/>
                <c:pt idx="0">
                  <c:v>621187.84266477672</c:v>
                </c:pt>
                <c:pt idx="1">
                  <c:v>99324.68817204301</c:v>
                </c:pt>
                <c:pt idx="2">
                  <c:v>10039710.136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50416"/>
        <c:axId val="295250808"/>
      </c:barChart>
      <c:catAx>
        <c:axId val="29525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250808"/>
        <c:crosses val="autoZero"/>
        <c:auto val="1"/>
        <c:lblAlgn val="ctr"/>
        <c:lblOffset val="100"/>
        <c:noMultiLvlLbl val="0"/>
      </c:catAx>
      <c:valAx>
        <c:axId val="2952508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525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225209879442186E-2"/>
          <c:y val="0.78353739209910944"/>
          <c:w val="0.96145617315943188"/>
          <c:h val="0.152881211615271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99E-2"/>
          <c:y val="0.19480351414406533"/>
          <c:w val="0.82359492563429582"/>
          <c:h val="0.4619808982210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#,##0.00_);_(* \(#,##0.00\);_(* "-"??_);_(@_)</c:formatCode>
                <c:ptCount val="1"/>
                <c:pt idx="0">
                  <c:v>45.494000380007826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#,##0.00_);_(* \(#,##0.00\);_(* "-"??_);_(@_)</c:formatCode>
                <c:ptCount val="1"/>
                <c:pt idx="0">
                  <c:v>70.228326561003868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51592"/>
        <c:axId val="295251984"/>
      </c:barChart>
      <c:catAx>
        <c:axId val="295251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251984"/>
        <c:crosses val="autoZero"/>
        <c:auto val="1"/>
        <c:lblAlgn val="ctr"/>
        <c:lblOffset val="100"/>
        <c:noMultiLvlLbl val="0"/>
      </c:catAx>
      <c:valAx>
        <c:axId val="29525198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295251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751478235031944"/>
          <c:y val="0.78127178193430447"/>
          <c:w val="0.73154177602799664"/>
          <c:h val="8.371719160104991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460732443595524E-2"/>
          <c:y val="0.16769538834151698"/>
          <c:w val="0.61799379306265334"/>
          <c:h val="0.58418755046458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Anual!$B$68:$E$68</c:f>
              <c:numCache>
                <c:formatCode>_(* #,##0.00_);_(* \(#,##0.00\);_(* "-"??_);_(@_)</c:formatCode>
                <c:ptCount val="4"/>
                <c:pt idx="0">
                  <c:v>0.71341505030752395</c:v>
                </c:pt>
                <c:pt idx="1">
                  <c:v>5.6254485545062005</c:v>
                </c:pt>
                <c:pt idx="2">
                  <c:v>9.95649721440897E-2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52768"/>
        <c:axId val="295253160"/>
      </c:barChart>
      <c:catAx>
        <c:axId val="29525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253160"/>
        <c:crosses val="autoZero"/>
        <c:auto val="1"/>
        <c:lblAlgn val="ctr"/>
        <c:lblOffset val="100"/>
        <c:noMultiLvlLbl val="0"/>
      </c:catAx>
      <c:valAx>
        <c:axId val="29525316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295252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 por Obra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237918815834445"/>
          <c:y val="0.15491495739670597"/>
          <c:w val="0.61770872830993384"/>
          <c:h val="0.48098037744526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Anual!$B$69:$E$69</c:f>
              <c:numCache>
                <c:formatCode>_(* #,##0_);_(* \(#,##0\);_(* "-"??_);_(@_)</c:formatCode>
                <c:ptCount val="4"/>
                <c:pt idx="0">
                  <c:v>19665695.340501793</c:v>
                </c:pt>
                <c:pt idx="1">
                  <c:v>78181410</c:v>
                </c:pt>
                <c:pt idx="2">
                  <c:v>318642223.07692307</c:v>
                </c:pt>
                <c:pt idx="3">
                  <c:v>2197523.4375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strRef>
              <c:f>(Anual!$B$4,Anual!$C$5,Anual!$D$5,Anual!$E$5)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Equipos Desinfección</c:v>
                </c:pt>
              </c:strCache>
            </c:strRef>
          </c:cat>
          <c:val>
            <c:numRef>
              <c:f>Anual!$B$70:$E$70</c:f>
              <c:numCache>
                <c:formatCode>_(* #,##0_);_(* \(#,##0\);_(* "-"??_);_(@_)</c:formatCode>
                <c:ptCount val="4"/>
                <c:pt idx="0">
                  <c:v>584330697.33333337</c:v>
                </c:pt>
                <c:pt idx="1">
                  <c:v>133939342</c:v>
                </c:pt>
                <c:pt idx="2">
                  <c:v>1254963767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53944"/>
        <c:axId val="295254336"/>
      </c:barChart>
      <c:catAx>
        <c:axId val="295253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295254336"/>
        <c:crosses val="autoZero"/>
        <c:auto val="1"/>
        <c:lblAlgn val="ctr"/>
        <c:lblOffset val="100"/>
        <c:noMultiLvlLbl val="0"/>
      </c:catAx>
      <c:valAx>
        <c:axId val="2952543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5253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034222566190283"/>
          <c:y val="0.78034997055510291"/>
          <c:w val="0.61709315536427745"/>
          <c:h val="6.198083463734738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216"/>
          <c:w val="0.60305314960629919"/>
          <c:h val="0.4650962379702539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80280"/>
        <c:axId val="295588856"/>
      </c:barChart>
      <c:catAx>
        <c:axId val="295580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588856"/>
        <c:crosses val="autoZero"/>
        <c:auto val="1"/>
        <c:lblAlgn val="ctr"/>
        <c:lblOffset val="100"/>
        <c:noMultiLvlLbl val="0"/>
      </c:catAx>
      <c:valAx>
        <c:axId val="29558885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95580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249E-2"/>
          <c:y val="0.25130796150481216"/>
          <c:w val="0.63795603674540713"/>
          <c:h val="0.4363692038495191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988728"/>
        <c:axId val="295989112"/>
      </c:barChart>
      <c:catAx>
        <c:axId val="295988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989112"/>
        <c:crosses val="autoZero"/>
        <c:auto val="1"/>
        <c:lblAlgn val="ctr"/>
        <c:lblOffset val="100"/>
        <c:noMultiLvlLbl val="0"/>
      </c:catAx>
      <c:valAx>
        <c:axId val="2959891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5988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23E-2"/>
          <c:y val="0.29936051198672636"/>
          <c:w val="0.6355530397236091"/>
          <c:h val="0.37993309534590275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Anual!$B$53:$E$53</c:f>
              <c:numCache>
                <c:formatCode>_(* #,##0.00_);_(* \(#,##0.00\);_(* "-"??_);_(@_)</c:formatCode>
                <c:ptCount val="4"/>
                <c:pt idx="0">
                  <c:v>1.3682357903719256</c:v>
                </c:pt>
                <c:pt idx="1">
                  <c:v>8.9257347100873705</c:v>
                </c:pt>
                <c:pt idx="2">
                  <c:v>0.19783802605131129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53872"/>
        <c:axId val="295654256"/>
      </c:barChart>
      <c:catAx>
        <c:axId val="29565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654256"/>
        <c:crosses val="autoZero"/>
        <c:auto val="1"/>
        <c:lblAlgn val="ctr"/>
        <c:lblOffset val="100"/>
        <c:noMultiLvlLbl val="0"/>
      </c:catAx>
      <c:valAx>
        <c:axId val="2956542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5653872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249E-2"/>
          <c:y val="0.25130796150481216"/>
          <c:w val="0.63773403324584499"/>
          <c:h val="0.4743554972295132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#,##0.00_);_(* \(#,##0.00\);_(* "-"??_);_(@_)</c:formatCode>
                <c:ptCount val="3"/>
                <c:pt idx="0">
                  <c:v>31.949675152536237</c:v>
                </c:pt>
                <c:pt idx="1">
                  <c:v>34.263731493202798</c:v>
                </c:pt>
                <c:pt idx="2">
                  <c:v>30.295945544326315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143496"/>
        <c:axId val="295710600"/>
      </c:barChart>
      <c:catAx>
        <c:axId val="296143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710600"/>
        <c:crosses val="autoZero"/>
        <c:auto val="1"/>
        <c:lblAlgn val="ctr"/>
        <c:lblOffset val="100"/>
        <c:noMultiLvlLbl val="0"/>
      </c:catAx>
      <c:valAx>
        <c:axId val="2957106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614349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103E-2"/>
          <c:y val="0.21778342902723932"/>
          <c:w val="0.64216846459098953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Anual!$B$55:$E$55</c:f>
              <c:numCache>
                <c:formatCode>_(* #,##0.00_);_(* \(#,##0.00\);_(* "-"??_);_(@_)</c:formatCode>
                <c:ptCount val="4"/>
                <c:pt idx="0">
                  <c:v>16.658955471454082</c:v>
                </c:pt>
                <c:pt idx="1">
                  <c:v>21.594733101645083</c:v>
                </c:pt>
                <c:pt idx="2">
                  <c:v>15.246891785188813</c:v>
                </c:pt>
                <c:pt idx="3">
                  <c:v>20.455345772762662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1384"/>
        <c:axId val="295711776"/>
      </c:barChart>
      <c:catAx>
        <c:axId val="295711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711776"/>
        <c:crosses val="autoZero"/>
        <c:auto val="1"/>
        <c:lblAlgn val="ctr"/>
        <c:lblOffset val="100"/>
        <c:noMultiLvlLbl val="0"/>
      </c:catAx>
      <c:valAx>
        <c:axId val="2957117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9571138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545"/>
          <c:y val="0.19914091183513835"/>
          <c:w val="0.71137301037472733"/>
          <c:h val="0.30153272421074545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2560"/>
        <c:axId val="295712952"/>
      </c:barChart>
      <c:catAx>
        <c:axId val="29571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712952"/>
        <c:crosses val="autoZero"/>
        <c:auto val="1"/>
        <c:lblAlgn val="ctr"/>
        <c:lblOffset val="100"/>
        <c:noMultiLvlLbl val="0"/>
      </c:catAx>
      <c:valAx>
        <c:axId val="295712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29571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6599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4128"/>
        <c:axId val="295714520"/>
      </c:barChart>
      <c:catAx>
        <c:axId val="29571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714520"/>
        <c:crosses val="autoZero"/>
        <c:auto val="1"/>
        <c:lblAlgn val="ctr"/>
        <c:lblOffset val="100"/>
        <c:noMultiLvlLbl val="0"/>
      </c:catAx>
      <c:valAx>
        <c:axId val="2957145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5714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5923"/>
          <c:y val="0.76350503062117314"/>
          <c:w val="0.463083552055993"/>
          <c:h val="8.371719160104991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519458434126164E-2"/>
          <c:y val="0.16106466455844251"/>
          <c:w val="0.87567871688904464"/>
          <c:h val="0.54242322583452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Anual!$B$44:$D$44</c:f>
              <c:numCache>
                <c:formatCode>_(* #,##0.00_);_(* \(#,##0.00\);_(* "-"??_);_(@_)</c:formatCode>
                <c:ptCount val="3"/>
                <c:pt idx="0">
                  <c:v>96.146877766568522</c:v>
                </c:pt>
                <c:pt idx="1">
                  <c:v>82.799440988682761</c:v>
                </c:pt>
                <c:pt idx="2">
                  <c:v>104.17813978796022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Anual!$B$45:$D$45</c:f>
              <c:numCache>
                <c:formatCode>_(* #,##0.00_);_(* \(#,##0.00\);_(* "-"??_);_(@_)</c:formatCode>
                <c:ptCount val="3"/>
                <c:pt idx="0">
                  <c:v>2.9050256325791111</c:v>
                </c:pt>
                <c:pt idx="1">
                  <c:v>7.3904584440851666</c:v>
                </c:pt>
                <c:pt idx="2">
                  <c:v>0.20610397533347624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15304"/>
        <c:axId val="295715696"/>
      </c:barChart>
      <c:catAx>
        <c:axId val="295715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5715696"/>
        <c:crosses val="autoZero"/>
        <c:auto val="1"/>
        <c:lblAlgn val="ctr"/>
        <c:lblOffset val="100"/>
        <c:noMultiLvlLbl val="0"/>
      </c:catAx>
      <c:valAx>
        <c:axId val="2957156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95715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21835145863747"/>
          <c:y val="0.81839202326109961"/>
          <c:w val="0.62556308184765463"/>
          <c:h val="7.830925152132445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201083</xdr:colOff>
      <xdr:row>0</xdr:row>
      <xdr:rowOff>168275</xdr:rowOff>
    </xdr:from>
    <xdr:to>
      <xdr:col>12</xdr:col>
      <xdr:colOff>275166</xdr:colOff>
      <xdr:row>19</xdr:row>
      <xdr:rowOff>21166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656166</xdr:colOff>
      <xdr:row>20</xdr:row>
      <xdr:rowOff>51856</xdr:rowOff>
    </xdr:from>
    <xdr:to>
      <xdr:col>12</xdr:col>
      <xdr:colOff>603250</xdr:colOff>
      <xdr:row>35</xdr:row>
      <xdr:rowOff>84665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603250</xdr:colOff>
      <xdr:row>36</xdr:row>
      <xdr:rowOff>83608</xdr:rowOff>
    </xdr:from>
    <xdr:to>
      <xdr:col>12</xdr:col>
      <xdr:colOff>179917</xdr:colOff>
      <xdr:row>53</xdr:row>
      <xdr:rowOff>42332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391583</xdr:colOff>
      <xdr:row>54</xdr:row>
      <xdr:rowOff>73023</xdr:rowOff>
    </xdr:from>
    <xdr:to>
      <xdr:col>13</xdr:col>
      <xdr:colOff>169333</xdr:colOff>
      <xdr:row>75</xdr:row>
      <xdr:rowOff>31749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582081</xdr:colOff>
      <xdr:row>78</xdr:row>
      <xdr:rowOff>147108</xdr:rowOff>
    </xdr:from>
    <xdr:to>
      <xdr:col>11</xdr:col>
      <xdr:colOff>634998</xdr:colOff>
      <xdr:row>93</xdr:row>
      <xdr:rowOff>169334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359833</xdr:colOff>
      <xdr:row>86</xdr:row>
      <xdr:rowOff>41274</xdr:rowOff>
    </xdr:from>
    <xdr:to>
      <xdr:col>5</xdr:col>
      <xdr:colOff>592667</xdr:colOff>
      <xdr:row>101</xdr:row>
      <xdr:rowOff>169333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306916</xdr:colOff>
      <xdr:row>89</xdr:row>
      <xdr:rowOff>51858</xdr:rowOff>
    </xdr:from>
    <xdr:to>
      <xdr:col>2</xdr:col>
      <xdr:colOff>317499</xdr:colOff>
      <xdr:row>105</xdr:row>
      <xdr:rowOff>190499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634999</xdr:colOff>
      <xdr:row>94</xdr:row>
      <xdr:rowOff>168274</xdr:rowOff>
    </xdr:from>
    <xdr:to>
      <xdr:col>13</xdr:col>
      <xdr:colOff>254000</xdr:colOff>
      <xdr:row>114</xdr:row>
      <xdr:rowOff>63500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0.00781</cdr:x>
      <cdr:y>0.90072</cdr:y>
    </cdr:from>
    <cdr:to>
      <cdr:x>0.99089</cdr:x>
      <cdr:y>0.99287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279" y="3146709"/>
          <a:ext cx="4567471" cy="321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0.01242</cdr:x>
      <cdr:y>0.92311</cdr:y>
    </cdr:from>
    <cdr:to>
      <cdr:x>1</cdr:x>
      <cdr:y>0.98621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441" y="2668060"/>
          <a:ext cx="4567476" cy="182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0.0319</cdr:x>
      <cdr:y>0.91547</cdr:y>
    </cdr:from>
    <cdr:to>
      <cdr:x>0.96201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6633" y="292697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0.04222</cdr:x>
      <cdr:y>0.92145</cdr:y>
    </cdr:from>
    <cdr:to>
      <cdr:x>0.96241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9550" y="3170392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0.90615</cdr:y>
    </cdr:from>
    <cdr:to>
      <cdr:x>0.98758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60947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</a:t>
          </a:r>
          <a:r>
            <a:rPr lang="es-CR" sz="900"/>
            <a:t> DESAF.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0.03471</cdr:x>
      <cdr:y>0.87533</cdr:y>
    </cdr:from>
    <cdr:to>
      <cdr:x>0.85518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7800" y="2789351"/>
          <a:ext cx="4202711" cy="397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0.89278</cdr:y>
    </cdr:from>
    <cdr:to>
      <cdr:x>0.74649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916" y="2722127"/>
          <a:ext cx="3634566" cy="326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/Dropbox/IICE_Desaf/Productos%202011/AyA/AyA%20Indicadores%202011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II Trimestre"/>
      <sheetName val="IV Trimestre"/>
      <sheetName val="Semestral"/>
      <sheetName val="Tercer Trimestre Acumulado"/>
      <sheetName val="Anu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41" t="s">
        <v>101</v>
      </c>
      <c r="B2" s="41"/>
      <c r="C2" s="41"/>
      <c r="D2" s="41"/>
      <c r="E2" s="41"/>
      <c r="F2" s="41"/>
      <c r="G2" s="41"/>
    </row>
    <row r="4" spans="1:7" x14ac:dyDescent="0.25">
      <c r="A4" s="42" t="s">
        <v>0</v>
      </c>
      <c r="B4" s="30"/>
      <c r="C4" s="42" t="s">
        <v>1</v>
      </c>
      <c r="D4" s="44" t="s">
        <v>2</v>
      </c>
      <c r="E4" s="44"/>
      <c r="F4" s="44"/>
      <c r="G4" s="44"/>
    </row>
    <row r="5" spans="1:7" ht="15.75" thickBot="1" x14ac:dyDescent="0.3">
      <c r="A5" s="43"/>
      <c r="B5" s="31"/>
      <c r="C5" s="43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2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2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2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9" t="s">
        <v>107</v>
      </c>
    </row>
    <row r="82" spans="1:1" x14ac:dyDescent="0.25">
      <c r="A82" s="29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45" t="s">
        <v>102</v>
      </c>
      <c r="B2" s="45"/>
      <c r="C2" s="45"/>
      <c r="D2" s="45"/>
      <c r="E2" s="45"/>
      <c r="F2" s="45"/>
      <c r="G2" s="45"/>
    </row>
    <row r="4" spans="1:8" x14ac:dyDescent="0.25">
      <c r="A4" s="47" t="s">
        <v>0</v>
      </c>
      <c r="B4" s="1"/>
      <c r="C4" s="47" t="s">
        <v>1</v>
      </c>
      <c r="D4" s="49" t="s">
        <v>2</v>
      </c>
      <c r="E4" s="49"/>
      <c r="F4" s="49"/>
      <c r="G4" s="49"/>
      <c r="H4" s="2"/>
    </row>
    <row r="5" spans="1:8" ht="15.75" thickBot="1" x14ac:dyDescent="0.3">
      <c r="A5" s="48"/>
      <c r="B5" s="3"/>
      <c r="C5" s="48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50">
        <v>80000000</v>
      </c>
      <c r="G19" s="50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46"/>
      <c r="G23" s="46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41" t="s">
        <v>103</v>
      </c>
      <c r="B2" s="41"/>
      <c r="C2" s="41"/>
      <c r="D2" s="41"/>
      <c r="E2" s="41"/>
      <c r="F2" s="41"/>
      <c r="G2" s="41"/>
    </row>
    <row r="4" spans="1:8" x14ac:dyDescent="0.25">
      <c r="A4" s="42" t="s">
        <v>0</v>
      </c>
      <c r="B4" s="30"/>
      <c r="C4" s="42" t="s">
        <v>1</v>
      </c>
      <c r="D4" s="52" t="s">
        <v>2</v>
      </c>
      <c r="E4" s="52"/>
      <c r="F4" s="52"/>
      <c r="G4" s="52"/>
      <c r="H4" s="33"/>
    </row>
    <row r="5" spans="1:8" ht="33.75" customHeight="1" thickBot="1" x14ac:dyDescent="0.3">
      <c r="A5" s="43"/>
      <c r="B5" s="31"/>
      <c r="C5" s="43"/>
      <c r="D5" s="34" t="s">
        <v>3</v>
      </c>
      <c r="E5" s="34" t="s">
        <v>4</v>
      </c>
      <c r="F5" s="34" t="s">
        <v>5</v>
      </c>
      <c r="G5" s="34" t="s">
        <v>6</v>
      </c>
      <c r="H5" s="35"/>
    </row>
    <row r="6" spans="1:8" ht="15.75" thickTop="1" x14ac:dyDescent="0.25"/>
    <row r="7" spans="1:8" x14ac:dyDescent="0.25">
      <c r="A7" s="32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6">
        <v>343200000</v>
      </c>
      <c r="G19" s="37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51"/>
      <c r="G23" s="51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2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8"/>
      <c r="D69" s="38"/>
      <c r="E69" s="38"/>
      <c r="F69" s="38"/>
      <c r="G69" s="38"/>
    </row>
    <row r="70" spans="1:8" ht="15.75" thickBot="1" x14ac:dyDescent="0.3">
      <c r="A70" s="28"/>
      <c r="B70" s="28"/>
      <c r="C70" s="28"/>
      <c r="D70" s="28"/>
      <c r="E70" s="28"/>
      <c r="F70" s="28"/>
      <c r="G70" s="28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41" t="s">
        <v>104</v>
      </c>
      <c r="B2" s="41"/>
      <c r="C2" s="41"/>
      <c r="D2" s="41"/>
      <c r="E2" s="41"/>
      <c r="F2" s="41"/>
      <c r="G2" s="41"/>
    </row>
    <row r="4" spans="1:7" x14ac:dyDescent="0.25">
      <c r="A4" s="42" t="s">
        <v>0</v>
      </c>
      <c r="B4" s="30"/>
      <c r="C4" s="42" t="s">
        <v>1</v>
      </c>
      <c r="D4" s="44" t="s">
        <v>2</v>
      </c>
      <c r="E4" s="44"/>
      <c r="F4" s="44"/>
      <c r="G4" s="44"/>
    </row>
    <row r="5" spans="1:7" ht="15.75" thickBot="1" x14ac:dyDescent="0.3">
      <c r="A5" s="43"/>
      <c r="B5" s="31"/>
      <c r="C5" s="43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45" t="s">
        <v>105</v>
      </c>
      <c r="B2" s="45"/>
      <c r="C2" s="45"/>
      <c r="D2" s="45"/>
      <c r="E2" s="45"/>
      <c r="F2" s="45"/>
      <c r="G2" s="45"/>
    </row>
    <row r="4" spans="1:7" x14ac:dyDescent="0.25">
      <c r="A4" s="47" t="s">
        <v>0</v>
      </c>
      <c r="B4" s="1"/>
      <c r="C4" s="47" t="s">
        <v>1</v>
      </c>
      <c r="D4" s="53" t="s">
        <v>2</v>
      </c>
      <c r="E4" s="53"/>
      <c r="F4" s="53"/>
      <c r="G4" s="53"/>
    </row>
    <row r="5" spans="1:7" ht="15.75" thickBot="1" x14ac:dyDescent="0.3">
      <c r="A5" s="48"/>
      <c r="B5" s="3"/>
      <c r="C5" s="48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45" t="s">
        <v>105</v>
      </c>
      <c r="B2" s="45"/>
      <c r="C2" s="45"/>
      <c r="D2" s="45"/>
      <c r="E2" s="45"/>
      <c r="F2" s="45"/>
      <c r="G2" s="45"/>
    </row>
    <row r="4" spans="1:7" x14ac:dyDescent="0.25">
      <c r="A4" s="47" t="s">
        <v>0</v>
      </c>
      <c r="B4" s="1"/>
      <c r="C4" s="47" t="s">
        <v>1</v>
      </c>
      <c r="D4" s="53" t="s">
        <v>2</v>
      </c>
      <c r="E4" s="53"/>
      <c r="F4" s="53"/>
      <c r="G4" s="53"/>
    </row>
    <row r="5" spans="1:7" ht="15.75" thickBot="1" x14ac:dyDescent="0.3">
      <c r="A5" s="48"/>
      <c r="B5" s="3"/>
      <c r="C5" s="48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8"/>
  <sheetViews>
    <sheetView tabSelected="1" topLeftCell="A106" zoomScale="90" zoomScaleNormal="90" workbookViewId="0"/>
  </sheetViews>
  <sheetFormatPr baseColWidth="10" defaultColWidth="11.42578125" defaultRowHeight="15" x14ac:dyDescent="0.25"/>
  <cols>
    <col min="1" max="1" width="58.140625" style="11" bestFit="1" customWidth="1"/>
    <col min="2" max="3" width="18.5703125" style="11" bestFit="1" customWidth="1"/>
    <col min="4" max="4" width="18.140625" style="11" bestFit="1" customWidth="1"/>
    <col min="5" max="5" width="18.140625" style="11" customWidth="1"/>
    <col min="6" max="16384" width="11.42578125" style="11"/>
  </cols>
  <sheetData>
    <row r="2" spans="1:5" x14ac:dyDescent="0.25">
      <c r="A2" s="41" t="s">
        <v>122</v>
      </c>
      <c r="B2" s="41"/>
      <c r="C2" s="41"/>
      <c r="D2" s="41"/>
      <c r="E2" s="41"/>
    </row>
    <row r="4" spans="1:5" x14ac:dyDescent="0.25">
      <c r="A4" s="42" t="s">
        <v>0</v>
      </c>
      <c r="B4" s="42" t="s">
        <v>1</v>
      </c>
      <c r="C4" s="44" t="s">
        <v>2</v>
      </c>
      <c r="D4" s="44"/>
      <c r="E4" s="44"/>
    </row>
    <row r="5" spans="1:5" ht="15.75" thickBot="1" x14ac:dyDescent="0.3">
      <c r="A5" s="43"/>
      <c r="B5" s="43"/>
      <c r="C5" s="25" t="s">
        <v>3</v>
      </c>
      <c r="D5" s="25" t="s">
        <v>4</v>
      </c>
      <c r="E5" s="25" t="s">
        <v>119</v>
      </c>
    </row>
    <row r="6" spans="1:5" ht="15.75" thickTop="1" x14ac:dyDescent="0.25"/>
    <row r="7" spans="1:5" x14ac:dyDescent="0.25">
      <c r="A7" s="11" t="s">
        <v>7</v>
      </c>
    </row>
    <row r="9" spans="1:5" x14ac:dyDescent="0.25">
      <c r="A9" s="11" t="s">
        <v>113</v>
      </c>
    </row>
    <row r="10" spans="1:5" x14ac:dyDescent="0.25">
      <c r="A10" s="11" t="s">
        <v>83</v>
      </c>
      <c r="B10" s="11">
        <f t="shared" ref="B10:B17" si="0">SUM(C10:E10)</f>
        <v>44</v>
      </c>
      <c r="C10" s="11">
        <f>+'[1]I Trimestre'!D8+'[1]II Trimestre'!D8+'[1]III Trimestre'!D8+'[1]IV Trimestre'!D8</f>
        <v>0</v>
      </c>
      <c r="D10" s="11">
        <f>+'[1]I Trimestre'!E8+'[1]II Trimestre'!E8+'[1]III Trimestre'!E8+'[1]IV Trimestre'!E8</f>
        <v>0</v>
      </c>
      <c r="E10" s="11">
        <v>44</v>
      </c>
    </row>
    <row r="11" spans="1:5" x14ac:dyDescent="0.25">
      <c r="A11" s="40" t="s">
        <v>115</v>
      </c>
      <c r="B11" s="11">
        <f t="shared" si="0"/>
        <v>70022</v>
      </c>
      <c r="C11" s="11">
        <v>14980</v>
      </c>
      <c r="D11" s="11">
        <v>3246</v>
      </c>
      <c r="E11" s="11">
        <v>51796</v>
      </c>
    </row>
    <row r="12" spans="1:5" x14ac:dyDescent="0.25">
      <c r="A12" s="11" t="s">
        <v>123</v>
      </c>
      <c r="B12" s="11">
        <f t="shared" si="0"/>
        <v>279</v>
      </c>
      <c r="C12" s="11">
        <v>10</v>
      </c>
      <c r="D12" s="11">
        <v>13</v>
      </c>
      <c r="E12" s="11">
        <v>256</v>
      </c>
    </row>
    <row r="13" spans="1:5" x14ac:dyDescent="0.25">
      <c r="A13" s="40" t="s">
        <v>115</v>
      </c>
      <c r="B13" s="11">
        <f t="shared" si="0"/>
        <v>206251</v>
      </c>
      <c r="C13" s="11">
        <v>30216</v>
      </c>
      <c r="D13" s="11">
        <v>63183</v>
      </c>
      <c r="E13" s="11">
        <v>112852</v>
      </c>
    </row>
    <row r="14" spans="1:5" x14ac:dyDescent="0.25">
      <c r="A14" s="11" t="s">
        <v>124</v>
      </c>
      <c r="B14" s="11">
        <f t="shared" si="0"/>
        <v>3</v>
      </c>
      <c r="C14" s="11">
        <v>2</v>
      </c>
      <c r="D14" s="11">
        <v>1</v>
      </c>
      <c r="E14" s="11">
        <v>0</v>
      </c>
    </row>
    <row r="15" spans="1:5" x14ac:dyDescent="0.25">
      <c r="A15" s="40" t="s">
        <v>115</v>
      </c>
      <c r="B15" s="11">
        <f t="shared" si="0"/>
        <v>2822</v>
      </c>
      <c r="C15" s="11">
        <v>2697</v>
      </c>
      <c r="D15" s="11">
        <v>125</v>
      </c>
      <c r="E15" s="11">
        <v>0</v>
      </c>
    </row>
    <row r="16" spans="1:5" x14ac:dyDescent="0.25">
      <c r="A16" s="11" t="s">
        <v>125</v>
      </c>
      <c r="B16" s="11">
        <f t="shared" si="0"/>
        <v>279</v>
      </c>
      <c r="C16" s="11">
        <v>10</v>
      </c>
      <c r="D16" s="11">
        <v>13</v>
      </c>
      <c r="E16" s="11">
        <v>256</v>
      </c>
    </row>
    <row r="17" spans="1:5" x14ac:dyDescent="0.25">
      <c r="A17" s="40" t="s">
        <v>115</v>
      </c>
      <c r="B17" s="11">
        <f t="shared" si="0"/>
        <v>206251</v>
      </c>
      <c r="C17" s="11">
        <v>30216</v>
      </c>
      <c r="D17" s="11">
        <v>63183</v>
      </c>
      <c r="E17" s="11">
        <v>112852</v>
      </c>
    </row>
    <row r="19" spans="1:5" x14ac:dyDescent="0.25">
      <c r="A19" s="11" t="s">
        <v>15</v>
      </c>
    </row>
    <row r="20" spans="1:5" x14ac:dyDescent="0.25">
      <c r="A20" s="11" t="s">
        <v>83</v>
      </c>
      <c r="B20" s="26">
        <f>SUM(C20:E20)</f>
        <v>741792274.75</v>
      </c>
      <c r="C20" s="26">
        <v>461626502.71000004</v>
      </c>
      <c r="D20" s="26">
        <v>194230774.02000001</v>
      </c>
      <c r="E20" s="26">
        <v>85934998.020000011</v>
      </c>
    </row>
    <row r="21" spans="1:5" x14ac:dyDescent="0.25">
      <c r="A21" s="11" t="s">
        <v>123</v>
      </c>
      <c r="B21" s="26">
        <f>SUM(C21:E21)</f>
        <v>5486729000</v>
      </c>
      <c r="C21" s="26">
        <v>781814100</v>
      </c>
      <c r="D21" s="26">
        <v>4142348900</v>
      </c>
      <c r="E21" s="26">
        <v>562566000</v>
      </c>
    </row>
    <row r="22" spans="1:5" x14ac:dyDescent="0.25">
      <c r="A22" s="11" t="s">
        <v>124</v>
      </c>
      <c r="B22" s="26">
        <f>SUM(C22:E22)</f>
        <v>1752992092</v>
      </c>
      <c r="C22" s="26">
        <v>267878684</v>
      </c>
      <c r="D22" s="26">
        <v>1254963767</v>
      </c>
      <c r="E22" s="26">
        <v>230149641</v>
      </c>
    </row>
    <row r="23" spans="1:5" x14ac:dyDescent="0.25">
      <c r="A23" s="11" t="s">
        <v>125</v>
      </c>
      <c r="B23" s="26">
        <f>SUM(C23:E23)</f>
        <v>5486729000</v>
      </c>
      <c r="C23" s="26">
        <v>781814100</v>
      </c>
      <c r="D23" s="26">
        <v>4142348900</v>
      </c>
      <c r="E23" s="26">
        <v>562566000</v>
      </c>
    </row>
    <row r="24" spans="1:5" x14ac:dyDescent="0.25">
      <c r="A24" s="11" t="s">
        <v>126</v>
      </c>
    </row>
    <row r="26" spans="1:5" x14ac:dyDescent="0.25">
      <c r="A26" s="11" t="s">
        <v>17</v>
      </c>
    </row>
    <row r="27" spans="1:5" x14ac:dyDescent="0.25">
      <c r="A27" s="11" t="s">
        <v>123</v>
      </c>
      <c r="B27" s="11">
        <f>B21</f>
        <v>5486729000</v>
      </c>
    </row>
    <row r="28" spans="1:5" x14ac:dyDescent="0.25">
      <c r="A28" s="11" t="s">
        <v>124</v>
      </c>
      <c r="B28" s="11">
        <v>2496132512.1099997</v>
      </c>
    </row>
    <row r="30" spans="1:5" x14ac:dyDescent="0.25">
      <c r="A30" s="11" t="s">
        <v>18</v>
      </c>
    </row>
    <row r="31" spans="1:5" x14ac:dyDescent="0.25">
      <c r="A31" s="11" t="s">
        <v>86</v>
      </c>
      <c r="B31" s="39">
        <v>1.4683304717083334</v>
      </c>
      <c r="C31" s="39">
        <v>1.4683304717083334</v>
      </c>
      <c r="D31" s="39">
        <v>1.4683304717083334</v>
      </c>
      <c r="E31" s="39">
        <v>1.4683304717083334</v>
      </c>
    </row>
    <row r="32" spans="1:5" x14ac:dyDescent="0.25">
      <c r="A32" s="11" t="s">
        <v>127</v>
      </c>
      <c r="B32" s="39">
        <v>1.534345052825</v>
      </c>
      <c r="C32" s="39">
        <v>1.534345052825</v>
      </c>
      <c r="D32" s="39">
        <v>1.534345052825</v>
      </c>
      <c r="E32" s="39">
        <v>1.534345052825</v>
      </c>
    </row>
    <row r="33" spans="1:6" x14ac:dyDescent="0.25">
      <c r="A33" s="24" t="s">
        <v>100</v>
      </c>
      <c r="B33" s="24">
        <f>+C33+D33</f>
        <v>97142</v>
      </c>
      <c r="C33" s="24">
        <v>36493</v>
      </c>
      <c r="D33" s="24">
        <v>60649</v>
      </c>
      <c r="E33" s="24"/>
      <c r="F33" s="27"/>
    </row>
    <row r="35" spans="1:6" x14ac:dyDescent="0.25">
      <c r="A35" s="11" t="s">
        <v>21</v>
      </c>
    </row>
    <row r="36" spans="1:6" x14ac:dyDescent="0.25">
      <c r="A36" s="11" t="s">
        <v>88</v>
      </c>
      <c r="B36" s="11">
        <f t="shared" ref="B36:E36" si="1">B20/B31</f>
        <v>505194361.24414116</v>
      </c>
      <c r="C36" s="11">
        <f t="shared" si="1"/>
        <v>314388696.28096688</v>
      </c>
      <c r="D36" s="11">
        <f t="shared" si="1"/>
        <v>132280013.09134561</v>
      </c>
      <c r="E36" s="11">
        <f t="shared" si="1"/>
        <v>58525651.87182875</v>
      </c>
    </row>
    <row r="37" spans="1:6" x14ac:dyDescent="0.25">
      <c r="A37" s="11" t="s">
        <v>129</v>
      </c>
      <c r="B37" s="11">
        <f t="shared" ref="B37:E37" si="2">B22/B32</f>
        <v>1142501869.9492869</v>
      </c>
      <c r="C37" s="11">
        <f t="shared" si="2"/>
        <v>174588293.23090532</v>
      </c>
      <c r="D37" s="11">
        <f t="shared" si="2"/>
        <v>817914956.41048288</v>
      </c>
      <c r="E37" s="11">
        <f t="shared" si="2"/>
        <v>149998620.30789873</v>
      </c>
    </row>
    <row r="38" spans="1:6" x14ac:dyDescent="0.25">
      <c r="A38" s="26" t="s">
        <v>90</v>
      </c>
      <c r="B38" s="26">
        <f>B36/B11</f>
        <v>7214.7947965516714</v>
      </c>
      <c r="C38" s="26">
        <f t="shared" ref="C38:D38" si="3">C36/C11</f>
        <v>20987.229391252797</v>
      </c>
      <c r="D38" s="26">
        <f t="shared" si="3"/>
        <v>40751.698426169321</v>
      </c>
      <c r="E38" s="26">
        <f t="shared" ref="E38" si="4">E36/E11</f>
        <v>1129.9260922045862</v>
      </c>
    </row>
    <row r="39" spans="1:6" x14ac:dyDescent="0.25">
      <c r="A39" s="26" t="s">
        <v>128</v>
      </c>
      <c r="B39" s="26">
        <f>B37/B15</f>
        <v>404855.37560215697</v>
      </c>
      <c r="C39" s="26">
        <f t="shared" ref="C39:D39" si="5">C37/C15</f>
        <v>64734.257779349398</v>
      </c>
      <c r="D39" s="26">
        <f t="shared" si="5"/>
        <v>6543319.651283863</v>
      </c>
      <c r="E39" s="26" t="e">
        <f t="shared" ref="E39" si="6">E37/E15</f>
        <v>#DIV/0!</v>
      </c>
    </row>
    <row r="41" spans="1:6" x14ac:dyDescent="0.25">
      <c r="A41" s="11" t="s">
        <v>26</v>
      </c>
    </row>
    <row r="43" spans="1:6" x14ac:dyDescent="0.25">
      <c r="A43" s="11" t="s">
        <v>27</v>
      </c>
    </row>
    <row r="44" spans="1:6" x14ac:dyDescent="0.25">
      <c r="A44" s="11" t="s">
        <v>28</v>
      </c>
      <c r="B44" s="39">
        <f>(C13+D13)/B33*100</f>
        <v>96.146877766568522</v>
      </c>
      <c r="C44" s="39">
        <f t="shared" ref="C44:D44" si="7">C13/C33*100</f>
        <v>82.799440988682761</v>
      </c>
      <c r="D44" s="39">
        <f t="shared" si="7"/>
        <v>104.17813978796022</v>
      </c>
      <c r="E44" s="39" t="e">
        <f t="shared" ref="E44" si="8">E13/E33*100</f>
        <v>#DIV/0!</v>
      </c>
    </row>
    <row r="45" spans="1:6" x14ac:dyDescent="0.25">
      <c r="A45" s="11" t="s">
        <v>29</v>
      </c>
      <c r="B45" s="39">
        <f>(C15+D15)/B33*100</f>
        <v>2.9050256325791111</v>
      </c>
      <c r="C45" s="39">
        <f t="shared" ref="C45:D45" si="9">C15/C33*100</f>
        <v>7.3904584440851666</v>
      </c>
      <c r="D45" s="39">
        <f t="shared" si="9"/>
        <v>0.20610397533347624</v>
      </c>
      <c r="E45" s="39" t="e">
        <f t="shared" ref="E45" si="10">E15/E33*100</f>
        <v>#DIV/0!</v>
      </c>
    </row>
    <row r="46" spans="1:6" x14ac:dyDescent="0.25">
      <c r="B46" s="39"/>
      <c r="C46" s="39"/>
      <c r="D46" s="39"/>
      <c r="E46" s="39"/>
    </row>
    <row r="47" spans="1:6" x14ac:dyDescent="0.25">
      <c r="A47" s="11" t="s">
        <v>30</v>
      </c>
      <c r="B47" s="39"/>
      <c r="C47" s="39"/>
      <c r="D47" s="39"/>
      <c r="E47" s="39"/>
    </row>
    <row r="48" spans="1:6" x14ac:dyDescent="0.25">
      <c r="A48" s="11" t="s">
        <v>31</v>
      </c>
      <c r="B48" s="39">
        <f>B15/B13*100</f>
        <v>1.3682357903719256</v>
      </c>
      <c r="C48" s="39">
        <f t="shared" ref="C48:D48" si="11">C15/C13*100</f>
        <v>8.9257347100873705</v>
      </c>
      <c r="D48" s="39">
        <f t="shared" si="11"/>
        <v>0.19783802605131129</v>
      </c>
      <c r="E48" s="39">
        <f t="shared" ref="E48" si="12">E15/E13*100</f>
        <v>0</v>
      </c>
    </row>
    <row r="49" spans="1:5" x14ac:dyDescent="0.25">
      <c r="A49" s="11" t="s">
        <v>32</v>
      </c>
      <c r="B49" s="39">
        <f t="shared" ref="B49:E49" si="13">B22/B21*100</f>
        <v>31.949675152536237</v>
      </c>
      <c r="C49" s="39">
        <f t="shared" si="13"/>
        <v>34.263731493202798</v>
      </c>
      <c r="D49" s="39">
        <f t="shared" si="13"/>
        <v>30.295945544326315</v>
      </c>
      <c r="E49" s="39">
        <f t="shared" si="13"/>
        <v>40.910691545525324</v>
      </c>
    </row>
    <row r="50" spans="1:5" x14ac:dyDescent="0.25">
      <c r="A50" s="11" t="s">
        <v>33</v>
      </c>
      <c r="B50" s="39">
        <f t="shared" ref="B50:E50" si="14">AVERAGE(B48:B49)</f>
        <v>16.658955471454082</v>
      </c>
      <c r="C50" s="39">
        <f t="shared" si="14"/>
        <v>21.594733101645083</v>
      </c>
      <c r="D50" s="39">
        <f t="shared" si="14"/>
        <v>15.246891785188813</v>
      </c>
      <c r="E50" s="39">
        <f t="shared" si="14"/>
        <v>20.455345772762662</v>
      </c>
    </row>
    <row r="51" spans="1:5" x14ac:dyDescent="0.25">
      <c r="B51" s="39"/>
      <c r="C51" s="39"/>
      <c r="D51" s="39"/>
      <c r="E51" s="39"/>
    </row>
    <row r="52" spans="1:5" x14ac:dyDescent="0.25">
      <c r="A52" s="11" t="s">
        <v>34</v>
      </c>
      <c r="B52" s="39"/>
      <c r="C52" s="39"/>
      <c r="D52" s="39"/>
      <c r="E52" s="39"/>
    </row>
    <row r="53" spans="1:5" x14ac:dyDescent="0.25">
      <c r="A53" s="11" t="s">
        <v>35</v>
      </c>
      <c r="B53" s="39">
        <f>B15/B17*100</f>
        <v>1.3682357903719256</v>
      </c>
      <c r="C53" s="39">
        <f t="shared" ref="C53:D53" si="15">C15/C17*100</f>
        <v>8.9257347100873705</v>
      </c>
      <c r="D53" s="39">
        <f t="shared" si="15"/>
        <v>0.19783802605131129</v>
      </c>
      <c r="E53" s="39">
        <f t="shared" ref="E53" si="16">E15/E17*100</f>
        <v>0</v>
      </c>
    </row>
    <row r="54" spans="1:5" x14ac:dyDescent="0.25">
      <c r="A54" s="11" t="s">
        <v>36</v>
      </c>
      <c r="B54" s="39">
        <f t="shared" ref="B54:E54" si="17">B22/B23*100</f>
        <v>31.949675152536237</v>
      </c>
      <c r="C54" s="39">
        <f t="shared" si="17"/>
        <v>34.263731493202798</v>
      </c>
      <c r="D54" s="39">
        <f t="shared" si="17"/>
        <v>30.295945544326315</v>
      </c>
      <c r="E54" s="39">
        <f t="shared" si="17"/>
        <v>40.910691545525324</v>
      </c>
    </row>
    <row r="55" spans="1:5" x14ac:dyDescent="0.25">
      <c r="A55" s="11" t="s">
        <v>37</v>
      </c>
      <c r="B55" s="39">
        <f t="shared" ref="B55:E55" si="18">(B53+B54)/2</f>
        <v>16.658955471454082</v>
      </c>
      <c r="C55" s="39">
        <f t="shared" si="18"/>
        <v>21.594733101645083</v>
      </c>
      <c r="D55" s="39">
        <f t="shared" si="18"/>
        <v>15.246891785188813</v>
      </c>
      <c r="E55" s="39">
        <f t="shared" si="18"/>
        <v>20.455345772762662</v>
      </c>
    </row>
    <row r="56" spans="1:5" x14ac:dyDescent="0.25">
      <c r="B56" s="39"/>
      <c r="C56" s="39"/>
      <c r="D56" s="39"/>
      <c r="E56" s="39"/>
    </row>
    <row r="57" spans="1:5" x14ac:dyDescent="0.25">
      <c r="A57" s="11" t="s">
        <v>92</v>
      </c>
      <c r="B57" s="39"/>
      <c r="C57" s="39"/>
      <c r="D57" s="39"/>
      <c r="E57" s="39"/>
    </row>
    <row r="58" spans="1:5" x14ac:dyDescent="0.25">
      <c r="A58" s="11" t="s">
        <v>38</v>
      </c>
      <c r="B58" s="39">
        <f t="shared" ref="B58:E58" si="19">B24/B22*100</f>
        <v>0</v>
      </c>
      <c r="C58" s="39">
        <f t="shared" si="19"/>
        <v>0</v>
      </c>
      <c r="D58" s="39">
        <f t="shared" si="19"/>
        <v>0</v>
      </c>
      <c r="E58" s="39">
        <f t="shared" si="19"/>
        <v>0</v>
      </c>
    </row>
    <row r="59" spans="1:5" x14ac:dyDescent="0.25">
      <c r="B59" s="39"/>
      <c r="C59" s="39"/>
      <c r="D59" s="39"/>
      <c r="E59" s="39"/>
    </row>
    <row r="60" spans="1:5" x14ac:dyDescent="0.25">
      <c r="A60" s="11" t="s">
        <v>39</v>
      </c>
      <c r="B60" s="39"/>
      <c r="C60" s="39"/>
      <c r="D60" s="39"/>
      <c r="E60" s="39"/>
    </row>
    <row r="61" spans="1:5" x14ac:dyDescent="0.25">
      <c r="A61" s="11" t="s">
        <v>116</v>
      </c>
      <c r="B61" s="39">
        <f>((B15/B11)-1)*100</f>
        <v>-95.969838050898289</v>
      </c>
      <c r="C61" s="39">
        <f t="shared" ref="C61:D61" si="20">((C15/C11)-1)*100</f>
        <v>-81.995994659546056</v>
      </c>
      <c r="D61" s="39">
        <f t="shared" si="20"/>
        <v>-96.14910659272951</v>
      </c>
      <c r="E61" s="39">
        <f t="shared" ref="E61" si="21">((E15/E11)-1)*100</f>
        <v>-100</v>
      </c>
    </row>
    <row r="62" spans="1:5" x14ac:dyDescent="0.25">
      <c r="A62" s="11" t="s">
        <v>41</v>
      </c>
      <c r="B62" s="39">
        <f>((B37/B36)-1)*100</f>
        <v>126.15095448327054</v>
      </c>
      <c r="C62" s="39">
        <f t="shared" ref="C62:D62" si="22">((C37/C36)-1)*100</f>
        <v>-44.46737580066268</v>
      </c>
      <c r="D62" s="39">
        <f t="shared" si="22"/>
        <v>518.32089164193974</v>
      </c>
      <c r="E62" s="39">
        <f t="shared" ref="E62" si="23">((E37/E36)-1)*100</f>
        <v>156.29551403612879</v>
      </c>
    </row>
    <row r="63" spans="1:5" x14ac:dyDescent="0.25">
      <c r="A63" s="11" t="s">
        <v>42</v>
      </c>
      <c r="B63" s="39">
        <f t="shared" ref="B63:E63" si="24">((B39/B38)-1)*100</f>
        <v>5511.460713971499</v>
      </c>
      <c r="C63" s="39">
        <f t="shared" si="24"/>
        <v>208.44594382872566</v>
      </c>
      <c r="D63" s="39">
        <f t="shared" si="24"/>
        <v>15956.556914157893</v>
      </c>
      <c r="E63" s="39" t="e">
        <f t="shared" si="24"/>
        <v>#DIV/0!</v>
      </c>
    </row>
    <row r="65" spans="1:5" x14ac:dyDescent="0.25">
      <c r="A65" s="11" t="s">
        <v>43</v>
      </c>
    </row>
    <row r="66" spans="1:5" x14ac:dyDescent="0.25">
      <c r="A66" s="11" t="s">
        <v>117</v>
      </c>
      <c r="B66" s="11">
        <f>B21/B13</f>
        <v>26602.193443910575</v>
      </c>
      <c r="C66" s="11">
        <f t="shared" ref="C66:D66" si="25">C21/C13</f>
        <v>25874.175933280381</v>
      </c>
      <c r="D66" s="11">
        <f t="shared" si="25"/>
        <v>65561.130367345642</v>
      </c>
      <c r="E66" s="11">
        <f t="shared" ref="E66" si="26">E21/E13</f>
        <v>4984.9891893807817</v>
      </c>
    </row>
    <row r="67" spans="1:5" x14ac:dyDescent="0.25">
      <c r="A67" s="11" t="s">
        <v>118</v>
      </c>
      <c r="B67" s="11">
        <f>B22/B15</f>
        <v>621187.84266477672</v>
      </c>
      <c r="C67" s="11">
        <f t="shared" ref="C67:D67" si="27">C22/C15</f>
        <v>99324.68817204301</v>
      </c>
      <c r="D67" s="11">
        <f t="shared" si="27"/>
        <v>10039710.136</v>
      </c>
      <c r="E67" s="11" t="e">
        <f t="shared" ref="E67" si="28">E22/E15</f>
        <v>#DIV/0!</v>
      </c>
    </row>
    <row r="68" spans="1:5" x14ac:dyDescent="0.25">
      <c r="A68" s="11" t="s">
        <v>46</v>
      </c>
      <c r="B68" s="39">
        <f>(B66/B67)*B50</f>
        <v>0.71341505030752395</v>
      </c>
      <c r="C68" s="39">
        <f>(C66/C67)*C50</f>
        <v>5.6254485545062005</v>
      </c>
      <c r="D68" s="39">
        <f>(D66/D67)*D50</f>
        <v>9.95649721440897E-2</v>
      </c>
      <c r="E68" s="39" t="e">
        <f>(E66/E67)*E50</f>
        <v>#DIV/0!</v>
      </c>
    </row>
    <row r="69" spans="1:5" x14ac:dyDescent="0.25">
      <c r="A69" s="11" t="s">
        <v>120</v>
      </c>
      <c r="B69" s="11">
        <f>B21/B12</f>
        <v>19665695.340501793</v>
      </c>
      <c r="C69" s="11">
        <f t="shared" ref="C69:E69" si="29">C21/C12</f>
        <v>78181410</v>
      </c>
      <c r="D69" s="11">
        <f t="shared" si="29"/>
        <v>318642223.07692307</v>
      </c>
      <c r="E69" s="11">
        <f t="shared" si="29"/>
        <v>2197523.4375</v>
      </c>
    </row>
    <row r="70" spans="1:5" x14ac:dyDescent="0.25">
      <c r="A70" s="11" t="s">
        <v>121</v>
      </c>
      <c r="B70" s="11">
        <f>B22/B14</f>
        <v>584330697.33333337</v>
      </c>
      <c r="C70" s="11">
        <f t="shared" ref="C70:E70" si="30">C22/C14</f>
        <v>133939342</v>
      </c>
      <c r="D70" s="11">
        <f t="shared" si="30"/>
        <v>1254963767</v>
      </c>
      <c r="E70" s="11" t="e">
        <f t="shared" si="30"/>
        <v>#DIV/0!</v>
      </c>
    </row>
    <row r="71" spans="1:5" x14ac:dyDescent="0.25">
      <c r="B71" s="39"/>
      <c r="C71" s="39"/>
      <c r="D71" s="39"/>
      <c r="E71" s="39"/>
    </row>
    <row r="72" spans="1:5" x14ac:dyDescent="0.25">
      <c r="A72" s="11" t="s">
        <v>47</v>
      </c>
      <c r="B72" s="39"/>
      <c r="C72" s="39"/>
      <c r="D72" s="39"/>
      <c r="E72" s="39"/>
    </row>
    <row r="73" spans="1:5" x14ac:dyDescent="0.25">
      <c r="A73" s="11" t="s">
        <v>48</v>
      </c>
      <c r="B73" s="39">
        <f>(B28/B27)*100</f>
        <v>45.494000380007826</v>
      </c>
      <c r="C73" s="39"/>
      <c r="D73" s="39"/>
      <c r="E73" s="39"/>
    </row>
    <row r="74" spans="1:5" x14ac:dyDescent="0.25">
      <c r="A74" s="11" t="s">
        <v>49</v>
      </c>
      <c r="B74" s="39">
        <f>(B22/B28)*100</f>
        <v>70.228326561003868</v>
      </c>
      <c r="C74" s="39"/>
      <c r="D74" s="39"/>
      <c r="E74" s="39"/>
    </row>
    <row r="75" spans="1:5" ht="15.75" thickBot="1" x14ac:dyDescent="0.3">
      <c r="A75" s="28"/>
      <c r="B75" s="28"/>
      <c r="C75" s="28"/>
      <c r="D75" s="28"/>
      <c r="E75" s="28"/>
    </row>
    <row r="76" spans="1:5" ht="15.75" thickTop="1" x14ac:dyDescent="0.25"/>
    <row r="77" spans="1:5" x14ac:dyDescent="0.25">
      <c r="A77" s="11" t="s">
        <v>50</v>
      </c>
    </row>
    <row r="78" spans="1:5" x14ac:dyDescent="0.25">
      <c r="A78" s="11" t="s">
        <v>130</v>
      </c>
    </row>
    <row r="79" spans="1:5" x14ac:dyDescent="0.25">
      <c r="A79" s="11" t="s">
        <v>131</v>
      </c>
    </row>
    <row r="81" spans="1:1" x14ac:dyDescent="0.25">
      <c r="A81" s="11" t="s">
        <v>94</v>
      </c>
    </row>
    <row r="83" spans="1:1" x14ac:dyDescent="0.25">
      <c r="A83" s="11" t="s">
        <v>114</v>
      </c>
    </row>
    <row r="84" spans="1:1" x14ac:dyDescent="0.25">
      <c r="A84" s="11" t="s">
        <v>98</v>
      </c>
    </row>
    <row r="86" spans="1:1" x14ac:dyDescent="0.25">
      <c r="A86" s="11" t="s">
        <v>106</v>
      </c>
    </row>
    <row r="87" spans="1:1" x14ac:dyDescent="0.25">
      <c r="A87" s="29" t="s">
        <v>107</v>
      </c>
    </row>
    <row r="88" spans="1:1" x14ac:dyDescent="0.25">
      <c r="A88" s="29" t="s">
        <v>108</v>
      </c>
    </row>
  </sheetData>
  <mergeCells count="4">
    <mergeCell ref="A2:E2"/>
    <mergeCell ref="A4:A5"/>
    <mergeCell ref="B4:B5"/>
    <mergeCell ref="C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Sayra Rojas Rios</cp:lastModifiedBy>
  <dcterms:created xsi:type="dcterms:W3CDTF">2012-02-13T20:20:09Z</dcterms:created>
  <dcterms:modified xsi:type="dcterms:W3CDTF">2013-10-29T20:28:38Z</dcterms:modified>
</cp:coreProperties>
</file>