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21" activeTab="6"/>
  </bookViews>
  <sheets>
    <sheet name="I T" sheetId="1" r:id="rId1"/>
    <sheet name="2 T" sheetId="2" r:id="rId2"/>
    <sheet name="3 T" sheetId="3" r:id="rId3"/>
    <sheet name="4 T" sheetId="4" r:id="rId4"/>
    <sheet name="semestral" sheetId="5" r:id="rId5"/>
    <sheet name=" 3T acum" sheetId="6" r:id="rId6"/>
    <sheet name=" anual" sheetId="7" r:id="rId7"/>
  </sheets>
  <definedNames/>
  <calcPr fullCalcOnLoad="1"/>
</workbook>
</file>

<file path=xl/sharedStrings.xml><?xml version="1.0" encoding="utf-8"?>
<sst xmlns="http://schemas.openxmlformats.org/spreadsheetml/2006/main" count="678" uniqueCount="89">
  <si>
    <t xml:space="preserve">Programa: </t>
  </si>
  <si>
    <t>Institución:</t>
  </si>
  <si>
    <t>Año:</t>
  </si>
  <si>
    <t>Enero</t>
  </si>
  <si>
    <t>Febrero</t>
  </si>
  <si>
    <t>Marzo</t>
  </si>
  <si>
    <t>I Trimestre</t>
  </si>
  <si>
    <t xml:space="preserve">4. </t>
  </si>
  <si>
    <t xml:space="preserve">5. </t>
  </si>
  <si>
    <t>Cuadro 1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</si>
  <si>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</si>
  <si>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</si>
  <si>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</si>
  <si>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</si>
  <si>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</si>
  <si>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</si>
  <si>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</si>
  <si>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</si>
  <si>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</si>
  <si>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</si>
  <si>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</si>
  <si>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FODESAF</t>
  </si>
  <si>
    <t>Consejo Nacional de la Persona del Adulto Mayor (CONAPAM)</t>
  </si>
  <si>
    <t>Construyendo Lazos de Solidaridad</t>
  </si>
  <si>
    <t>Subsidio para la atención adultos mayores institucionalizados (OBS)</t>
  </si>
  <si>
    <t>Subsidio para la atención diurna de adultos mayores (centros diurnos)</t>
  </si>
  <si>
    <t>Subsidio para la atención domiciliar de adultos mayores (OBS, municipalidades)</t>
  </si>
  <si>
    <t>1. Transferencias corrientes</t>
  </si>
  <si>
    <t>Abril</t>
  </si>
  <si>
    <t>Mayo</t>
  </si>
  <si>
    <t>Junio</t>
  </si>
  <si>
    <t>II Trimestre</t>
  </si>
  <si>
    <t>Reporte de gastos efectivos por producto financiados por el Fondo de Desarrollo Social y Asignaciones Familiares</t>
  </si>
  <si>
    <t>Reporte de gastos efectivos por rubro financiados por el Fondo de Desarrollo Social y Asignaciones Familiares</t>
  </si>
  <si>
    <t>Julio</t>
  </si>
  <si>
    <t>Agosto</t>
  </si>
  <si>
    <t>III Trimestre</t>
  </si>
  <si>
    <t>Octubre</t>
  </si>
  <si>
    <t>Noviembre</t>
  </si>
  <si>
    <t>Diciembre</t>
  </si>
  <si>
    <t>IV Trimestre</t>
  </si>
  <si>
    <t>Anual</t>
  </si>
  <si>
    <t>I Semestre</t>
  </si>
  <si>
    <t>Acumulado</t>
  </si>
  <si>
    <t>* El tercer porducto corresponde a red de cuido</t>
  </si>
  <si>
    <t>2. Transferencias corrientes (Red de Cuido)</t>
  </si>
  <si>
    <t>Cuadro 4.1</t>
  </si>
  <si>
    <t>Cuadro 4.2</t>
  </si>
  <si>
    <t>Reporte de gastos efectivos por objeto de gasto por el Fondo de Desarrollo Social y Asignaciones Familiares</t>
  </si>
  <si>
    <t>Reporte de ingresos efectivos girados por el Fondo de Desarrollo Social y Asignaciones Familiares (exclusivo para red de cuido)</t>
  </si>
  <si>
    <t>Periodo:</t>
  </si>
  <si>
    <t>Reporte de ingresos efectivos girados por el Fondo de Desarrollo Social y Asignaciones Familiares (Red de cuido)</t>
  </si>
  <si>
    <t>Reporte de ingresos efectivos girados por el Fondo de Desarrollo Social y Asignaciones Familiares (Red de Cuido)</t>
  </si>
  <si>
    <t>Unidad: Personas</t>
  </si>
  <si>
    <t>Pagados</t>
  </si>
  <si>
    <t>Unidad: Colones</t>
  </si>
  <si>
    <t>Período:</t>
  </si>
  <si>
    <t xml:space="preserve">Ingresos totales: </t>
  </si>
  <si>
    <t>Ingresos Totales:</t>
  </si>
  <si>
    <t>Compromisos cancelados</t>
  </si>
  <si>
    <t>Pagos del período</t>
  </si>
  <si>
    <t>Setiembre</t>
  </si>
  <si>
    <t xml:space="preserve">Compromisos acumulados </t>
  </si>
  <si>
    <t>Pagados en el mes</t>
  </si>
  <si>
    <t>Pago de compromisos</t>
  </si>
  <si>
    <r>
      <t>Dirección Área Técnica.</t>
    </r>
    <r>
      <rPr>
        <b/>
        <sz val="11"/>
        <color indexed="8"/>
        <rFont val="Calibri"/>
        <family val="2"/>
      </rPr>
      <t xml:space="preserve"> Departamento de Evaluación y Seguimiento</t>
    </r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</si>
  <si>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</si>
  <si>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* El tercer producto corresponde a red de cuido</t>
  </si>
  <si>
    <t>Beneficio</t>
  </si>
  <si>
    <r>
      <t>I Trimestre</t>
    </r>
    <r>
      <rPr>
        <sz val="11"/>
        <color indexed="8"/>
        <rFont val="Calibri"/>
        <family val="2"/>
      </rPr>
      <t>¹</t>
    </r>
  </si>
  <si>
    <t>* El tercer porducto corresponde a red de cuido. 1/ El total de compromisos acumulados del trimestres son los pendientes de pago al último mes del período, los pagos realizados se promedian para obtener una aproximación de personas atendidas.</t>
  </si>
  <si>
    <t>Anual¹</t>
  </si>
  <si>
    <r>
      <t>III Trimestre Acumulado</t>
    </r>
    <r>
      <rPr>
        <sz val="11"/>
        <color indexed="8"/>
        <rFont val="Calibri"/>
        <family val="2"/>
      </rPr>
      <t>¹</t>
    </r>
  </si>
  <si>
    <r>
      <t>I Semestre</t>
    </r>
    <r>
      <rPr>
        <sz val="11"/>
        <color indexed="8"/>
        <rFont val="Calibri"/>
        <family val="2"/>
      </rPr>
      <t>¹</t>
    </r>
  </si>
  <si>
    <r>
      <t>IV Trimestre</t>
    </r>
    <r>
      <rPr>
        <sz val="11"/>
        <color indexed="8"/>
        <rFont val="Calibri"/>
        <family val="2"/>
      </rPr>
      <t>¹</t>
    </r>
  </si>
  <si>
    <r>
      <t>III Trimestre</t>
    </r>
    <r>
      <rPr>
        <sz val="11"/>
        <color indexed="8"/>
        <rFont val="Calibri"/>
        <family val="2"/>
      </rPr>
      <t>¹</t>
    </r>
  </si>
  <si>
    <r>
      <t>II Trimestre</t>
    </r>
    <r>
      <rPr>
        <sz val="11"/>
        <color indexed="8"/>
        <rFont val="Calibri"/>
        <family val="2"/>
      </rPr>
      <t>¹</t>
    </r>
  </si>
  <si>
    <t>Primer Trimestre 2014</t>
  </si>
  <si>
    <t>Fuente: Unidad de Fiscalizacion Operativa del CONAPAM</t>
  </si>
  <si>
    <t>Fuente:  Unidad de Fiscalizacion Operativa del CONAPAM</t>
  </si>
  <si>
    <t xml:space="preserve">3. </t>
  </si>
  <si>
    <t>Fecha de actualización: 29/04/2015</t>
  </si>
  <si>
    <t>Segundo Trimestre 2014</t>
  </si>
  <si>
    <t>3.</t>
  </si>
  <si>
    <t>Tercer Trimestre 2014</t>
  </si>
  <si>
    <t>Cuarto Trimestre 2014</t>
  </si>
  <si>
    <t>Fuente:Unidad de Fiscalizacion Operativa del CONAPAM</t>
  </si>
  <si>
    <t>Primer Semestre 2014</t>
  </si>
  <si>
    <t>Tercer Trimestre Acumulado 2014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</si>
</sst>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140A]dddd\,\ dd&quot; de &quot;mmmm&quot; de &quot;yyyy"/>
    <numFmt numFmtId="173" formatCode="[$-140A]hh:mm:ss\ AM/PM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&quot;₡&quot;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medium"/>
    </border>
    <border>
      <left/>
      <right/>
      <top style="thin"/>
      <bottom style="double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185" fontId="0" fillId="0" borderId="0" xfId="47" applyNumberFormat="1" applyFont="1" applyFill="1" applyAlignment="1">
      <alignment wrapText="1"/>
    </xf>
    <xf numFmtId="185" fontId="0" fillId="0" borderId="0" xfId="47" applyNumberFormat="1" applyFont="1" applyFill="1" applyAlignment="1">
      <alignment horizontal="center" wrapText="1"/>
    </xf>
    <xf numFmtId="185" fontId="36" fillId="0" borderId="0" xfId="47" applyNumberFormat="1" applyFont="1" applyFill="1" applyAlignment="1">
      <alignment horizontal="right"/>
    </xf>
    <xf numFmtId="185" fontId="36" fillId="0" borderId="0" xfId="47" applyNumberFormat="1" applyFont="1" applyFill="1" applyBorder="1" applyAlignment="1">
      <alignment vertical="top"/>
    </xf>
    <xf numFmtId="185" fontId="36" fillId="0" borderId="0" xfId="47" applyNumberFormat="1" applyFont="1" applyFill="1" applyAlignment="1">
      <alignment/>
    </xf>
    <xf numFmtId="185" fontId="36" fillId="0" borderId="0" xfId="47" applyNumberFormat="1" applyFont="1" applyFill="1" applyAlignment="1">
      <alignment horizontal="left"/>
    </xf>
    <xf numFmtId="185" fontId="36" fillId="0" borderId="10" xfId="47" applyNumberFormat="1" applyFont="1" applyFill="1" applyBorder="1" applyAlignment="1">
      <alignment horizontal="center" wrapText="1"/>
    </xf>
    <xf numFmtId="185" fontId="0" fillId="0" borderId="0" xfId="47" applyNumberFormat="1" applyFont="1" applyFill="1" applyBorder="1" applyAlignment="1">
      <alignment wrapText="1"/>
    </xf>
    <xf numFmtId="185" fontId="0" fillId="0" borderId="11" xfId="47" applyNumberFormat="1" applyFont="1" applyFill="1" applyBorder="1" applyAlignment="1">
      <alignment horizontal="center" wrapText="1"/>
    </xf>
    <xf numFmtId="185" fontId="0" fillId="0" borderId="0" xfId="47" applyNumberFormat="1" applyFont="1" applyFill="1" applyAlignment="1">
      <alignment horizontal="center" vertical="center" wrapText="1"/>
    </xf>
    <xf numFmtId="185" fontId="0" fillId="0" borderId="12" xfId="47" applyNumberFormat="1" applyFont="1" applyFill="1" applyBorder="1" applyAlignment="1">
      <alignment wrapText="1"/>
    </xf>
    <xf numFmtId="185" fontId="0" fillId="0" borderId="12" xfId="47" applyNumberFormat="1" applyFont="1" applyFill="1" applyBorder="1" applyAlignment="1">
      <alignment horizontal="center" vertical="center" wrapText="1"/>
    </xf>
    <xf numFmtId="185" fontId="36" fillId="0" borderId="0" xfId="47" applyNumberFormat="1" applyFont="1" applyFill="1" applyBorder="1" applyAlignment="1">
      <alignment horizontal="center" wrapText="1"/>
    </xf>
    <xf numFmtId="185" fontId="0" fillId="0" borderId="13" xfId="47" applyNumberFormat="1" applyFont="1" applyFill="1" applyBorder="1" applyAlignment="1">
      <alignment horizontal="center" wrapText="1"/>
    </xf>
    <xf numFmtId="185" fontId="0" fillId="0" borderId="0" xfId="47" applyNumberFormat="1" applyFont="1" applyFill="1" applyAlignment="1">
      <alignment horizontal="left" wrapText="1"/>
    </xf>
    <xf numFmtId="185" fontId="0" fillId="0" borderId="12" xfId="47" applyNumberFormat="1" applyFont="1" applyFill="1" applyBorder="1" applyAlignment="1">
      <alignment horizontal="center" wrapText="1"/>
    </xf>
    <xf numFmtId="185" fontId="32" fillId="0" borderId="0" xfId="47" applyNumberFormat="1" applyFont="1" applyFill="1" applyAlignment="1">
      <alignment/>
    </xf>
    <xf numFmtId="185" fontId="0" fillId="0" borderId="13" xfId="47" applyNumberFormat="1" applyFont="1" applyFill="1" applyBorder="1" applyAlignment="1">
      <alignment horizontal="center" vertical="center" wrapText="1"/>
    </xf>
    <xf numFmtId="185" fontId="36" fillId="0" borderId="0" xfId="47" applyNumberFormat="1" applyFont="1" applyFill="1" applyAlignment="1">
      <alignment wrapText="1"/>
    </xf>
    <xf numFmtId="185" fontId="0" fillId="0" borderId="0" xfId="47" applyNumberFormat="1" applyFont="1" applyAlignment="1">
      <alignment/>
    </xf>
    <xf numFmtId="185" fontId="36" fillId="0" borderId="0" xfId="47" applyNumberFormat="1" applyFont="1" applyAlignment="1">
      <alignment/>
    </xf>
    <xf numFmtId="185" fontId="36" fillId="0" borderId="0" xfId="47" applyNumberFormat="1" applyFont="1" applyAlignment="1">
      <alignment horizontal="left"/>
    </xf>
    <xf numFmtId="185" fontId="0" fillId="0" borderId="13" xfId="47" applyNumberFormat="1" applyFont="1" applyFill="1" applyBorder="1" applyAlignment="1">
      <alignment horizontal="center"/>
    </xf>
    <xf numFmtId="185" fontId="0" fillId="0" borderId="13" xfId="47" applyNumberFormat="1" applyFont="1" applyBorder="1" applyAlignment="1">
      <alignment horizontal="center"/>
    </xf>
    <xf numFmtId="185" fontId="0" fillId="0" borderId="13" xfId="47" applyNumberFormat="1" applyFont="1" applyBorder="1" applyAlignment="1">
      <alignment horizontal="center" vertical="center"/>
    </xf>
    <xf numFmtId="185" fontId="0" fillId="0" borderId="0" xfId="47" applyNumberFormat="1" applyFont="1" applyFill="1" applyAlignment="1">
      <alignment/>
    </xf>
    <xf numFmtId="185" fontId="0" fillId="0" borderId="0" xfId="47" applyNumberFormat="1" applyFont="1" applyAlignment="1">
      <alignment horizontal="center" vertical="center"/>
    </xf>
    <xf numFmtId="185" fontId="0" fillId="0" borderId="0" xfId="47" applyNumberFormat="1" applyFont="1" applyAlignment="1">
      <alignment horizontal="left"/>
    </xf>
    <xf numFmtId="185" fontId="0" fillId="0" borderId="0" xfId="47" applyNumberFormat="1" applyFont="1" applyAlignment="1">
      <alignment horizontal="center"/>
    </xf>
    <xf numFmtId="185" fontId="0" fillId="0" borderId="12" xfId="47" applyNumberFormat="1" applyFont="1" applyFill="1" applyBorder="1" applyAlignment="1">
      <alignment/>
    </xf>
    <xf numFmtId="185" fontId="0" fillId="0" borderId="12" xfId="47" applyNumberFormat="1" applyFont="1" applyBorder="1" applyAlignment="1">
      <alignment/>
    </xf>
    <xf numFmtId="185" fontId="0" fillId="0" borderId="12" xfId="47" applyNumberFormat="1" applyFont="1" applyBorder="1" applyAlignment="1">
      <alignment horizontal="center" vertical="center"/>
    </xf>
    <xf numFmtId="185" fontId="0" fillId="0" borderId="0" xfId="47" applyNumberFormat="1" applyFont="1" applyFill="1" applyBorder="1" applyAlignment="1">
      <alignment/>
    </xf>
    <xf numFmtId="185" fontId="0" fillId="0" borderId="0" xfId="47" applyNumberFormat="1" applyFont="1" applyBorder="1" applyAlignment="1">
      <alignment/>
    </xf>
    <xf numFmtId="185" fontId="0" fillId="0" borderId="0" xfId="47" applyNumberFormat="1" applyFont="1" applyAlignment="1">
      <alignment vertical="center"/>
    </xf>
    <xf numFmtId="185" fontId="0" fillId="0" borderId="12" xfId="47" applyNumberFormat="1" applyFont="1" applyBorder="1" applyAlignment="1">
      <alignment vertical="center"/>
    </xf>
    <xf numFmtId="185" fontId="32" fillId="0" borderId="0" xfId="47" applyNumberFormat="1" applyFont="1" applyFill="1" applyAlignment="1">
      <alignment/>
    </xf>
    <xf numFmtId="185" fontId="0" fillId="0" borderId="0" xfId="47" applyNumberFormat="1" applyFont="1" applyFill="1" applyAlignment="1">
      <alignment horizontal="center" vertical="center"/>
    </xf>
    <xf numFmtId="185" fontId="32" fillId="0" borderId="0" xfId="47" applyNumberFormat="1" applyFont="1" applyAlignment="1">
      <alignment/>
    </xf>
    <xf numFmtId="185" fontId="0" fillId="0" borderId="11" xfId="47" applyNumberFormat="1" applyFont="1" applyFill="1" applyBorder="1" applyAlignment="1">
      <alignment horizontal="center"/>
    </xf>
    <xf numFmtId="185" fontId="0" fillId="0" borderId="11" xfId="47" applyNumberFormat="1" applyFont="1" applyBorder="1" applyAlignment="1">
      <alignment horizontal="center"/>
    </xf>
    <xf numFmtId="185" fontId="0" fillId="0" borderId="11" xfId="47" applyNumberFormat="1" applyFont="1" applyBorder="1" applyAlignment="1">
      <alignment horizontal="center" vertical="center"/>
    </xf>
    <xf numFmtId="185" fontId="36" fillId="0" borderId="0" xfId="47" applyNumberFormat="1" applyFont="1" applyFill="1" applyBorder="1" applyAlignment="1">
      <alignment horizontal="center"/>
    </xf>
    <xf numFmtId="185" fontId="36" fillId="0" borderId="10" xfId="47" applyNumberFormat="1" applyFont="1" applyFill="1" applyBorder="1" applyAlignment="1">
      <alignment horizontal="center"/>
    </xf>
    <xf numFmtId="185" fontId="36" fillId="0" borderId="0" xfId="47" applyNumberFormat="1" applyFont="1" applyAlignment="1">
      <alignment/>
    </xf>
    <xf numFmtId="185" fontId="36" fillId="0" borderId="0" xfId="47" applyNumberFormat="1" applyFont="1" applyAlignment="1">
      <alignment horizontal="right"/>
    </xf>
    <xf numFmtId="185" fontId="0" fillId="0" borderId="0" xfId="47" applyNumberFormat="1" applyFont="1" applyBorder="1" applyAlignment="1">
      <alignment horizontal="center"/>
    </xf>
    <xf numFmtId="185" fontId="36" fillId="0" borderId="0" xfId="47" applyNumberFormat="1" applyFont="1" applyFill="1" applyBorder="1" applyAlignment="1">
      <alignment horizontal="left" vertical="top"/>
    </xf>
    <xf numFmtId="185" fontId="0" fillId="0" borderId="0" xfId="47" applyNumberFormat="1" applyFont="1" applyFill="1" applyAlignment="1">
      <alignment/>
    </xf>
    <xf numFmtId="185" fontId="0" fillId="0" borderId="11" xfId="47" applyNumberFormat="1" applyFont="1" applyFill="1" applyBorder="1" applyAlignment="1">
      <alignment horizontal="center" wrapText="1"/>
    </xf>
    <xf numFmtId="185" fontId="36" fillId="0" borderId="0" xfId="47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36" fillId="0" borderId="0" xfId="0" applyNumberFormat="1" applyFont="1" applyFill="1" applyAlignment="1">
      <alignment/>
    </xf>
    <xf numFmtId="1" fontId="36" fillId="0" borderId="0" xfId="47" applyNumberFormat="1" applyFont="1" applyAlignment="1">
      <alignment horizontal="left"/>
    </xf>
    <xf numFmtId="185" fontId="0" fillId="0" borderId="0" xfId="47" applyNumberFormat="1" applyFont="1" applyAlignment="1">
      <alignment horizontal="center" vertical="center"/>
    </xf>
    <xf numFmtId="185" fontId="0" fillId="0" borderId="0" xfId="47" applyNumberFormat="1" applyFont="1" applyFill="1" applyBorder="1" applyAlignment="1">
      <alignment horizontal="center" vertical="center" wrapText="1"/>
    </xf>
    <xf numFmtId="185" fontId="0" fillId="0" borderId="0" xfId="47" applyNumberFormat="1" applyFont="1" applyFill="1" applyBorder="1" applyAlignment="1">
      <alignment horizontal="center" wrapText="1"/>
    </xf>
    <xf numFmtId="185" fontId="0" fillId="0" borderId="0" xfId="47" applyNumberFormat="1" applyFont="1" applyBorder="1" applyAlignment="1">
      <alignment horizontal="center" vertical="center"/>
    </xf>
    <xf numFmtId="185" fontId="0" fillId="0" borderId="11" xfId="47" applyNumberFormat="1" applyFont="1" applyFill="1" applyBorder="1" applyAlignment="1">
      <alignment horizontal="center" wrapText="1"/>
    </xf>
    <xf numFmtId="185" fontId="37" fillId="0" borderId="0" xfId="47" applyNumberFormat="1" applyFont="1" applyFill="1" applyBorder="1" applyAlignment="1">
      <alignment/>
    </xf>
    <xf numFmtId="185" fontId="0" fillId="0" borderId="11" xfId="47" applyNumberFormat="1" applyFont="1" applyFill="1" applyBorder="1" applyAlignment="1">
      <alignment horizontal="center" wrapText="1"/>
    </xf>
    <xf numFmtId="185" fontId="0" fillId="0" borderId="0" xfId="47" applyNumberFormat="1" applyFont="1" applyFill="1" applyAlignment="1">
      <alignment/>
    </xf>
    <xf numFmtId="0" fontId="0" fillId="0" borderId="0" xfId="0" applyFont="1" applyAlignment="1">
      <alignment/>
    </xf>
    <xf numFmtId="4" fontId="0" fillId="0" borderId="0" xfId="47" applyNumberFormat="1" applyFont="1" applyAlignment="1">
      <alignment/>
    </xf>
    <xf numFmtId="4" fontId="0" fillId="0" borderId="0" xfId="0" applyNumberFormat="1" applyFont="1" applyAlignment="1">
      <alignment/>
    </xf>
    <xf numFmtId="185" fontId="0" fillId="0" borderId="0" xfId="47" applyNumberFormat="1" applyFont="1" applyFill="1" applyAlignment="1">
      <alignment/>
    </xf>
    <xf numFmtId="185" fontId="0" fillId="0" borderId="0" xfId="47" applyNumberFormat="1" applyFont="1" applyFill="1" applyAlignment="1">
      <alignment/>
    </xf>
    <xf numFmtId="185" fontId="0" fillId="0" borderId="0" xfId="47" applyNumberFormat="1" applyFont="1" applyFill="1" applyAlignment="1">
      <alignment/>
    </xf>
    <xf numFmtId="185" fontId="0" fillId="0" borderId="0" xfId="47" applyNumberFormat="1" applyFont="1" applyFill="1" applyAlignment="1">
      <alignment horizontal="left" wrapText="1"/>
    </xf>
    <xf numFmtId="185" fontId="0" fillId="0" borderId="0" xfId="47" applyNumberFormat="1" applyFont="1" applyFill="1" applyAlignment="1">
      <alignment vertical="center"/>
    </xf>
    <xf numFmtId="185" fontId="0" fillId="0" borderId="0" xfId="47" applyNumberFormat="1" applyFont="1" applyFill="1" applyAlignment="1">
      <alignment horizontal="center"/>
    </xf>
    <xf numFmtId="185" fontId="0" fillId="0" borderId="0" xfId="47" applyNumberFormat="1" applyFont="1" applyFill="1" applyAlignment="1">
      <alignment horizontal="center" vertical="center" wrapText="1"/>
    </xf>
    <xf numFmtId="185" fontId="0" fillId="0" borderId="0" xfId="47" applyNumberFormat="1" applyFont="1" applyFill="1" applyAlignment="1">
      <alignment/>
    </xf>
    <xf numFmtId="185" fontId="0" fillId="0" borderId="0" xfId="47" applyNumberFormat="1" applyFont="1" applyFill="1" applyAlignment="1">
      <alignment wrapText="1"/>
    </xf>
    <xf numFmtId="185" fontId="36" fillId="33" borderId="0" xfId="47" applyNumberFormat="1" applyFont="1" applyFill="1" applyAlignment="1">
      <alignment/>
    </xf>
    <xf numFmtId="185" fontId="32" fillId="0" borderId="0" xfId="47" applyNumberFormat="1" applyFont="1" applyFill="1" applyAlignment="1">
      <alignment horizontal="center" vertical="center" wrapText="1"/>
    </xf>
    <xf numFmtId="185" fontId="38" fillId="0" borderId="0" xfId="47" applyNumberFormat="1" applyFont="1" applyFill="1" applyAlignment="1">
      <alignment horizontal="center" vertical="center" wrapText="1"/>
    </xf>
    <xf numFmtId="185" fontId="32" fillId="0" borderId="0" xfId="47" applyNumberFormat="1" applyFont="1" applyBorder="1" applyAlignment="1">
      <alignment/>
    </xf>
    <xf numFmtId="185" fontId="20" fillId="0" borderId="0" xfId="47" applyNumberFormat="1" applyFont="1" applyBorder="1" applyAlignment="1">
      <alignment/>
    </xf>
    <xf numFmtId="185" fontId="36" fillId="0" borderId="0" xfId="47" applyNumberFormat="1" applyFont="1" applyFill="1" applyBorder="1" applyAlignment="1">
      <alignment horizontal="center" wrapText="1"/>
    </xf>
    <xf numFmtId="185" fontId="36" fillId="0" borderId="0" xfId="47" applyNumberFormat="1" applyFont="1" applyFill="1" applyAlignment="1">
      <alignment horizontal="center" wrapText="1"/>
    </xf>
    <xf numFmtId="185" fontId="0" fillId="0" borderId="0" xfId="47" applyNumberFormat="1" applyFont="1" applyFill="1" applyAlignment="1">
      <alignment horizontal="center" vertical="center" wrapText="1"/>
    </xf>
    <xf numFmtId="185" fontId="36" fillId="0" borderId="0" xfId="47" applyNumberFormat="1" applyFont="1" applyFill="1" applyAlignment="1">
      <alignment horizontal="center"/>
    </xf>
    <xf numFmtId="185" fontId="36" fillId="0" borderId="0" xfId="47" applyNumberFormat="1" applyFont="1" applyFill="1" applyBorder="1" applyAlignment="1">
      <alignment horizontal="center"/>
    </xf>
    <xf numFmtId="185" fontId="36" fillId="0" borderId="10" xfId="47" applyNumberFormat="1" applyFont="1" applyFill="1" applyBorder="1" applyAlignment="1">
      <alignment horizontal="center"/>
    </xf>
    <xf numFmtId="185" fontId="0" fillId="0" borderId="0" xfId="47" applyNumberFormat="1" applyFont="1" applyAlignment="1">
      <alignment horizontal="center" vertical="center"/>
    </xf>
    <xf numFmtId="185" fontId="0" fillId="0" borderId="0" xfId="47" applyNumberFormat="1" applyFont="1" applyAlignment="1">
      <alignment horizontal="center" vertical="center" wrapText="1"/>
    </xf>
    <xf numFmtId="185" fontId="0" fillId="0" borderId="0" xfId="47" applyNumberFormat="1" applyFont="1" applyAlignment="1">
      <alignment horizontal="center" wrapText="1"/>
    </xf>
    <xf numFmtId="185" fontId="20" fillId="0" borderId="0" xfId="47" applyNumberFormat="1" applyFont="1" applyFill="1" applyAlignment="1">
      <alignment horizontal="center" vertical="center" wrapText="1"/>
    </xf>
    <xf numFmtId="185" fontId="20" fillId="0" borderId="0" xfId="47" applyNumberFormat="1" applyFont="1" applyFill="1" applyAlignment="1">
      <alignment horizontal="center" vertical="center"/>
    </xf>
    <xf numFmtId="185" fontId="20" fillId="0" borderId="0" xfId="47" applyNumberFormat="1" applyFont="1" applyFill="1" applyAlignment="1">
      <alignment/>
    </xf>
    <xf numFmtId="185" fontId="20" fillId="0" borderId="0" xfId="47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70" zoomScaleNormal="70" zoomScalePageLayoutView="0" workbookViewId="0" topLeftCell="A49">
      <selection activeCell="D87" sqref="D87"/>
    </sheetView>
  </sheetViews>
  <sheetFormatPr defaultColWidth="11.57421875" defaultRowHeight="15" customHeight="1"/>
  <cols>
    <col min="1" max="1" width="72.421875" style="1" customWidth="1"/>
    <col min="2" max="2" width="27.57421875" style="1" customWidth="1"/>
    <col min="3" max="3" width="15.28125" style="1" bestFit="1" customWidth="1"/>
    <col min="4" max="4" width="21.8515625" style="1" customWidth="1"/>
    <col min="5" max="5" width="22.8515625" style="1" customWidth="1"/>
    <col min="6" max="6" width="18.8515625" style="1" customWidth="1"/>
    <col min="7" max="7" width="11.57421875" style="1" customWidth="1"/>
    <col min="8" max="8" width="13.7109375" style="1" bestFit="1" customWidth="1"/>
    <col min="9" max="16384" width="11.57421875" style="1" customWidth="1"/>
  </cols>
  <sheetData>
    <row r="1" spans="1:6" ht="15" customHeight="1">
      <c r="A1" s="81" t="s">
        <v>21</v>
      </c>
      <c r="B1" s="81"/>
      <c r="C1" s="81"/>
      <c r="D1" s="81"/>
      <c r="E1" s="81"/>
      <c r="F1" s="81"/>
    </row>
    <row r="2" spans="1:6" ht="15">
      <c r="A2" s="3" t="s">
        <v>0</v>
      </c>
      <c r="B2" s="4" t="s">
        <v>23</v>
      </c>
      <c r="C2" s="5"/>
      <c r="D2" s="5"/>
      <c r="E2" s="5"/>
      <c r="F2" s="5"/>
    </row>
    <row r="3" spans="1:6" ht="15" customHeight="1">
      <c r="A3" s="3" t="s">
        <v>1</v>
      </c>
      <c r="B3" s="4" t="s">
        <v>22</v>
      </c>
      <c r="C3" s="5"/>
      <c r="D3" s="5"/>
      <c r="E3" s="5"/>
      <c r="F3" s="5"/>
    </row>
    <row r="4" spans="1:6" ht="15" customHeight="1">
      <c r="A4" s="3" t="s">
        <v>11</v>
      </c>
      <c r="B4" s="5" t="s">
        <v>65</v>
      </c>
      <c r="C4" s="5"/>
      <c r="D4" s="5"/>
      <c r="E4" s="5"/>
      <c r="F4" s="5"/>
    </row>
    <row r="5" spans="1:6" ht="15" customHeight="1">
      <c r="A5" s="3" t="s">
        <v>50</v>
      </c>
      <c r="B5" s="6" t="s">
        <v>77</v>
      </c>
      <c r="C5" s="5"/>
      <c r="D5" s="5"/>
      <c r="E5" s="5"/>
      <c r="F5" s="5"/>
    </row>
    <row r="7" spans="1:6" ht="15" customHeight="1">
      <c r="A7" s="81" t="s">
        <v>9</v>
      </c>
      <c r="B7" s="81"/>
      <c r="C7" s="81"/>
      <c r="D7" s="81"/>
      <c r="E7" s="81"/>
      <c r="F7" s="81"/>
    </row>
    <row r="8" spans="1:6" ht="15" customHeight="1">
      <c r="A8" s="81" t="s">
        <v>12</v>
      </c>
      <c r="B8" s="81"/>
      <c r="C8" s="81"/>
      <c r="D8" s="81"/>
      <c r="E8" s="81"/>
      <c r="F8" s="81"/>
    </row>
    <row r="9" spans="1:6" ht="15" customHeight="1">
      <c r="A9" s="80" t="s">
        <v>53</v>
      </c>
      <c r="B9" s="80"/>
      <c r="C9" s="80"/>
      <c r="D9" s="80"/>
      <c r="E9" s="80"/>
      <c r="F9" s="80"/>
    </row>
    <row r="10" spans="1:6" s="8" customFormat="1" ht="15" customHeight="1">
      <c r="A10" s="7"/>
      <c r="B10" s="7"/>
      <c r="C10" s="7"/>
      <c r="D10" s="7"/>
      <c r="E10" s="7"/>
      <c r="F10" s="7"/>
    </row>
    <row r="11" spans="1:6" ht="15" customHeight="1" thickBot="1">
      <c r="A11" s="50" t="s">
        <v>68</v>
      </c>
      <c r="B11" s="9"/>
      <c r="C11" s="9" t="s">
        <v>3</v>
      </c>
      <c r="D11" s="9" t="s">
        <v>4</v>
      </c>
      <c r="E11" s="9" t="s">
        <v>5</v>
      </c>
      <c r="F11" s="59" t="s">
        <v>69</v>
      </c>
    </row>
    <row r="13" spans="1:6" ht="15">
      <c r="A13" s="82" t="s">
        <v>24</v>
      </c>
      <c r="B13" s="8" t="s">
        <v>62</v>
      </c>
      <c r="C13" s="10">
        <v>1665</v>
      </c>
      <c r="D13" s="10">
        <v>3351</v>
      </c>
      <c r="E13" s="10">
        <v>304</v>
      </c>
      <c r="F13" s="2">
        <f>E13</f>
        <v>304</v>
      </c>
    </row>
    <row r="14" spans="1:6" ht="15" customHeight="1">
      <c r="A14" s="82"/>
      <c r="B14" s="8" t="s">
        <v>63</v>
      </c>
      <c r="C14" s="10">
        <v>0</v>
      </c>
      <c r="D14" s="10">
        <v>0</v>
      </c>
      <c r="E14" s="10">
        <v>1516</v>
      </c>
      <c r="F14" s="2">
        <f aca="true" t="shared" si="0" ref="F14:F21">AVERAGE(C14:E14)</f>
        <v>505.3333333333333</v>
      </c>
    </row>
    <row r="15" spans="1:6" ht="15" customHeight="1">
      <c r="A15" s="82"/>
      <c r="B15" s="8" t="s">
        <v>64</v>
      </c>
      <c r="C15" s="10">
        <v>0</v>
      </c>
      <c r="D15" s="10">
        <v>0</v>
      </c>
      <c r="E15" s="10">
        <v>3211</v>
      </c>
      <c r="F15" s="2">
        <f t="shared" si="0"/>
        <v>1070.3333333333333</v>
      </c>
    </row>
    <row r="16" spans="1:6" ht="15">
      <c r="A16" s="82" t="s">
        <v>25</v>
      </c>
      <c r="B16" s="8" t="s">
        <v>62</v>
      </c>
      <c r="C16" s="10">
        <v>1084</v>
      </c>
      <c r="D16" s="10">
        <v>2164</v>
      </c>
      <c r="E16" s="10">
        <v>408</v>
      </c>
      <c r="F16" s="2">
        <f>E16</f>
        <v>408</v>
      </c>
    </row>
    <row r="17" spans="1:6" ht="15" customHeight="1">
      <c r="A17" s="82"/>
      <c r="B17" s="8" t="s">
        <v>63</v>
      </c>
      <c r="C17" s="10">
        <v>0</v>
      </c>
      <c r="D17" s="10">
        <v>0</v>
      </c>
      <c r="E17" s="10">
        <v>924</v>
      </c>
      <c r="F17" s="2">
        <f t="shared" si="0"/>
        <v>308</v>
      </c>
    </row>
    <row r="18" spans="1:6" ht="15" customHeight="1">
      <c r="A18" s="82"/>
      <c r="B18" s="8" t="s">
        <v>64</v>
      </c>
      <c r="C18" s="10">
        <v>0</v>
      </c>
      <c r="D18" s="10">
        <v>0</v>
      </c>
      <c r="E18" s="10">
        <v>1908</v>
      </c>
      <c r="F18" s="2">
        <f t="shared" si="0"/>
        <v>636</v>
      </c>
    </row>
    <row r="19" spans="1:6" ht="15">
      <c r="A19" s="82" t="s">
        <v>26</v>
      </c>
      <c r="B19" s="8" t="s">
        <v>62</v>
      </c>
      <c r="C19" s="10">
        <v>2481</v>
      </c>
      <c r="D19" s="10">
        <v>4962</v>
      </c>
      <c r="E19" s="10">
        <v>3307</v>
      </c>
      <c r="F19" s="2">
        <f>E19</f>
        <v>3307</v>
      </c>
    </row>
    <row r="20" spans="1:6" ht="15" customHeight="1">
      <c r="A20" s="82"/>
      <c r="B20" s="8" t="s">
        <v>63</v>
      </c>
      <c r="C20" s="10">
        <v>0</v>
      </c>
      <c r="D20" s="10">
        <v>0</v>
      </c>
      <c r="E20" s="10">
        <v>0</v>
      </c>
      <c r="F20" s="2">
        <f t="shared" si="0"/>
        <v>0</v>
      </c>
    </row>
    <row r="21" spans="1:6" ht="15" customHeight="1">
      <c r="A21" s="82"/>
      <c r="B21" s="8" t="s">
        <v>64</v>
      </c>
      <c r="C21" s="10">
        <v>0</v>
      </c>
      <c r="D21" s="10">
        <v>0</v>
      </c>
      <c r="E21" s="10">
        <v>4136</v>
      </c>
      <c r="F21" s="2">
        <f t="shared" si="0"/>
        <v>1378.6666666666667</v>
      </c>
    </row>
    <row r="22" spans="3:6" ht="15" customHeight="1">
      <c r="C22" s="10"/>
      <c r="D22" s="10"/>
      <c r="E22" s="10"/>
      <c r="F22" s="10"/>
    </row>
    <row r="23" spans="1:6" ht="15" customHeight="1" thickBot="1">
      <c r="A23" s="11" t="s">
        <v>13</v>
      </c>
      <c r="B23" s="11" t="s">
        <v>54</v>
      </c>
      <c r="C23" s="12">
        <f>+C14+C15+C17+C18+C20+C21</f>
        <v>0</v>
      </c>
      <c r="D23" s="12">
        <f>+D14+D15+D17+D18+D20+D21</f>
        <v>0</v>
      </c>
      <c r="E23" s="12">
        <f>+E14+E15+E17+E18+E20+E21</f>
        <v>11695</v>
      </c>
      <c r="F23" s="12">
        <f>AVERAGE(C23:E23)</f>
        <v>3898.3333333333335</v>
      </c>
    </row>
    <row r="24" spans="1:6" ht="15" customHeight="1" thickTop="1">
      <c r="A24" s="60" t="s">
        <v>70</v>
      </c>
      <c r="B24" s="8"/>
      <c r="C24" s="8"/>
      <c r="D24" s="8"/>
      <c r="E24" s="8"/>
      <c r="F24" s="8"/>
    </row>
    <row r="25" ht="15" customHeight="1">
      <c r="A25" s="74" t="s">
        <v>78</v>
      </c>
    </row>
    <row r="28" spans="1:6" ht="15" customHeight="1">
      <c r="A28" s="80" t="s">
        <v>14</v>
      </c>
      <c r="B28" s="80"/>
      <c r="C28" s="80"/>
      <c r="D28" s="80"/>
      <c r="E28" s="80"/>
      <c r="F28" s="80"/>
    </row>
    <row r="29" spans="1:6" ht="15" customHeight="1">
      <c r="A29" s="81" t="s">
        <v>32</v>
      </c>
      <c r="B29" s="81"/>
      <c r="C29" s="81"/>
      <c r="D29" s="81"/>
      <c r="E29" s="81"/>
      <c r="F29" s="81"/>
    </row>
    <row r="30" spans="1:6" ht="15" customHeight="1">
      <c r="A30" s="80" t="s">
        <v>55</v>
      </c>
      <c r="B30" s="80"/>
      <c r="C30" s="80"/>
      <c r="D30" s="80"/>
      <c r="E30" s="80"/>
      <c r="F30" s="80"/>
    </row>
    <row r="31" spans="1:6" s="8" customFormat="1" ht="15" customHeight="1">
      <c r="A31" s="13"/>
      <c r="B31" s="13"/>
      <c r="C31" s="13"/>
      <c r="D31" s="13"/>
      <c r="E31" s="13"/>
      <c r="F31" s="13"/>
    </row>
    <row r="32" spans="1:6" ht="15" customHeight="1" thickBot="1">
      <c r="A32" s="14" t="s">
        <v>68</v>
      </c>
      <c r="B32" s="14"/>
      <c r="C32" s="14" t="s">
        <v>3</v>
      </c>
      <c r="D32" s="14" t="s">
        <v>4</v>
      </c>
      <c r="E32" s="14" t="s">
        <v>5</v>
      </c>
      <c r="F32" s="14" t="s">
        <v>6</v>
      </c>
    </row>
    <row r="33" spans="3:6" ht="15" customHeight="1">
      <c r="C33" s="2"/>
      <c r="D33" s="2"/>
      <c r="E33" s="2"/>
      <c r="F33" s="2"/>
    </row>
    <row r="34" spans="1:6" ht="15" customHeight="1">
      <c r="A34" s="15" t="s">
        <v>24</v>
      </c>
      <c r="B34" s="1" t="s">
        <v>60</v>
      </c>
      <c r="C34" s="2">
        <v>0</v>
      </c>
      <c r="D34" s="2">
        <v>0</v>
      </c>
      <c r="E34" s="2">
        <v>233330592</v>
      </c>
      <c r="F34" s="2">
        <f aca="true" t="shared" si="1" ref="F34:F39">SUM(C34:E34)</f>
        <v>233330592</v>
      </c>
    </row>
    <row r="35" spans="1:6" ht="15" customHeight="1">
      <c r="A35" s="15"/>
      <c r="B35" s="1" t="s">
        <v>59</v>
      </c>
      <c r="C35" s="2">
        <v>0</v>
      </c>
      <c r="D35" s="2">
        <v>0</v>
      </c>
      <c r="E35" s="2">
        <v>494211432</v>
      </c>
      <c r="F35" s="2">
        <f t="shared" si="1"/>
        <v>494211432</v>
      </c>
    </row>
    <row r="36" spans="1:6" ht="15" customHeight="1">
      <c r="A36" s="15" t="s">
        <v>25</v>
      </c>
      <c r="B36" s="1" t="s">
        <v>60</v>
      </c>
      <c r="C36" s="2">
        <v>0</v>
      </c>
      <c r="D36" s="2">
        <v>0</v>
      </c>
      <c r="E36" s="2">
        <v>56885136</v>
      </c>
      <c r="F36" s="2">
        <f t="shared" si="1"/>
        <v>56885136</v>
      </c>
    </row>
    <row r="37" spans="1:6" ht="15" customHeight="1">
      <c r="A37" s="15"/>
      <c r="B37" s="1" t="s">
        <v>59</v>
      </c>
      <c r="C37" s="2">
        <v>0</v>
      </c>
      <c r="D37" s="2">
        <v>0</v>
      </c>
      <c r="E37" s="2">
        <v>117402548</v>
      </c>
      <c r="F37" s="2">
        <f t="shared" si="1"/>
        <v>117402548</v>
      </c>
    </row>
    <row r="38" spans="1:6" ht="15" customHeight="1">
      <c r="A38" s="15" t="s">
        <v>26</v>
      </c>
      <c r="B38" s="1" t="s">
        <v>60</v>
      </c>
      <c r="C38" s="2">
        <v>0</v>
      </c>
      <c r="D38" s="2">
        <v>0</v>
      </c>
      <c r="E38" s="2">
        <v>0</v>
      </c>
      <c r="F38" s="2">
        <f t="shared" si="1"/>
        <v>0</v>
      </c>
    </row>
    <row r="39" spans="1:6" ht="15" customHeight="1">
      <c r="A39" s="15"/>
      <c r="B39" s="1" t="s">
        <v>59</v>
      </c>
      <c r="C39" s="2">
        <v>0</v>
      </c>
      <c r="D39" s="2">
        <v>0</v>
      </c>
      <c r="E39" s="2">
        <v>904750000</v>
      </c>
      <c r="F39" s="2">
        <f t="shared" si="1"/>
        <v>904750000</v>
      </c>
    </row>
    <row r="40" spans="1:6" ht="15" customHeight="1">
      <c r="A40" s="69"/>
      <c r="C40" s="2"/>
      <c r="D40" s="2"/>
      <c r="E40" s="2"/>
      <c r="F40" s="2"/>
    </row>
    <row r="41" spans="3:6" ht="15" customHeight="1">
      <c r="C41" s="2"/>
      <c r="D41" s="2"/>
      <c r="E41" s="2"/>
      <c r="F41" s="2"/>
    </row>
    <row r="42" spans="1:6" ht="15" customHeight="1" thickBot="1">
      <c r="A42" s="11" t="s">
        <v>13</v>
      </c>
      <c r="B42" s="11"/>
      <c r="C42" s="16">
        <f>SUM(C34:C39)</f>
        <v>0</v>
      </c>
      <c r="D42" s="16">
        <f>SUM(D34:D39)</f>
        <v>0</v>
      </c>
      <c r="E42" s="16">
        <f>SUM(E34:E39)</f>
        <v>1806579708</v>
      </c>
      <c r="F42" s="16">
        <f>SUM(F34:F39)</f>
        <v>1806579708</v>
      </c>
    </row>
    <row r="43" ht="15" customHeight="1" thickTop="1">
      <c r="A43" s="8" t="s">
        <v>44</v>
      </c>
    </row>
    <row r="44" ht="15" customHeight="1">
      <c r="A44" s="74" t="s">
        <v>79</v>
      </c>
    </row>
    <row r="45" ht="15" customHeight="1">
      <c r="A45" s="17"/>
    </row>
    <row r="46" ht="15" customHeight="1">
      <c r="A46" s="17"/>
    </row>
    <row r="47" ht="15" customHeight="1">
      <c r="A47" s="17"/>
    </row>
    <row r="48" spans="1:5" ht="15" customHeight="1">
      <c r="A48" s="81" t="s">
        <v>15</v>
      </c>
      <c r="B48" s="81"/>
      <c r="C48" s="81"/>
      <c r="D48" s="81"/>
      <c r="E48" s="81"/>
    </row>
    <row r="49" spans="1:5" ht="15" customHeight="1">
      <c r="A49" s="81" t="s">
        <v>33</v>
      </c>
      <c r="B49" s="81"/>
      <c r="C49" s="81"/>
      <c r="D49" s="81"/>
      <c r="E49" s="81"/>
    </row>
    <row r="50" spans="1:5" ht="15" customHeight="1">
      <c r="A50" s="80" t="s">
        <v>55</v>
      </c>
      <c r="B50" s="80"/>
      <c r="C50" s="80"/>
      <c r="D50" s="80"/>
      <c r="E50" s="80"/>
    </row>
    <row r="51" spans="1:5" ht="15" customHeight="1">
      <c r="A51" s="7"/>
      <c r="B51" s="7"/>
      <c r="C51" s="7"/>
      <c r="D51" s="7"/>
      <c r="E51" s="7"/>
    </row>
    <row r="52" spans="1:5" ht="15" customHeight="1" thickBot="1">
      <c r="A52" s="14" t="s">
        <v>10</v>
      </c>
      <c r="B52" s="18" t="s">
        <v>3</v>
      </c>
      <c r="C52" s="18" t="s">
        <v>4</v>
      </c>
      <c r="D52" s="18" t="s">
        <v>5</v>
      </c>
      <c r="E52" s="18" t="s">
        <v>6</v>
      </c>
    </row>
    <row r="53" spans="2:5" ht="15" customHeight="1">
      <c r="B53" s="10"/>
      <c r="C53" s="10"/>
      <c r="D53" s="10"/>
      <c r="E53" s="10"/>
    </row>
    <row r="54" spans="1:5" ht="15" customHeight="1">
      <c r="A54" s="1" t="s">
        <v>27</v>
      </c>
      <c r="B54" s="10">
        <v>0</v>
      </c>
      <c r="C54" s="10">
        <v>0</v>
      </c>
      <c r="D54" s="10">
        <v>901829708</v>
      </c>
      <c r="E54" s="10">
        <f>SUM(B54:D54)</f>
        <v>901829708</v>
      </c>
    </row>
    <row r="55" spans="1:5" ht="15" customHeight="1">
      <c r="A55" s="1" t="s">
        <v>45</v>
      </c>
      <c r="B55" s="10">
        <v>0</v>
      </c>
      <c r="C55" s="10">
        <v>0</v>
      </c>
      <c r="D55" s="10">
        <v>904750000</v>
      </c>
      <c r="E55" s="10">
        <f>SUM(B55:D55)</f>
        <v>904750000</v>
      </c>
    </row>
    <row r="56" spans="1:5" ht="15" customHeight="1">
      <c r="A56" s="73" t="s">
        <v>80</v>
      </c>
      <c r="B56" s="10"/>
      <c r="C56" s="10"/>
      <c r="D56" s="10"/>
      <c r="E56" s="10">
        <f>SUM(B56:D56)</f>
        <v>0</v>
      </c>
    </row>
    <row r="57" spans="1:5" ht="15" customHeight="1">
      <c r="A57" s="1" t="s">
        <v>7</v>
      </c>
      <c r="B57" s="10"/>
      <c r="C57" s="10"/>
      <c r="D57" s="10"/>
      <c r="E57" s="10">
        <f>SUM(B57:D57)</f>
        <v>0</v>
      </c>
    </row>
    <row r="58" spans="1:5" ht="15" customHeight="1">
      <c r="A58" s="1" t="s">
        <v>8</v>
      </c>
      <c r="B58" s="10"/>
      <c r="C58" s="10"/>
      <c r="D58" s="10"/>
      <c r="E58" s="10">
        <f>SUM(B58:D58)</f>
        <v>0</v>
      </c>
    </row>
    <row r="59" spans="1:5" ht="15" customHeight="1" thickBot="1">
      <c r="A59" s="11" t="s">
        <v>13</v>
      </c>
      <c r="B59" s="12">
        <f>SUM(B54:B58)</f>
        <v>0</v>
      </c>
      <c r="C59" s="12">
        <f>SUM(C54:C58)</f>
        <v>0</v>
      </c>
      <c r="D59" s="12">
        <f>SUM(D54:D58)</f>
        <v>1806579708</v>
      </c>
      <c r="E59" s="12">
        <f>SUM(E54:E58)</f>
        <v>1806579708</v>
      </c>
    </row>
    <row r="60" ht="15" customHeight="1" thickTop="1">
      <c r="A60" s="74" t="s">
        <v>78</v>
      </c>
    </row>
    <row r="63" spans="1:5" ht="15" customHeight="1">
      <c r="A63" s="81" t="s">
        <v>46</v>
      </c>
      <c r="B63" s="81"/>
      <c r="C63" s="81"/>
      <c r="D63" s="81"/>
      <c r="E63" s="81"/>
    </row>
    <row r="64" spans="1:5" ht="15" customHeight="1">
      <c r="A64" s="81" t="s">
        <v>16</v>
      </c>
      <c r="B64" s="81"/>
      <c r="C64" s="81"/>
      <c r="D64" s="81"/>
      <c r="E64" s="81"/>
    </row>
    <row r="65" spans="1:5" ht="15" customHeight="1">
      <c r="A65" s="80" t="s">
        <v>55</v>
      </c>
      <c r="B65" s="80"/>
      <c r="C65" s="80"/>
      <c r="D65" s="80"/>
      <c r="E65" s="80"/>
    </row>
    <row r="66" spans="1:5" ht="15" customHeight="1">
      <c r="A66" s="7"/>
      <c r="B66" s="7"/>
      <c r="C66" s="7"/>
      <c r="D66" s="7"/>
      <c r="E66" s="7"/>
    </row>
    <row r="67" spans="1:5" ht="15" customHeight="1" thickBot="1">
      <c r="A67" s="14" t="s">
        <v>10</v>
      </c>
      <c r="B67" s="14" t="s">
        <v>3</v>
      </c>
      <c r="C67" s="14" t="s">
        <v>4</v>
      </c>
      <c r="D67" s="14" t="s">
        <v>5</v>
      </c>
      <c r="E67" s="14" t="s">
        <v>6</v>
      </c>
    </row>
    <row r="68" spans="2:5" ht="15" customHeight="1">
      <c r="B68" s="10"/>
      <c r="C68" s="10"/>
      <c r="D68" s="10"/>
      <c r="E68" s="10"/>
    </row>
    <row r="69" spans="1:5" ht="15" customHeight="1">
      <c r="A69" s="1" t="s">
        <v>66</v>
      </c>
      <c r="B69" s="10">
        <v>0</v>
      </c>
      <c r="C69" s="10">
        <v>0</v>
      </c>
      <c r="D69" s="10">
        <v>0</v>
      </c>
      <c r="E69" s="10">
        <f>B69</f>
        <v>0</v>
      </c>
    </row>
    <row r="70" spans="1:9" ht="15" customHeight="1">
      <c r="A70" s="1" t="s">
        <v>17</v>
      </c>
      <c r="B70" s="10">
        <v>0</v>
      </c>
      <c r="C70" s="10">
        <v>0</v>
      </c>
      <c r="D70" s="10">
        <v>684568747.33</v>
      </c>
      <c r="E70" s="10">
        <f>+SUM(B70:D70)</f>
        <v>684568747.33</v>
      </c>
      <c r="G70" s="52"/>
      <c r="H70" s="52"/>
      <c r="I70" s="52"/>
    </row>
    <row r="71" spans="1:5" ht="15" customHeight="1">
      <c r="A71" s="1" t="s">
        <v>18</v>
      </c>
      <c r="B71" s="10">
        <f>B69+B70</f>
        <v>0</v>
      </c>
      <c r="C71" s="72">
        <f>C69+C70</f>
        <v>0</v>
      </c>
      <c r="D71" s="72">
        <f>D69+D70</f>
        <v>684568747.33</v>
      </c>
      <c r="E71" s="10">
        <f>+E69+E70</f>
        <v>684568747.33</v>
      </c>
    </row>
    <row r="72" spans="1:6" ht="15" customHeight="1">
      <c r="A72" s="1" t="s">
        <v>19</v>
      </c>
      <c r="B72" s="77">
        <f>SUM(C34:C37)</f>
        <v>0</v>
      </c>
      <c r="C72" s="77">
        <f>SUM(D34:D37)</f>
        <v>0</v>
      </c>
      <c r="D72" s="89">
        <f>D54</f>
        <v>901829708</v>
      </c>
      <c r="E72" s="10">
        <f>+SUM(B72:D72)</f>
        <v>901829708</v>
      </c>
      <c r="F72" s="39"/>
    </row>
    <row r="73" spans="1:5" ht="15" customHeight="1">
      <c r="A73" s="8" t="s">
        <v>20</v>
      </c>
      <c r="B73" s="56">
        <f>B71-B72</f>
        <v>0</v>
      </c>
      <c r="C73" s="56">
        <f>C71-C72</f>
        <v>0</v>
      </c>
      <c r="D73" s="56">
        <f>D71-D72</f>
        <v>-217260960.66999996</v>
      </c>
      <c r="E73" s="56">
        <f>+E71-E72</f>
        <v>-217260960.66999996</v>
      </c>
    </row>
    <row r="74" spans="1:5" ht="15" customHeight="1" thickBot="1">
      <c r="A74" s="11"/>
      <c r="B74" s="12"/>
      <c r="C74" s="12"/>
      <c r="D74" s="12"/>
      <c r="E74" s="12"/>
    </row>
    <row r="75" ht="15" customHeight="1" thickTop="1">
      <c r="A75" s="74" t="s">
        <v>78</v>
      </c>
    </row>
    <row r="78" spans="1:6" ht="15" customHeight="1">
      <c r="A78" s="81" t="s">
        <v>47</v>
      </c>
      <c r="B78" s="81"/>
      <c r="C78" s="81"/>
      <c r="D78" s="81"/>
      <c r="E78" s="81"/>
      <c r="F78" s="19" t="s">
        <v>57</v>
      </c>
    </row>
    <row r="79" spans="1:10" ht="15" customHeight="1">
      <c r="A79" s="81" t="s">
        <v>52</v>
      </c>
      <c r="B79" s="81"/>
      <c r="C79" s="81"/>
      <c r="D79" s="81"/>
      <c r="E79" s="81"/>
      <c r="F79" s="19">
        <f>E70+E85</f>
        <v>1813735414</v>
      </c>
      <c r="H79" s="53"/>
      <c r="J79" s="17"/>
    </row>
    <row r="80" spans="1:6" ht="15" customHeight="1">
      <c r="A80" s="80" t="s">
        <v>55</v>
      </c>
      <c r="B80" s="80"/>
      <c r="C80" s="80"/>
      <c r="D80" s="80"/>
      <c r="E80" s="80"/>
      <c r="F80" s="19"/>
    </row>
    <row r="81" spans="1:5" ht="15" customHeight="1">
      <c r="A81" s="7"/>
      <c r="B81" s="7"/>
      <c r="C81" s="7"/>
      <c r="D81" s="7"/>
      <c r="E81" s="7"/>
    </row>
    <row r="82" spans="1:5" ht="15" customHeight="1" thickBot="1">
      <c r="A82" s="14" t="s">
        <v>10</v>
      </c>
      <c r="B82" s="14" t="s">
        <v>3</v>
      </c>
      <c r="C82" s="14" t="s">
        <v>4</v>
      </c>
      <c r="D82" s="14" t="s">
        <v>5</v>
      </c>
      <c r="E82" s="14" t="s">
        <v>6</v>
      </c>
    </row>
    <row r="83" spans="2:5" ht="15" customHeight="1">
      <c r="B83" s="10"/>
      <c r="C83" s="10"/>
      <c r="D83" s="10"/>
      <c r="E83" s="10"/>
    </row>
    <row r="84" spans="1:5" ht="15" customHeight="1">
      <c r="A84" s="1" t="s">
        <v>66</v>
      </c>
      <c r="B84" s="10">
        <v>0</v>
      </c>
      <c r="C84" s="10">
        <v>0</v>
      </c>
      <c r="D84" s="10">
        <v>0</v>
      </c>
      <c r="E84" s="10">
        <f>+B84</f>
        <v>0</v>
      </c>
    </row>
    <row r="85" spans="1:9" ht="15" customHeight="1">
      <c r="A85" s="1" t="s">
        <v>17</v>
      </c>
      <c r="B85" s="10">
        <v>0</v>
      </c>
      <c r="C85" s="10">
        <v>0</v>
      </c>
      <c r="D85" s="10">
        <v>1129166666.67</v>
      </c>
      <c r="E85" s="10">
        <f>SUM(B85:D85)</f>
        <v>1129166666.67</v>
      </c>
      <c r="G85" s="52"/>
      <c r="H85" s="52"/>
      <c r="I85" s="52"/>
    </row>
    <row r="86" spans="1:5" ht="15" customHeight="1">
      <c r="A86" s="1" t="s">
        <v>18</v>
      </c>
      <c r="B86" s="10">
        <f>B84+B85</f>
        <v>0</v>
      </c>
      <c r="C86" s="72">
        <f>C84+C85</f>
        <v>0</v>
      </c>
      <c r="D86" s="72">
        <f>D84+D85</f>
        <v>1129166666.67</v>
      </c>
      <c r="E86" s="10">
        <f>+E84+E85</f>
        <v>1129166666.67</v>
      </c>
    </row>
    <row r="87" spans="1:6" ht="15" customHeight="1">
      <c r="A87" s="1" t="s">
        <v>19</v>
      </c>
      <c r="B87" s="76">
        <f>SUM(C38:C39)</f>
        <v>0</v>
      </c>
      <c r="C87" s="76">
        <f>SUM(D38:D39)</f>
        <v>0</v>
      </c>
      <c r="D87" s="89">
        <f>D55</f>
        <v>904750000</v>
      </c>
      <c r="E87" s="10">
        <f>+SUM(B87:D87)</f>
        <v>904750000</v>
      </c>
      <c r="F87" s="39"/>
    </row>
    <row r="88" spans="1:5" ht="15" customHeight="1">
      <c r="A88" s="8" t="s">
        <v>20</v>
      </c>
      <c r="B88" s="57">
        <f>B86-B87</f>
        <v>0</v>
      </c>
      <c r="C88" s="57">
        <f>C86-C87</f>
        <v>0</v>
      </c>
      <c r="D88" s="57">
        <f>D86-D87</f>
        <v>224416666.67000008</v>
      </c>
      <c r="E88" s="8">
        <f>+E86-E87</f>
        <v>224416666.67000008</v>
      </c>
    </row>
    <row r="89" spans="1:5" ht="15" customHeight="1" thickBot="1">
      <c r="A89" s="11"/>
      <c r="B89" s="16"/>
      <c r="C89" s="11"/>
      <c r="D89" s="11"/>
      <c r="E89" s="11"/>
    </row>
    <row r="90" ht="15" customHeight="1" thickTop="1">
      <c r="A90" s="74" t="s">
        <v>78</v>
      </c>
    </row>
    <row r="93" ht="15" customHeight="1">
      <c r="A93" s="73" t="s">
        <v>81</v>
      </c>
    </row>
    <row r="94" ht="15" customHeight="1">
      <c r="A94" s="49"/>
    </row>
    <row r="95" ht="15" customHeight="1">
      <c r="A95" s="49"/>
    </row>
  </sheetData>
  <sheetProtection/>
  <mergeCells count="19">
    <mergeCell ref="A1:F1"/>
    <mergeCell ref="A7:F7"/>
    <mergeCell ref="A8:F8"/>
    <mergeCell ref="A9:F9"/>
    <mergeCell ref="A13:A15"/>
    <mergeCell ref="A16:A18"/>
    <mergeCell ref="A19:A21"/>
    <mergeCell ref="A28:F28"/>
    <mergeCell ref="A29:F29"/>
    <mergeCell ref="A30:F30"/>
    <mergeCell ref="A48:E48"/>
    <mergeCell ref="A49:E49"/>
    <mergeCell ref="A50:E50"/>
    <mergeCell ref="A63:E63"/>
    <mergeCell ref="A64:E64"/>
    <mergeCell ref="A65:E65"/>
    <mergeCell ref="A80:E80"/>
    <mergeCell ref="A79:E79"/>
    <mergeCell ref="A78:E78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70" zoomScaleNormal="70" zoomScalePageLayoutView="0" workbookViewId="0" topLeftCell="A1">
      <selection activeCell="F13" sqref="F13"/>
    </sheetView>
  </sheetViews>
  <sheetFormatPr defaultColWidth="11.57421875" defaultRowHeight="15" customHeight="1"/>
  <cols>
    <col min="1" max="1" width="65.7109375" style="26" customWidth="1"/>
    <col min="2" max="2" width="25.00390625" style="20" customWidth="1"/>
    <col min="3" max="3" width="19.8515625" style="20" customWidth="1"/>
    <col min="4" max="4" width="20.28125" style="20" customWidth="1"/>
    <col min="5" max="5" width="16.8515625" style="20" bestFit="1" customWidth="1"/>
    <col min="6" max="6" width="25.28125" style="20" customWidth="1"/>
    <col min="7" max="8" width="15.140625" style="20" bestFit="1" customWidth="1"/>
    <col min="9" max="9" width="13.7109375" style="20" bestFit="1" customWidth="1"/>
    <col min="10" max="16384" width="11.57421875" style="20" customWidth="1"/>
  </cols>
  <sheetData>
    <row r="1" spans="1:6" ht="15" customHeight="1">
      <c r="A1" s="83" t="s">
        <v>21</v>
      </c>
      <c r="B1" s="83"/>
      <c r="C1" s="83"/>
      <c r="D1" s="83"/>
      <c r="E1" s="83"/>
      <c r="F1" s="83"/>
    </row>
    <row r="2" spans="1:6" ht="15" customHeight="1">
      <c r="A2" s="3" t="s">
        <v>0</v>
      </c>
      <c r="B2" s="4" t="s">
        <v>23</v>
      </c>
      <c r="C2" s="21"/>
      <c r="D2" s="21"/>
      <c r="E2" s="21"/>
      <c r="F2" s="21"/>
    </row>
    <row r="3" spans="1:6" ht="15" customHeight="1">
      <c r="A3" s="3" t="s">
        <v>1</v>
      </c>
      <c r="B3" s="4" t="s">
        <v>22</v>
      </c>
      <c r="C3" s="21"/>
      <c r="D3" s="21"/>
      <c r="E3" s="21"/>
      <c r="F3" s="21"/>
    </row>
    <row r="4" spans="1:6" ht="15" customHeight="1">
      <c r="A4" s="3" t="s">
        <v>11</v>
      </c>
      <c r="B4" s="21" t="s">
        <v>65</v>
      </c>
      <c r="C4" s="21"/>
      <c r="D4" s="21"/>
      <c r="E4" s="21"/>
      <c r="F4" s="21"/>
    </row>
    <row r="5" spans="1:6" ht="15" customHeight="1">
      <c r="A5" s="3" t="s">
        <v>50</v>
      </c>
      <c r="B5" s="22" t="s">
        <v>82</v>
      </c>
      <c r="C5" s="21"/>
      <c r="D5" s="21"/>
      <c r="E5" s="21"/>
      <c r="F5" s="21"/>
    </row>
    <row r="7" spans="1:6" ht="15" customHeight="1">
      <c r="A7" s="83" t="s">
        <v>9</v>
      </c>
      <c r="B7" s="83"/>
      <c r="C7" s="83"/>
      <c r="D7" s="83"/>
      <c r="E7" s="83"/>
      <c r="F7" s="83"/>
    </row>
    <row r="8" spans="1:6" ht="15" customHeight="1">
      <c r="A8" s="83" t="s">
        <v>12</v>
      </c>
      <c r="B8" s="83"/>
      <c r="C8" s="83"/>
      <c r="D8" s="83"/>
      <c r="E8" s="83"/>
      <c r="F8" s="83"/>
    </row>
    <row r="9" spans="1:6" ht="15" customHeight="1">
      <c r="A9" s="84" t="s">
        <v>53</v>
      </c>
      <c r="B9" s="84"/>
      <c r="C9" s="84"/>
      <c r="D9" s="84"/>
      <c r="E9" s="84"/>
      <c r="F9" s="84"/>
    </row>
    <row r="10" spans="1:6" s="34" customFormat="1" ht="15" customHeight="1">
      <c r="A10" s="84"/>
      <c r="B10" s="84"/>
      <c r="C10" s="84"/>
      <c r="D10" s="84"/>
      <c r="E10" s="84"/>
      <c r="F10" s="84"/>
    </row>
    <row r="11" spans="1:6" ht="15" customHeight="1" thickBot="1">
      <c r="A11" s="14" t="s">
        <v>68</v>
      </c>
      <c r="B11" s="24"/>
      <c r="C11" s="25" t="s">
        <v>28</v>
      </c>
      <c r="D11" s="25" t="s">
        <v>29</v>
      </c>
      <c r="E11" s="25" t="s">
        <v>30</v>
      </c>
      <c r="F11" s="25" t="s">
        <v>76</v>
      </c>
    </row>
    <row r="12" spans="3:6" ht="15">
      <c r="C12" s="27"/>
      <c r="D12" s="27"/>
      <c r="E12" s="27"/>
      <c r="F12" s="27"/>
    </row>
    <row r="13" spans="1:10" ht="15">
      <c r="A13" s="86" t="s">
        <v>24</v>
      </c>
      <c r="B13" s="8" t="s">
        <v>62</v>
      </c>
      <c r="C13" s="29">
        <v>97</v>
      </c>
      <c r="D13" s="29">
        <v>125</v>
      </c>
      <c r="E13" s="29">
        <v>90</v>
      </c>
      <c r="F13" s="20">
        <f>E13</f>
        <v>90</v>
      </c>
      <c r="H13" s="67"/>
      <c r="I13" s="67"/>
      <c r="J13" s="67"/>
    </row>
    <row r="14" spans="1:10" ht="15" customHeight="1">
      <c r="A14" s="86"/>
      <c r="B14" s="8" t="s">
        <v>63</v>
      </c>
      <c r="C14" s="27">
        <v>1573</v>
      </c>
      <c r="D14" s="27">
        <v>1597</v>
      </c>
      <c r="E14" s="27">
        <v>1626</v>
      </c>
      <c r="F14" s="27">
        <f>AVERAGE(C14:E14)</f>
        <v>1598.6666666666667</v>
      </c>
      <c r="H14" s="67"/>
      <c r="I14" s="67"/>
      <c r="J14" s="67"/>
    </row>
    <row r="15" spans="1:10" ht="15" customHeight="1">
      <c r="A15" s="86"/>
      <c r="B15" s="8" t="s">
        <v>64</v>
      </c>
      <c r="C15" s="38">
        <v>304</v>
      </c>
      <c r="D15" s="38">
        <v>52</v>
      </c>
      <c r="E15" s="38">
        <v>82</v>
      </c>
      <c r="F15" s="38">
        <f>AVERAGE(C15:E15)</f>
        <v>146</v>
      </c>
      <c r="H15" s="67"/>
      <c r="I15" s="67"/>
      <c r="J15" s="67"/>
    </row>
    <row r="16" spans="1:10" ht="15">
      <c r="A16" s="86" t="s">
        <v>25</v>
      </c>
      <c r="B16" s="8" t="s">
        <v>62</v>
      </c>
      <c r="C16" s="71">
        <v>640</v>
      </c>
      <c r="D16" s="71">
        <v>715</v>
      </c>
      <c r="E16" s="71">
        <v>569</v>
      </c>
      <c r="F16" s="68">
        <f>E16</f>
        <v>569</v>
      </c>
      <c r="H16" s="67"/>
      <c r="I16" s="67"/>
      <c r="J16" s="67"/>
    </row>
    <row r="17" spans="1:10" ht="15" customHeight="1">
      <c r="A17" s="86"/>
      <c r="B17" s="8" t="s">
        <v>63</v>
      </c>
      <c r="C17" s="38">
        <v>826</v>
      </c>
      <c r="D17" s="38">
        <v>860</v>
      </c>
      <c r="E17" s="38">
        <v>907</v>
      </c>
      <c r="F17" s="38">
        <f>AVERAGE(C17:E17)</f>
        <v>864.3333333333334</v>
      </c>
      <c r="H17" s="67"/>
      <c r="I17" s="67"/>
      <c r="J17" s="67"/>
    </row>
    <row r="18" spans="1:10" ht="15" customHeight="1">
      <c r="A18" s="86"/>
      <c r="B18" s="8" t="s">
        <v>64</v>
      </c>
      <c r="C18" s="38">
        <v>24</v>
      </c>
      <c r="D18" s="38">
        <v>144</v>
      </c>
      <c r="E18" s="38">
        <v>304</v>
      </c>
      <c r="F18" s="38">
        <f>AVERAGE(C18:E18)</f>
        <v>157.33333333333334</v>
      </c>
      <c r="H18" s="67"/>
      <c r="I18" s="67"/>
      <c r="J18" s="67"/>
    </row>
    <row r="19" spans="1:10" ht="15">
      <c r="A19" s="87" t="s">
        <v>26</v>
      </c>
      <c r="B19" s="8" t="s">
        <v>62</v>
      </c>
      <c r="C19" s="71">
        <v>3484</v>
      </c>
      <c r="D19" s="71">
        <v>1441</v>
      </c>
      <c r="E19" s="71">
        <v>897</v>
      </c>
      <c r="F19" s="68">
        <f>E19</f>
        <v>897</v>
      </c>
      <c r="H19" s="67"/>
      <c r="I19" s="67"/>
      <c r="J19" s="67"/>
    </row>
    <row r="20" spans="1:10" ht="15" customHeight="1">
      <c r="A20" s="87"/>
      <c r="B20" s="8" t="s">
        <v>63</v>
      </c>
      <c r="C20" s="38">
        <v>0</v>
      </c>
      <c r="D20" s="38">
        <v>2119</v>
      </c>
      <c r="E20" s="38">
        <v>2906</v>
      </c>
      <c r="F20" s="38">
        <f>AVERAGE(C20:E20)</f>
        <v>1675</v>
      </c>
      <c r="H20" s="67"/>
      <c r="I20" s="67"/>
      <c r="J20" s="67"/>
    </row>
    <row r="21" spans="1:10" ht="15" customHeight="1">
      <c r="A21" s="87"/>
      <c r="B21" s="8" t="s">
        <v>64</v>
      </c>
      <c r="C21" s="38">
        <v>2304</v>
      </c>
      <c r="D21" s="38">
        <v>2405</v>
      </c>
      <c r="E21" s="38">
        <v>773</v>
      </c>
      <c r="F21" s="38">
        <f>AVERAGE(C21:E21)</f>
        <v>1827.3333333333333</v>
      </c>
      <c r="H21" s="67"/>
      <c r="I21" s="67"/>
      <c r="J21" s="67"/>
    </row>
    <row r="22" spans="3:6" ht="15" customHeight="1">
      <c r="C22" s="27"/>
      <c r="D22" s="27"/>
      <c r="E22" s="27"/>
      <c r="F22" s="27"/>
    </row>
    <row r="23" spans="1:6" ht="15" customHeight="1" thickBot="1">
      <c r="A23" s="30" t="s">
        <v>13</v>
      </c>
      <c r="B23" s="31" t="s">
        <v>54</v>
      </c>
      <c r="C23" s="32">
        <f>+C14+C15+C17+C18+C20+C21</f>
        <v>5031</v>
      </c>
      <c r="D23" s="32">
        <f>+D14+D15+D17+D18+D20+D21</f>
        <v>7177</v>
      </c>
      <c r="E23" s="32">
        <f>+E14+E15+E17+E18+E20+E21</f>
        <v>6598</v>
      </c>
      <c r="F23" s="32">
        <f>AVERAGE(C23:E23)</f>
        <v>6268.666666666667</v>
      </c>
    </row>
    <row r="24" spans="1:6" ht="15" customHeight="1" thickTop="1">
      <c r="A24" s="60" t="s">
        <v>70</v>
      </c>
      <c r="B24" s="34"/>
      <c r="C24" s="34"/>
      <c r="D24" s="34"/>
      <c r="E24" s="34"/>
      <c r="F24" s="34"/>
    </row>
    <row r="25" ht="15" customHeight="1">
      <c r="A25" s="74" t="s">
        <v>78</v>
      </c>
    </row>
    <row r="26" ht="15" customHeight="1">
      <c r="A26" s="1"/>
    </row>
    <row r="28" spans="1:6" ht="15" customHeight="1">
      <c r="A28" s="84" t="s">
        <v>14</v>
      </c>
      <c r="B28" s="84"/>
      <c r="C28" s="84"/>
      <c r="D28" s="84"/>
      <c r="E28" s="84"/>
      <c r="F28" s="84"/>
    </row>
    <row r="29" spans="1:6" ht="15" customHeight="1">
      <c r="A29" s="83" t="s">
        <v>32</v>
      </c>
      <c r="B29" s="83"/>
      <c r="C29" s="83"/>
      <c r="D29" s="83"/>
      <c r="E29" s="83"/>
      <c r="F29" s="83"/>
    </row>
    <row r="30" spans="1:6" ht="15" customHeight="1">
      <c r="A30" s="84" t="s">
        <v>55</v>
      </c>
      <c r="B30" s="84"/>
      <c r="C30" s="84"/>
      <c r="D30" s="84"/>
      <c r="E30" s="84"/>
      <c r="F30" s="84"/>
    </row>
    <row r="31" spans="1:5" ht="15" customHeight="1">
      <c r="A31" s="85"/>
      <c r="B31" s="85"/>
      <c r="C31" s="85"/>
      <c r="D31" s="85"/>
      <c r="E31" s="85"/>
    </row>
    <row r="32" spans="1:6" ht="15" customHeight="1" thickBot="1">
      <c r="A32" s="50" t="s">
        <v>68</v>
      </c>
      <c r="B32" s="24"/>
      <c r="C32" s="25" t="s">
        <v>28</v>
      </c>
      <c r="D32" s="25" t="s">
        <v>29</v>
      </c>
      <c r="E32" s="25" t="s">
        <v>30</v>
      </c>
      <c r="F32" s="25" t="s">
        <v>31</v>
      </c>
    </row>
    <row r="33" spans="3:6" ht="15" customHeight="1">
      <c r="C33" s="35"/>
      <c r="D33" s="35"/>
      <c r="E33" s="35"/>
      <c r="F33" s="35"/>
    </row>
    <row r="34" spans="1:6" ht="15" customHeight="1">
      <c r="A34" s="28" t="s">
        <v>24</v>
      </c>
      <c r="B34" s="20" t="s">
        <v>60</v>
      </c>
      <c r="C34" s="35">
        <v>242103576</v>
      </c>
      <c r="D34" s="35">
        <v>245797464</v>
      </c>
      <c r="E34" s="35">
        <v>250260912</v>
      </c>
      <c r="F34" s="35">
        <f aca="true" t="shared" si="0" ref="F34:F39">SUM(C34:E34)</f>
        <v>738161952</v>
      </c>
    </row>
    <row r="35" spans="1:6" ht="15" customHeight="1">
      <c r="A35" s="28"/>
      <c r="B35" s="20" t="s">
        <v>59</v>
      </c>
      <c r="C35" s="70">
        <v>46789248</v>
      </c>
      <c r="D35" s="70">
        <v>8003424</v>
      </c>
      <c r="E35" s="70">
        <v>12620784</v>
      </c>
      <c r="F35" s="35">
        <f t="shared" si="0"/>
        <v>67413456</v>
      </c>
    </row>
    <row r="36" spans="1:6" ht="15" customHeight="1">
      <c r="A36" s="28" t="s">
        <v>25</v>
      </c>
      <c r="B36" s="20" t="s">
        <v>60</v>
      </c>
      <c r="C36" s="70">
        <v>50851864</v>
      </c>
      <c r="D36" s="70">
        <v>53006604</v>
      </c>
      <c r="E36" s="70">
        <v>55838548</v>
      </c>
      <c r="F36" s="35">
        <f t="shared" si="0"/>
        <v>159697016</v>
      </c>
    </row>
    <row r="37" spans="1:6" ht="15" customHeight="1">
      <c r="A37" s="28"/>
      <c r="B37" s="20" t="s">
        <v>59</v>
      </c>
      <c r="C37" s="70">
        <v>1477536</v>
      </c>
      <c r="D37" s="70">
        <v>8865216</v>
      </c>
      <c r="E37" s="70">
        <v>18715456</v>
      </c>
      <c r="F37" s="35">
        <f t="shared" si="0"/>
        <v>29058208</v>
      </c>
    </row>
    <row r="38" spans="1:6" ht="15" customHeight="1">
      <c r="A38" s="28" t="s">
        <v>26</v>
      </c>
      <c r="B38" s="20" t="s">
        <v>60</v>
      </c>
      <c r="C38" s="70">
        <v>0</v>
      </c>
      <c r="D38" s="70">
        <v>463531250</v>
      </c>
      <c r="E38" s="70">
        <v>492625000</v>
      </c>
      <c r="F38" s="35">
        <f t="shared" si="0"/>
        <v>956156250</v>
      </c>
    </row>
    <row r="39" spans="1:6" ht="15" customHeight="1">
      <c r="A39" s="28"/>
      <c r="B39" s="20" t="s">
        <v>59</v>
      </c>
      <c r="C39" s="70">
        <v>504000000</v>
      </c>
      <c r="D39" s="70">
        <v>526093750</v>
      </c>
      <c r="E39" s="70">
        <v>312156250</v>
      </c>
      <c r="F39" s="35">
        <f t="shared" si="0"/>
        <v>1342250000</v>
      </c>
    </row>
    <row r="40" spans="1:6" ht="15" customHeight="1">
      <c r="A40" s="69"/>
      <c r="C40" s="70"/>
      <c r="D40" s="70"/>
      <c r="E40" s="70"/>
      <c r="F40" s="35"/>
    </row>
    <row r="41" spans="3:6" ht="15" customHeight="1">
      <c r="C41" s="35"/>
      <c r="D41" s="35"/>
      <c r="E41" s="35"/>
      <c r="F41" s="35"/>
    </row>
    <row r="42" spans="1:6" ht="15" customHeight="1" thickBot="1">
      <c r="A42" s="30" t="s">
        <v>13</v>
      </c>
      <c r="B42" s="31"/>
      <c r="C42" s="36">
        <f>SUM(C34:C39)</f>
        <v>845222224</v>
      </c>
      <c r="D42" s="36">
        <f>SUM(D34:D39)</f>
        <v>1305297708</v>
      </c>
      <c r="E42" s="36">
        <f>SUM(E34:E39)</f>
        <v>1142216950</v>
      </c>
      <c r="F42" s="36">
        <f>SUM(F34:F39)</f>
        <v>3292736882</v>
      </c>
    </row>
    <row r="43" ht="15" customHeight="1" thickTop="1">
      <c r="A43" s="33" t="s">
        <v>44</v>
      </c>
    </row>
    <row r="44" ht="15" customHeight="1">
      <c r="A44" s="74" t="s">
        <v>78</v>
      </c>
    </row>
    <row r="45" ht="15" customHeight="1">
      <c r="A45" s="37"/>
    </row>
    <row r="46" ht="15" customHeight="1">
      <c r="A46" s="37"/>
    </row>
    <row r="47" ht="15" customHeight="1">
      <c r="A47" s="37"/>
    </row>
    <row r="48" spans="1:5" ht="15" customHeight="1">
      <c r="A48" s="83" t="s">
        <v>15</v>
      </c>
      <c r="B48" s="83"/>
      <c r="C48" s="83"/>
      <c r="D48" s="83"/>
      <c r="E48" s="83"/>
    </row>
    <row r="49" spans="1:5" ht="15" customHeight="1">
      <c r="A49" s="83" t="s">
        <v>33</v>
      </c>
      <c r="B49" s="83"/>
      <c r="C49" s="83"/>
      <c r="D49" s="83"/>
      <c r="E49" s="83"/>
    </row>
    <row r="50" spans="1:5" ht="15" customHeight="1">
      <c r="A50" s="85" t="s">
        <v>55</v>
      </c>
      <c r="B50" s="85"/>
      <c r="C50" s="85"/>
      <c r="D50" s="85"/>
      <c r="E50" s="85"/>
    </row>
    <row r="51" spans="1:5" ht="15" customHeight="1">
      <c r="A51" s="85"/>
      <c r="B51" s="85"/>
      <c r="C51" s="85"/>
      <c r="D51" s="85"/>
      <c r="E51" s="85"/>
    </row>
    <row r="52" spans="1:5" ht="15" customHeight="1" thickBot="1">
      <c r="A52" s="23" t="s">
        <v>10</v>
      </c>
      <c r="B52" s="25" t="s">
        <v>28</v>
      </c>
      <c r="C52" s="25" t="s">
        <v>29</v>
      </c>
      <c r="D52" s="25" t="s">
        <v>30</v>
      </c>
      <c r="E52" s="25" t="s">
        <v>31</v>
      </c>
    </row>
    <row r="53" spans="2:5" ht="15" customHeight="1">
      <c r="B53" s="27"/>
      <c r="C53" s="27"/>
      <c r="D53" s="27"/>
      <c r="E53" s="27"/>
    </row>
    <row r="54" spans="1:5" ht="15" customHeight="1">
      <c r="A54" s="26" t="s">
        <v>27</v>
      </c>
      <c r="B54" s="38">
        <v>341222224</v>
      </c>
      <c r="C54" s="38">
        <v>315672708</v>
      </c>
      <c r="D54" s="38">
        <v>337435700</v>
      </c>
      <c r="E54" s="27">
        <f>SUM(B54:D54)</f>
        <v>994330632</v>
      </c>
    </row>
    <row r="55" spans="1:5" ht="15" customHeight="1">
      <c r="A55" s="26" t="s">
        <v>45</v>
      </c>
      <c r="B55" s="38">
        <v>504000000</v>
      </c>
      <c r="C55" s="38">
        <v>989625000</v>
      </c>
      <c r="D55" s="38">
        <v>804781250</v>
      </c>
      <c r="E55" s="27">
        <f>SUM(B55:D55)</f>
        <v>2298406250</v>
      </c>
    </row>
    <row r="56" spans="1:5" ht="15" customHeight="1">
      <c r="A56" s="73" t="s">
        <v>83</v>
      </c>
      <c r="B56" s="27"/>
      <c r="C56" s="27"/>
      <c r="D56" s="27"/>
      <c r="E56" s="27">
        <f>SUM(B56:D56)</f>
        <v>0</v>
      </c>
    </row>
    <row r="57" spans="1:5" ht="15" customHeight="1">
      <c r="A57" s="26" t="s">
        <v>7</v>
      </c>
      <c r="B57" s="27"/>
      <c r="C57" s="27"/>
      <c r="D57" s="27"/>
      <c r="E57" s="27">
        <f>SUM(B57:D57)</f>
        <v>0</v>
      </c>
    </row>
    <row r="58" spans="1:5" ht="15" customHeight="1">
      <c r="A58" s="26" t="s">
        <v>8</v>
      </c>
      <c r="B58" s="27"/>
      <c r="C58" s="27"/>
      <c r="D58" s="27"/>
      <c r="E58" s="27">
        <f>SUM(B58:D58)</f>
        <v>0</v>
      </c>
    </row>
    <row r="59" spans="1:5" ht="15" customHeight="1" thickBot="1">
      <c r="A59" s="30" t="s">
        <v>13</v>
      </c>
      <c r="B59" s="32">
        <f>SUM(B54:B58)</f>
        <v>845222224</v>
      </c>
      <c r="C59" s="32">
        <f>SUM(C54:C58)</f>
        <v>1305297708</v>
      </c>
      <c r="D59" s="32">
        <f>SUM(D54:D58)</f>
        <v>1142216950</v>
      </c>
      <c r="E59" s="32">
        <f>SUM(E54:E58)</f>
        <v>3292736882</v>
      </c>
    </row>
    <row r="60" ht="15" customHeight="1" thickTop="1">
      <c r="A60" s="74" t="s">
        <v>78</v>
      </c>
    </row>
    <row r="61" ht="15" customHeight="1">
      <c r="A61" s="1"/>
    </row>
    <row r="63" spans="1:5" ht="15" customHeight="1">
      <c r="A63" s="83" t="s">
        <v>46</v>
      </c>
      <c r="B63" s="83"/>
      <c r="C63" s="83"/>
      <c r="D63" s="83"/>
      <c r="E63" s="83"/>
    </row>
    <row r="64" spans="1:5" ht="15" customHeight="1">
      <c r="A64" s="83" t="s">
        <v>16</v>
      </c>
      <c r="B64" s="83"/>
      <c r="C64" s="83"/>
      <c r="D64" s="83"/>
      <c r="E64" s="83"/>
    </row>
    <row r="65" spans="1:5" ht="15" customHeight="1">
      <c r="A65" s="84" t="s">
        <v>55</v>
      </c>
      <c r="B65" s="84"/>
      <c r="C65" s="84"/>
      <c r="D65" s="84"/>
      <c r="E65" s="84"/>
    </row>
    <row r="66" spans="1:5" ht="15" customHeight="1">
      <c r="A66" s="85"/>
      <c r="B66" s="85"/>
      <c r="C66" s="85"/>
      <c r="D66" s="85"/>
      <c r="E66" s="85"/>
    </row>
    <row r="67" spans="1:5" ht="15" customHeight="1" thickBot="1">
      <c r="A67" s="40" t="s">
        <v>10</v>
      </c>
      <c r="B67" s="42" t="s">
        <v>28</v>
      </c>
      <c r="C67" s="42" t="s">
        <v>29</v>
      </c>
      <c r="D67" s="42" t="s">
        <v>30</v>
      </c>
      <c r="E67" s="42" t="s">
        <v>31</v>
      </c>
    </row>
    <row r="68" spans="2:5" ht="15" customHeight="1">
      <c r="B68" s="27"/>
      <c r="C68" s="27"/>
      <c r="D68" s="27"/>
      <c r="E68" s="27"/>
    </row>
    <row r="69" spans="1:5" ht="15" customHeight="1">
      <c r="A69" s="20" t="s">
        <v>66</v>
      </c>
      <c r="B69" s="27">
        <f>'I T'!E73</f>
        <v>-217260960.66999996</v>
      </c>
      <c r="C69" s="27">
        <f>B73</f>
        <v>72954511.33000004</v>
      </c>
      <c r="D69" s="27">
        <f>C73</f>
        <v>99581175.33000004</v>
      </c>
      <c r="E69" s="27">
        <f>B69</f>
        <v>-217260960.66999996</v>
      </c>
    </row>
    <row r="70" spans="1:9" ht="15" customHeight="1">
      <c r="A70" s="20" t="s">
        <v>17</v>
      </c>
      <c r="B70" s="27">
        <v>631437696</v>
      </c>
      <c r="C70" s="27">
        <v>342299372</v>
      </c>
      <c r="D70" s="27">
        <v>648244832</v>
      </c>
      <c r="E70" s="27">
        <f>SUM(B70:D70)</f>
        <v>1621981900</v>
      </c>
      <c r="G70" s="52"/>
      <c r="H70" s="52"/>
      <c r="I70" s="52"/>
    </row>
    <row r="71" spans="1:9" ht="15" customHeight="1">
      <c r="A71" s="20" t="s">
        <v>18</v>
      </c>
      <c r="B71" s="27">
        <f>+B69+B70</f>
        <v>414176735.33000004</v>
      </c>
      <c r="C71" s="55">
        <f>+C69+C70</f>
        <v>415253883.33000004</v>
      </c>
      <c r="D71" s="55">
        <f>+D69+D70</f>
        <v>747826007.33</v>
      </c>
      <c r="E71" s="55">
        <f>+E69+E70</f>
        <v>1404720939.33</v>
      </c>
      <c r="G71" s="49"/>
      <c r="H71" s="49"/>
      <c r="I71" s="49"/>
    </row>
    <row r="72" spans="1:9" ht="15" customHeight="1">
      <c r="A72" s="20" t="s">
        <v>19</v>
      </c>
      <c r="B72" s="90">
        <f>B54</f>
        <v>341222224</v>
      </c>
      <c r="C72" s="90">
        <f>C54</f>
        <v>315672708</v>
      </c>
      <c r="D72" s="90">
        <f>D54</f>
        <v>337435700</v>
      </c>
      <c r="E72" s="38">
        <f>SUM(B72:D72)</f>
        <v>994330632</v>
      </c>
      <c r="F72" s="39"/>
      <c r="G72" s="49"/>
      <c r="H72" s="49"/>
      <c r="I72" s="49"/>
    </row>
    <row r="73" spans="1:9" ht="15" customHeight="1">
      <c r="A73" s="34" t="s">
        <v>20</v>
      </c>
      <c r="B73" s="58">
        <f>+B71-B72</f>
        <v>72954511.33000004</v>
      </c>
      <c r="C73" s="58">
        <f>+C71-C72</f>
        <v>99581175.33000004</v>
      </c>
      <c r="D73" s="58">
        <f>+D71-D72</f>
        <v>410390307.33000004</v>
      </c>
      <c r="E73" s="58">
        <f>+E71-E72</f>
        <v>410390307.3299999</v>
      </c>
      <c r="G73" s="49"/>
      <c r="H73" s="49"/>
      <c r="I73" s="49"/>
    </row>
    <row r="74" spans="1:9" ht="15" customHeight="1" thickBot="1">
      <c r="A74" s="31"/>
      <c r="B74" s="32"/>
      <c r="C74" s="32"/>
      <c r="D74" s="32"/>
      <c r="E74" s="32"/>
      <c r="G74" s="49"/>
      <c r="H74" s="49"/>
      <c r="I74" s="49"/>
    </row>
    <row r="75" spans="1:9" ht="15" customHeight="1" thickTop="1">
      <c r="A75" s="74" t="s">
        <v>78</v>
      </c>
      <c r="G75" s="49"/>
      <c r="H75" s="49"/>
      <c r="I75" s="49"/>
    </row>
    <row r="76" spans="1:9" ht="15" customHeight="1">
      <c r="A76" s="1"/>
      <c r="G76" s="49"/>
      <c r="H76" s="49"/>
      <c r="I76" s="49"/>
    </row>
    <row r="77" spans="1:9" ht="15" customHeight="1">
      <c r="A77" s="20"/>
      <c r="G77" s="49"/>
      <c r="H77" s="49"/>
      <c r="I77" s="49"/>
    </row>
    <row r="78" spans="1:9" ht="15" customHeight="1">
      <c r="A78" s="83" t="s">
        <v>47</v>
      </c>
      <c r="B78" s="83"/>
      <c r="C78" s="83"/>
      <c r="D78" s="83"/>
      <c r="E78" s="83"/>
      <c r="F78" s="21" t="s">
        <v>57</v>
      </c>
      <c r="G78" s="49"/>
      <c r="H78" s="49"/>
      <c r="I78" s="37"/>
    </row>
    <row r="79" spans="1:9" ht="15" customHeight="1">
      <c r="A79" s="83" t="s">
        <v>52</v>
      </c>
      <c r="B79" s="83"/>
      <c r="C79" s="83"/>
      <c r="D79" s="83"/>
      <c r="E79" s="83"/>
      <c r="F79" s="75">
        <f>E70+E85</f>
        <v>4444898566.650001</v>
      </c>
      <c r="G79" s="49"/>
      <c r="H79" s="53"/>
      <c r="I79" s="49"/>
    </row>
    <row r="80" spans="1:9" ht="15" customHeight="1">
      <c r="A80" s="84" t="s">
        <v>55</v>
      </c>
      <c r="B80" s="84"/>
      <c r="C80" s="84"/>
      <c r="D80" s="84"/>
      <c r="E80" s="84"/>
      <c r="F80" s="51"/>
      <c r="G80" s="49"/>
      <c r="H80" s="49"/>
      <c r="I80" s="49"/>
    </row>
    <row r="81" spans="1:9" ht="15" customHeight="1">
      <c r="A81" s="85"/>
      <c r="B81" s="85"/>
      <c r="C81" s="85"/>
      <c r="D81" s="85"/>
      <c r="E81" s="85"/>
      <c r="G81" s="49"/>
      <c r="H81" s="49"/>
      <c r="I81" s="49"/>
    </row>
    <row r="82" spans="1:9" ht="15" customHeight="1" thickBot="1">
      <c r="A82" s="40" t="s">
        <v>10</v>
      </c>
      <c r="B82" s="42" t="s">
        <v>28</v>
      </c>
      <c r="C82" s="42" t="s">
        <v>29</v>
      </c>
      <c r="D82" s="42" t="s">
        <v>30</v>
      </c>
      <c r="E82" s="42" t="s">
        <v>31</v>
      </c>
      <c r="G82" s="49"/>
      <c r="H82" s="49"/>
      <c r="I82" s="49"/>
    </row>
    <row r="83" spans="2:9" ht="15" customHeight="1">
      <c r="B83" s="27"/>
      <c r="C83" s="27"/>
      <c r="D83" s="27"/>
      <c r="E83" s="27"/>
      <c r="G83" s="49"/>
      <c r="H83" s="49"/>
      <c r="I83" s="49"/>
    </row>
    <row r="84" spans="1:9" ht="15" customHeight="1">
      <c r="A84" s="20" t="s">
        <v>66</v>
      </c>
      <c r="B84" s="27">
        <f>'I T'!E88</f>
        <v>224416666.67000008</v>
      </c>
      <c r="C84" s="27">
        <f>B88</f>
        <v>849583333.3300002</v>
      </c>
      <c r="D84" s="27">
        <f>C88</f>
        <v>424541666.6600003</v>
      </c>
      <c r="E84" s="27">
        <f>+B84</f>
        <v>224416666.67000008</v>
      </c>
      <c r="G84" s="49"/>
      <c r="H84" s="49"/>
      <c r="I84" s="49"/>
    </row>
    <row r="85" spans="1:9" ht="15" customHeight="1">
      <c r="A85" s="20" t="s">
        <v>17</v>
      </c>
      <c r="B85" s="27">
        <v>1129166666.66</v>
      </c>
      <c r="C85" s="27">
        <v>564583333.33</v>
      </c>
      <c r="D85" s="27">
        <v>1129166666.66</v>
      </c>
      <c r="E85" s="27">
        <f>SUM(B85:D85)</f>
        <v>2822916666.6500006</v>
      </c>
      <c r="G85" s="52"/>
      <c r="H85" s="52"/>
      <c r="I85" s="52"/>
    </row>
    <row r="86" spans="1:5" ht="15" customHeight="1">
      <c r="A86" s="20" t="s">
        <v>18</v>
      </c>
      <c r="B86" s="27">
        <f>+B84+B85</f>
        <v>1353583333.3300002</v>
      </c>
      <c r="C86" s="55">
        <f>+C84+C85</f>
        <v>1414166666.6600003</v>
      </c>
      <c r="D86" s="55">
        <f>+D84+D85</f>
        <v>1553708333.3200004</v>
      </c>
      <c r="E86" s="27">
        <f>+E84+E85</f>
        <v>3047333333.3200006</v>
      </c>
    </row>
    <row r="87" spans="1:6" ht="15" customHeight="1">
      <c r="A87" s="20" t="s">
        <v>19</v>
      </c>
      <c r="B87" s="90">
        <f>B55</f>
        <v>504000000</v>
      </c>
      <c r="C87" s="90">
        <f>C55</f>
        <v>989625000</v>
      </c>
      <c r="D87" s="90">
        <f>D55</f>
        <v>804781250</v>
      </c>
      <c r="E87" s="38">
        <f>SUM(B87:D87)</f>
        <v>2298406250</v>
      </c>
      <c r="F87" s="39"/>
    </row>
    <row r="88" spans="1:5" ht="15" customHeight="1">
      <c r="A88" s="34" t="s">
        <v>20</v>
      </c>
      <c r="B88" s="58">
        <f>+B86-B87</f>
        <v>849583333.3300002</v>
      </c>
      <c r="C88" s="58">
        <f>+C86-C87</f>
        <v>424541666.6600003</v>
      </c>
      <c r="D88" s="58">
        <f>+D86-D87</f>
        <v>748927083.3200004</v>
      </c>
      <c r="E88" s="58">
        <f>+E86-E87</f>
        <v>748927083.3200006</v>
      </c>
    </row>
    <row r="89" spans="1:5" ht="15" customHeight="1" thickBot="1">
      <c r="A89" s="31"/>
      <c r="B89" s="32"/>
      <c r="C89" s="32"/>
      <c r="D89" s="32"/>
      <c r="E89" s="32"/>
    </row>
    <row r="90" ht="15" customHeight="1" thickTop="1">
      <c r="A90" s="74" t="s">
        <v>78</v>
      </c>
    </row>
    <row r="93" ht="15" customHeight="1">
      <c r="A93" s="49"/>
    </row>
    <row r="94" ht="15" customHeight="1">
      <c r="A94" s="73" t="s">
        <v>81</v>
      </c>
    </row>
    <row r="95" ht="15" customHeight="1">
      <c r="A95" s="49"/>
    </row>
  </sheetData>
  <sheetProtection/>
  <mergeCells count="24">
    <mergeCell ref="A51:E51"/>
    <mergeCell ref="A1:F1"/>
    <mergeCell ref="A7:F7"/>
    <mergeCell ref="A8:F8"/>
    <mergeCell ref="A10:F10"/>
    <mergeCell ref="A31:E31"/>
    <mergeCell ref="A48:E48"/>
    <mergeCell ref="A49:E49"/>
    <mergeCell ref="A9:F9"/>
    <mergeCell ref="A28:F28"/>
    <mergeCell ref="A63:E63"/>
    <mergeCell ref="A64:E64"/>
    <mergeCell ref="A66:E66"/>
    <mergeCell ref="A78:E78"/>
    <mergeCell ref="A79:E79"/>
    <mergeCell ref="A81:E81"/>
    <mergeCell ref="A65:E65"/>
    <mergeCell ref="A80:E80"/>
    <mergeCell ref="A29:F29"/>
    <mergeCell ref="A30:F30"/>
    <mergeCell ref="A50:E50"/>
    <mergeCell ref="A13:A15"/>
    <mergeCell ref="A16:A18"/>
    <mergeCell ref="A19:A21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70" zoomScaleNormal="70" zoomScalePageLayoutView="0" workbookViewId="0" topLeftCell="A1">
      <selection activeCell="F13" sqref="F13"/>
    </sheetView>
  </sheetViews>
  <sheetFormatPr defaultColWidth="11.57421875" defaultRowHeight="15" customHeight="1"/>
  <cols>
    <col min="1" max="1" width="65.7109375" style="26" customWidth="1"/>
    <col min="2" max="2" width="26.57421875" style="20" customWidth="1"/>
    <col min="3" max="3" width="15.140625" style="20" bestFit="1" customWidth="1"/>
    <col min="4" max="4" width="14.8515625" style="20" customWidth="1"/>
    <col min="5" max="5" width="16.8515625" style="20" bestFit="1" customWidth="1"/>
    <col min="6" max="6" width="21.421875" style="20" customWidth="1"/>
    <col min="7" max="7" width="13.7109375" style="20" bestFit="1" customWidth="1"/>
    <col min="8" max="8" width="14.140625" style="20" bestFit="1" customWidth="1"/>
    <col min="9" max="9" width="13.7109375" style="20" bestFit="1" customWidth="1"/>
    <col min="10" max="16384" width="11.57421875" style="20" customWidth="1"/>
  </cols>
  <sheetData>
    <row r="1" spans="1:6" ht="15" customHeight="1">
      <c r="A1" s="83" t="s">
        <v>21</v>
      </c>
      <c r="B1" s="83"/>
      <c r="C1" s="83"/>
      <c r="D1" s="83"/>
      <c r="E1" s="83"/>
      <c r="F1" s="83"/>
    </row>
    <row r="2" spans="1:6" ht="15" customHeight="1">
      <c r="A2" s="3" t="s">
        <v>0</v>
      </c>
      <c r="B2" s="4" t="s">
        <v>23</v>
      </c>
      <c r="C2" s="21"/>
      <c r="D2" s="21"/>
      <c r="E2" s="21"/>
      <c r="F2" s="21"/>
    </row>
    <row r="3" spans="1:6" ht="15" customHeight="1">
      <c r="A3" s="3" t="s">
        <v>1</v>
      </c>
      <c r="B3" s="4" t="s">
        <v>22</v>
      </c>
      <c r="C3" s="21"/>
      <c r="D3" s="21"/>
      <c r="E3" s="21"/>
      <c r="F3" s="21"/>
    </row>
    <row r="4" spans="1:6" ht="15" customHeight="1">
      <c r="A4" s="3" t="s">
        <v>11</v>
      </c>
      <c r="B4" s="21" t="s">
        <v>65</v>
      </c>
      <c r="C4" s="21"/>
      <c r="D4" s="21"/>
      <c r="E4" s="21"/>
      <c r="F4" s="21"/>
    </row>
    <row r="5" spans="1:6" ht="15" customHeight="1">
      <c r="A5" s="3" t="s">
        <v>50</v>
      </c>
      <c r="B5" s="22" t="s">
        <v>84</v>
      </c>
      <c r="C5" s="21"/>
      <c r="D5" s="21"/>
      <c r="E5" s="21"/>
      <c r="F5" s="21"/>
    </row>
    <row r="7" spans="1:6" ht="15" customHeight="1">
      <c r="A7" s="83" t="s">
        <v>9</v>
      </c>
      <c r="B7" s="83"/>
      <c r="C7" s="83"/>
      <c r="D7" s="83"/>
      <c r="E7" s="83"/>
      <c r="F7" s="83"/>
    </row>
    <row r="8" spans="1:6" ht="15" customHeight="1">
      <c r="A8" s="83" t="s">
        <v>12</v>
      </c>
      <c r="B8" s="83"/>
      <c r="C8" s="83"/>
      <c r="D8" s="83"/>
      <c r="E8" s="83"/>
      <c r="F8" s="83"/>
    </row>
    <row r="9" spans="1:6" ht="15" customHeight="1">
      <c r="A9" s="84" t="s">
        <v>53</v>
      </c>
      <c r="B9" s="84"/>
      <c r="C9" s="84"/>
      <c r="D9" s="84"/>
      <c r="E9" s="84"/>
      <c r="F9" s="84"/>
    </row>
    <row r="10" spans="1:6" ht="15" customHeight="1">
      <c r="A10" s="85"/>
      <c r="B10" s="85"/>
      <c r="C10" s="85"/>
      <c r="D10" s="85"/>
      <c r="E10" s="85"/>
      <c r="F10" s="85"/>
    </row>
    <row r="11" spans="1:6" ht="15" customHeight="1" thickBot="1">
      <c r="A11" s="50" t="s">
        <v>68</v>
      </c>
      <c r="B11" s="41"/>
      <c r="C11" s="41" t="s">
        <v>34</v>
      </c>
      <c r="D11" s="41" t="s">
        <v>35</v>
      </c>
      <c r="E11" s="41" t="s">
        <v>61</v>
      </c>
      <c r="F11" s="59" t="s">
        <v>75</v>
      </c>
    </row>
    <row r="13" spans="1:10" ht="15">
      <c r="A13" s="86" t="s">
        <v>24</v>
      </c>
      <c r="B13" s="8" t="s">
        <v>62</v>
      </c>
      <c r="C13" s="20">
        <v>254</v>
      </c>
      <c r="D13" s="20">
        <v>319</v>
      </c>
      <c r="E13" s="20">
        <v>140</v>
      </c>
      <c r="F13" s="20">
        <f>E13</f>
        <v>140</v>
      </c>
      <c r="H13" s="67"/>
      <c r="I13" s="67"/>
      <c r="J13" s="67"/>
    </row>
    <row r="14" spans="1:10" ht="15" customHeight="1">
      <c r="A14" s="86"/>
      <c r="B14" s="8" t="s">
        <v>63</v>
      </c>
      <c r="C14" s="20">
        <v>1494</v>
      </c>
      <c r="D14" s="20">
        <v>1467</v>
      </c>
      <c r="E14" s="20">
        <v>1590</v>
      </c>
      <c r="F14" s="20">
        <f>AVERAGE(C14:E14)</f>
        <v>1517</v>
      </c>
      <c r="H14" s="67"/>
      <c r="I14" s="67"/>
      <c r="J14" s="67"/>
    </row>
    <row r="15" spans="1:10" ht="15" customHeight="1">
      <c r="A15" s="86"/>
      <c r="B15" s="8" t="s">
        <v>64</v>
      </c>
      <c r="C15" s="20">
        <v>11</v>
      </c>
      <c r="D15" s="20">
        <v>145</v>
      </c>
      <c r="E15" s="20">
        <v>251</v>
      </c>
      <c r="F15" s="20">
        <f>AVERAGE(C15:E15)</f>
        <v>135.66666666666666</v>
      </c>
      <c r="H15" s="67"/>
      <c r="I15" s="67"/>
      <c r="J15" s="67"/>
    </row>
    <row r="16" spans="1:10" ht="15">
      <c r="A16" s="86" t="s">
        <v>25</v>
      </c>
      <c r="B16" s="8" t="s">
        <v>62</v>
      </c>
      <c r="C16" s="20">
        <v>585</v>
      </c>
      <c r="D16" s="20">
        <v>635</v>
      </c>
      <c r="E16" s="62">
        <v>739</v>
      </c>
      <c r="F16" s="20">
        <f>E16</f>
        <v>739</v>
      </c>
      <c r="H16" s="67"/>
      <c r="I16" s="67"/>
      <c r="J16" s="67"/>
    </row>
    <row r="17" spans="1:10" ht="15" customHeight="1">
      <c r="A17" s="86"/>
      <c r="B17" s="8" t="s">
        <v>63</v>
      </c>
      <c r="C17" s="20">
        <v>946</v>
      </c>
      <c r="D17" s="20">
        <v>916</v>
      </c>
      <c r="E17" s="20">
        <v>859</v>
      </c>
      <c r="F17" s="20">
        <f>AVERAGE(C17:E17)</f>
        <v>907</v>
      </c>
      <c r="H17" s="67"/>
      <c r="I17" s="67"/>
      <c r="J17" s="67"/>
    </row>
    <row r="18" spans="1:10" ht="15" customHeight="1">
      <c r="A18" s="86"/>
      <c r="B18" s="8" t="s">
        <v>64</v>
      </c>
      <c r="C18" s="20">
        <v>103</v>
      </c>
      <c r="D18" s="20">
        <v>96</v>
      </c>
      <c r="E18" s="20">
        <v>106</v>
      </c>
      <c r="F18" s="20">
        <f>AVERAGE(C18:E18)</f>
        <v>101.66666666666667</v>
      </c>
      <c r="H18" s="67"/>
      <c r="I18" s="67"/>
      <c r="J18" s="67"/>
    </row>
    <row r="19" spans="1:10" ht="15">
      <c r="A19" s="87" t="s">
        <v>26</v>
      </c>
      <c r="B19" s="8" t="s">
        <v>62</v>
      </c>
      <c r="C19" s="20">
        <v>680</v>
      </c>
      <c r="D19" s="20">
        <v>1099</v>
      </c>
      <c r="E19" s="20">
        <v>210</v>
      </c>
      <c r="F19" s="20">
        <f>+E19</f>
        <v>210</v>
      </c>
      <c r="H19" s="67"/>
      <c r="I19" s="67"/>
      <c r="J19" s="67"/>
    </row>
    <row r="20" spans="1:10" ht="15" customHeight="1">
      <c r="A20" s="87"/>
      <c r="B20" s="8" t="s">
        <v>63</v>
      </c>
      <c r="C20" s="20">
        <v>2297</v>
      </c>
      <c r="D20" s="20">
        <v>1915</v>
      </c>
      <c r="E20" s="20">
        <v>2515</v>
      </c>
      <c r="F20" s="20">
        <f>AVERAGE(C20:E20)</f>
        <v>2242.3333333333335</v>
      </c>
      <c r="H20" s="67"/>
      <c r="I20" s="67"/>
      <c r="J20" s="67"/>
    </row>
    <row r="21" spans="1:10" ht="15" customHeight="1">
      <c r="A21" s="87"/>
      <c r="B21" s="8" t="s">
        <v>64</v>
      </c>
      <c r="C21" s="20">
        <v>307</v>
      </c>
      <c r="D21" s="20">
        <v>175</v>
      </c>
      <c r="E21" s="20">
        <v>967</v>
      </c>
      <c r="F21" s="20">
        <f>AVERAGE(C21:E21)</f>
        <v>483</v>
      </c>
      <c r="H21" s="67"/>
      <c r="I21" s="67"/>
      <c r="J21" s="67"/>
    </row>
    <row r="22" spans="8:10" ht="15" customHeight="1">
      <c r="H22" s="67"/>
      <c r="I22" s="67"/>
      <c r="J22" s="67"/>
    </row>
    <row r="23" spans="1:6" ht="15" customHeight="1" thickBot="1">
      <c r="A23" s="30" t="s">
        <v>13</v>
      </c>
      <c r="B23" s="31" t="s">
        <v>54</v>
      </c>
      <c r="C23" s="31">
        <f>+C14+C15+C17+C18+C20+C21</f>
        <v>5158</v>
      </c>
      <c r="D23" s="31">
        <f>+D14+D15+D17+D18+D20+D21</f>
        <v>4714</v>
      </c>
      <c r="E23" s="31">
        <f>+E14+E15+E17+E18+E20+E21</f>
        <v>6288</v>
      </c>
      <c r="F23" s="31">
        <f>AVERAGE(C23:E23)</f>
        <v>5386.666666666667</v>
      </c>
    </row>
    <row r="24" spans="1:6" ht="15" customHeight="1" thickTop="1">
      <c r="A24" s="60" t="s">
        <v>70</v>
      </c>
      <c r="B24" s="34"/>
      <c r="C24" s="34"/>
      <c r="D24" s="34"/>
      <c r="E24" s="34"/>
      <c r="F24" s="34"/>
    </row>
    <row r="25" ht="15" customHeight="1">
      <c r="A25" s="74" t="s">
        <v>78</v>
      </c>
    </row>
    <row r="26" ht="15" customHeight="1">
      <c r="A26" s="1"/>
    </row>
    <row r="28" spans="1:6" ht="15" customHeight="1">
      <c r="A28" s="84" t="s">
        <v>14</v>
      </c>
      <c r="B28" s="84"/>
      <c r="C28" s="84"/>
      <c r="D28" s="84"/>
      <c r="E28" s="84"/>
      <c r="F28" s="84"/>
    </row>
    <row r="29" spans="1:6" ht="15" customHeight="1">
      <c r="A29" s="83" t="s">
        <v>32</v>
      </c>
      <c r="B29" s="83"/>
      <c r="C29" s="83"/>
      <c r="D29" s="83"/>
      <c r="E29" s="83"/>
      <c r="F29" s="83"/>
    </row>
    <row r="30" spans="1:6" ht="15" customHeight="1">
      <c r="A30" s="84" t="s">
        <v>55</v>
      </c>
      <c r="B30" s="84"/>
      <c r="C30" s="84"/>
      <c r="D30" s="84"/>
      <c r="E30" s="84"/>
      <c r="F30" s="84"/>
    </row>
    <row r="31" spans="1:5" ht="15" customHeight="1">
      <c r="A31" s="85"/>
      <c r="B31" s="85"/>
      <c r="C31" s="85"/>
      <c r="D31" s="85"/>
      <c r="E31" s="85"/>
    </row>
    <row r="32" spans="1:6" ht="15" customHeight="1" thickBot="1">
      <c r="A32" s="50" t="s">
        <v>68</v>
      </c>
      <c r="B32" s="24"/>
      <c r="C32" s="24" t="s">
        <v>34</v>
      </c>
      <c r="D32" s="24" t="s">
        <v>35</v>
      </c>
      <c r="E32" s="24" t="s">
        <v>61</v>
      </c>
      <c r="F32" s="24" t="s">
        <v>36</v>
      </c>
    </row>
    <row r="34" spans="1:6" ht="15" customHeight="1">
      <c r="A34" s="28" t="s">
        <v>24</v>
      </c>
      <c r="B34" s="20" t="s">
        <v>60</v>
      </c>
      <c r="C34" s="20">
        <v>229949928</v>
      </c>
      <c r="D34" s="20">
        <v>225788904</v>
      </c>
      <c r="E34" s="20">
        <v>244720080</v>
      </c>
      <c r="F34" s="20">
        <f aca="true" t="shared" si="0" ref="F34:F39">SUM(C34:E34)</f>
        <v>700458912</v>
      </c>
    </row>
    <row r="35" spans="1:6" ht="15" customHeight="1">
      <c r="A35" s="28"/>
      <c r="B35" s="20" t="s">
        <v>59</v>
      </c>
      <c r="C35" s="20">
        <v>1693032</v>
      </c>
      <c r="D35" s="20">
        <v>22317240</v>
      </c>
      <c r="E35" s="20">
        <v>38631912</v>
      </c>
      <c r="F35" s="20">
        <f t="shared" si="0"/>
        <v>62642184</v>
      </c>
    </row>
    <row r="36" spans="1:6" ht="15" customHeight="1">
      <c r="A36" s="28" t="s">
        <v>25</v>
      </c>
      <c r="B36" s="20" t="s">
        <v>60</v>
      </c>
      <c r="C36" s="20">
        <v>58239544</v>
      </c>
      <c r="D36" s="20">
        <v>56392624</v>
      </c>
      <c r="E36" s="20">
        <v>52821912</v>
      </c>
      <c r="F36" s="20">
        <f t="shared" si="0"/>
        <v>167454080</v>
      </c>
    </row>
    <row r="37" spans="1:6" ht="15" customHeight="1">
      <c r="A37" s="28"/>
      <c r="B37" s="20" t="s">
        <v>59</v>
      </c>
      <c r="C37" s="20">
        <v>6341092</v>
      </c>
      <c r="D37" s="20">
        <v>5910144</v>
      </c>
      <c r="E37" s="20">
        <v>6525784</v>
      </c>
      <c r="F37" s="20">
        <f t="shared" si="0"/>
        <v>18777020</v>
      </c>
    </row>
    <row r="38" spans="1:6" ht="15" customHeight="1">
      <c r="A38" s="28" t="s">
        <v>26</v>
      </c>
      <c r="B38" s="20" t="s">
        <v>60</v>
      </c>
      <c r="C38" s="20">
        <v>502468750</v>
      </c>
      <c r="D38" s="20">
        <v>418906250</v>
      </c>
      <c r="E38" s="20">
        <v>555802083.4399999</v>
      </c>
      <c r="F38" s="20">
        <f t="shared" si="0"/>
        <v>1477177083.44</v>
      </c>
    </row>
    <row r="39" spans="1:6" ht="15" customHeight="1">
      <c r="A39" s="28"/>
      <c r="B39" s="20" t="s">
        <v>59</v>
      </c>
      <c r="C39" s="20">
        <v>67156250</v>
      </c>
      <c r="D39" s="20">
        <v>38281250</v>
      </c>
      <c r="E39" s="20">
        <v>218010416.55999997</v>
      </c>
      <c r="F39" s="20">
        <f t="shared" si="0"/>
        <v>323447916.55999994</v>
      </c>
    </row>
    <row r="40" ht="15" customHeight="1">
      <c r="A40" s="69"/>
    </row>
    <row r="42" spans="1:6" ht="15" customHeight="1" thickBot="1">
      <c r="A42" s="30" t="s">
        <v>13</v>
      </c>
      <c r="B42" s="31"/>
      <c r="C42" s="31">
        <f>SUM(C34:C41)</f>
        <v>865848596</v>
      </c>
      <c r="D42" s="31">
        <f>SUM(D34:D41)</f>
        <v>767596412</v>
      </c>
      <c r="E42" s="31">
        <f>SUM(E34:E41)</f>
        <v>1116512188</v>
      </c>
      <c r="F42" s="31">
        <f>SUM(F34:F41)</f>
        <v>2749957196</v>
      </c>
    </row>
    <row r="43" ht="15" customHeight="1" thickTop="1">
      <c r="A43" s="33" t="s">
        <v>44</v>
      </c>
    </row>
    <row r="44" ht="15" customHeight="1">
      <c r="A44" s="74" t="s">
        <v>78</v>
      </c>
    </row>
    <row r="45" ht="15" customHeight="1">
      <c r="A45" s="1"/>
    </row>
    <row r="46" ht="15" customHeight="1">
      <c r="A46" s="1"/>
    </row>
    <row r="48" spans="1:5" ht="15" customHeight="1">
      <c r="A48" s="83" t="s">
        <v>15</v>
      </c>
      <c r="B48" s="83"/>
      <c r="C48" s="83"/>
      <c r="D48" s="83"/>
      <c r="E48" s="83"/>
    </row>
    <row r="49" spans="1:5" ht="15" customHeight="1">
      <c r="A49" s="83" t="s">
        <v>33</v>
      </c>
      <c r="B49" s="83"/>
      <c r="C49" s="83"/>
      <c r="D49" s="83"/>
      <c r="E49" s="83"/>
    </row>
    <row r="50" spans="1:5" ht="15" customHeight="1">
      <c r="A50" s="84" t="s">
        <v>55</v>
      </c>
      <c r="B50" s="84"/>
      <c r="C50" s="84"/>
      <c r="D50" s="84"/>
      <c r="E50" s="84"/>
    </row>
    <row r="51" spans="1:5" ht="15" customHeight="1">
      <c r="A51" s="85"/>
      <c r="B51" s="85"/>
      <c r="C51" s="85"/>
      <c r="D51" s="85"/>
      <c r="E51" s="85"/>
    </row>
    <row r="52" spans="1:5" ht="15" customHeight="1" thickBot="1">
      <c r="A52" s="40" t="s">
        <v>10</v>
      </c>
      <c r="B52" s="41" t="s">
        <v>34</v>
      </c>
      <c r="C52" s="41" t="s">
        <v>35</v>
      </c>
      <c r="D52" s="41" t="s">
        <v>61</v>
      </c>
      <c r="E52" s="41" t="s">
        <v>36</v>
      </c>
    </row>
    <row r="54" spans="1:5" ht="15" customHeight="1">
      <c r="A54" s="26" t="s">
        <v>27</v>
      </c>
      <c r="B54" s="20">
        <v>296223596</v>
      </c>
      <c r="C54" s="20">
        <v>310408912</v>
      </c>
      <c r="D54" s="20">
        <v>342699688</v>
      </c>
      <c r="E54" s="20">
        <f>SUM(B54:D54)</f>
        <v>949332196</v>
      </c>
    </row>
    <row r="55" spans="1:5" ht="15" customHeight="1">
      <c r="A55" s="26" t="s">
        <v>45</v>
      </c>
      <c r="B55" s="20">
        <v>569625000</v>
      </c>
      <c r="C55" s="20">
        <v>457187500</v>
      </c>
      <c r="D55" s="20">
        <v>773812499.9999999</v>
      </c>
      <c r="E55" s="20">
        <f>SUM(B55:D55)</f>
        <v>1800625000</v>
      </c>
    </row>
    <row r="56" spans="1:5" ht="15" customHeight="1">
      <c r="A56" s="73" t="s">
        <v>80</v>
      </c>
      <c r="E56" s="20">
        <f>SUM(B56:D56)</f>
        <v>0</v>
      </c>
    </row>
    <row r="57" spans="1:5" ht="15" customHeight="1">
      <c r="A57" s="26" t="s">
        <v>7</v>
      </c>
      <c r="E57" s="20">
        <f>SUM(B57:D57)</f>
        <v>0</v>
      </c>
    </row>
    <row r="58" spans="1:5" ht="15" customHeight="1">
      <c r="A58" s="26" t="s">
        <v>8</v>
      </c>
      <c r="E58" s="20">
        <f>SUM(B58:D58)</f>
        <v>0</v>
      </c>
    </row>
    <row r="59" spans="1:5" ht="15" customHeight="1" thickBot="1">
      <c r="A59" s="30" t="s">
        <v>13</v>
      </c>
      <c r="B59" s="31">
        <f>SUM(B54:B58)</f>
        <v>865848596</v>
      </c>
      <c r="C59" s="31">
        <f>SUM(C54:C58)</f>
        <v>767596412</v>
      </c>
      <c r="D59" s="31">
        <f>SUM(D54:D58)</f>
        <v>1116512188</v>
      </c>
      <c r="E59" s="31">
        <f>SUM(E54:E58)</f>
        <v>2749957196</v>
      </c>
    </row>
    <row r="60" ht="15" customHeight="1" thickTop="1">
      <c r="A60" s="74" t="s">
        <v>78</v>
      </c>
    </row>
    <row r="61" ht="15" customHeight="1">
      <c r="A61" s="1"/>
    </row>
    <row r="63" spans="1:5" ht="15" customHeight="1">
      <c r="A63" s="83" t="s">
        <v>46</v>
      </c>
      <c r="B63" s="83"/>
      <c r="C63" s="83"/>
      <c r="D63" s="83"/>
      <c r="E63" s="83"/>
    </row>
    <row r="64" spans="1:5" ht="15" customHeight="1">
      <c r="A64" s="83" t="s">
        <v>16</v>
      </c>
      <c r="B64" s="83"/>
      <c r="C64" s="83"/>
      <c r="D64" s="83"/>
      <c r="E64" s="83"/>
    </row>
    <row r="65" spans="1:5" ht="15" customHeight="1">
      <c r="A65" s="84" t="s">
        <v>55</v>
      </c>
      <c r="B65" s="84"/>
      <c r="C65" s="84"/>
      <c r="D65" s="84"/>
      <c r="E65" s="84"/>
    </row>
    <row r="66" spans="1:5" ht="15" customHeight="1">
      <c r="A66" s="85"/>
      <c r="B66" s="85"/>
      <c r="C66" s="85"/>
      <c r="D66" s="85"/>
      <c r="E66" s="85"/>
    </row>
    <row r="67" spans="1:5" ht="15" customHeight="1" thickBot="1">
      <c r="A67" s="40" t="s">
        <v>10</v>
      </c>
      <c r="B67" s="41" t="s">
        <v>34</v>
      </c>
      <c r="C67" s="41" t="s">
        <v>35</v>
      </c>
      <c r="D67" s="41" t="s">
        <v>61</v>
      </c>
      <c r="E67" s="41" t="s">
        <v>36</v>
      </c>
    </row>
    <row r="69" spans="1:5" ht="15" customHeight="1">
      <c r="A69" s="20" t="s">
        <v>66</v>
      </c>
      <c r="B69" s="20">
        <f>'2 T'!E73</f>
        <v>410390307.3299999</v>
      </c>
      <c r="C69" s="20">
        <f>B73</f>
        <v>114166711.32999992</v>
      </c>
      <c r="D69" s="20">
        <f>C73</f>
        <v>126818235.32999992</v>
      </c>
      <c r="E69" s="20">
        <f>B69</f>
        <v>410390307.3299999</v>
      </c>
    </row>
    <row r="70" spans="1:9" ht="15" customHeight="1">
      <c r="A70" s="20" t="s">
        <v>17</v>
      </c>
      <c r="C70" s="20">
        <v>323060436</v>
      </c>
      <c r="D70" s="20">
        <v>319802936.00000006</v>
      </c>
      <c r="E70" s="20">
        <f>SUM(B70:D70)</f>
        <v>642863372</v>
      </c>
      <c r="G70" s="52"/>
      <c r="H70" s="52"/>
      <c r="I70" s="52"/>
    </row>
    <row r="71" spans="1:9" ht="15" customHeight="1">
      <c r="A71" s="20" t="s">
        <v>18</v>
      </c>
      <c r="B71" s="20">
        <f>+B69+B70</f>
        <v>410390307.3299999</v>
      </c>
      <c r="C71" s="20">
        <f>+C69+C70</f>
        <v>437227147.3299999</v>
      </c>
      <c r="D71" s="20">
        <f>+D69+D70</f>
        <v>446621171.33</v>
      </c>
      <c r="E71" s="20">
        <f>+E69+E70</f>
        <v>1053253679.3299999</v>
      </c>
      <c r="G71" s="49"/>
      <c r="H71" s="49"/>
      <c r="I71" s="49"/>
    </row>
    <row r="72" spans="1:9" ht="15" customHeight="1">
      <c r="A72" s="20" t="s">
        <v>19</v>
      </c>
      <c r="B72" s="91">
        <f>B54</f>
        <v>296223596</v>
      </c>
      <c r="C72" s="91">
        <f>C54</f>
        <v>310408912</v>
      </c>
      <c r="D72" s="91">
        <f>D54</f>
        <v>342699688</v>
      </c>
      <c r="E72" s="26">
        <f>SUM(B72:D72)</f>
        <v>949332196</v>
      </c>
      <c r="F72" s="39"/>
      <c r="G72" s="49"/>
      <c r="H72" s="49"/>
      <c r="I72" s="49"/>
    </row>
    <row r="73" spans="1:9" ht="15" customHeight="1">
      <c r="A73" s="34" t="s">
        <v>20</v>
      </c>
      <c r="B73" s="34">
        <f>+B71-B72</f>
        <v>114166711.32999992</v>
      </c>
      <c r="C73" s="34">
        <f>+C71-C72</f>
        <v>126818235.32999992</v>
      </c>
      <c r="D73" s="34">
        <f>+D71-D72</f>
        <v>103921483.32999998</v>
      </c>
      <c r="E73" s="34">
        <f>+E71-E72</f>
        <v>103921483.32999992</v>
      </c>
      <c r="G73" s="49"/>
      <c r="H73" s="49"/>
      <c r="I73" s="49"/>
    </row>
    <row r="74" spans="1:9" ht="15" customHeight="1" thickBot="1">
      <c r="A74" s="31"/>
      <c r="B74" s="31"/>
      <c r="C74" s="31"/>
      <c r="D74" s="31"/>
      <c r="E74" s="31"/>
      <c r="G74" s="49"/>
      <c r="H74" s="49"/>
      <c r="I74" s="49"/>
    </row>
    <row r="75" spans="1:9" ht="15" customHeight="1" thickTop="1">
      <c r="A75" s="74" t="s">
        <v>78</v>
      </c>
      <c r="G75" s="49"/>
      <c r="H75" s="49"/>
      <c r="I75" s="49"/>
    </row>
    <row r="76" spans="1:9" ht="15" customHeight="1">
      <c r="A76" s="1"/>
      <c r="G76" s="49"/>
      <c r="H76" s="49"/>
      <c r="I76" s="49"/>
    </row>
    <row r="77" spans="1:9" ht="15" customHeight="1">
      <c r="A77" s="20"/>
      <c r="G77" s="49"/>
      <c r="H77" s="49"/>
      <c r="I77" s="49"/>
    </row>
    <row r="78" spans="1:9" ht="15" customHeight="1">
      <c r="A78" s="83" t="s">
        <v>47</v>
      </c>
      <c r="B78" s="83"/>
      <c r="C78" s="83"/>
      <c r="D78" s="83"/>
      <c r="E78" s="83"/>
      <c r="F78" s="21" t="s">
        <v>57</v>
      </c>
      <c r="G78" s="49"/>
      <c r="H78" s="49"/>
      <c r="I78" s="49"/>
    </row>
    <row r="79" spans="1:9" ht="15" customHeight="1">
      <c r="A79" s="83" t="s">
        <v>52</v>
      </c>
      <c r="B79" s="83"/>
      <c r="C79" s="83"/>
      <c r="D79" s="83"/>
      <c r="E79" s="83"/>
      <c r="F79" s="75">
        <f>E70+E85</f>
        <v>1742061287.66</v>
      </c>
      <c r="G79" s="49"/>
      <c r="H79" s="49"/>
      <c r="I79" s="37"/>
    </row>
    <row r="80" spans="1:9" ht="15" customHeight="1">
      <c r="A80" s="84" t="s">
        <v>55</v>
      </c>
      <c r="B80" s="84"/>
      <c r="C80" s="84"/>
      <c r="D80" s="84"/>
      <c r="E80" s="84"/>
      <c r="F80" s="21"/>
      <c r="G80" s="49"/>
      <c r="H80" s="49"/>
      <c r="I80" s="49"/>
    </row>
    <row r="81" spans="1:9" ht="15" customHeight="1">
      <c r="A81" s="85"/>
      <c r="B81" s="85"/>
      <c r="C81" s="85"/>
      <c r="D81" s="85"/>
      <c r="E81" s="85"/>
      <c r="G81" s="49"/>
      <c r="H81" s="49"/>
      <c r="I81" s="49"/>
    </row>
    <row r="82" spans="1:9" ht="15" customHeight="1" thickBot="1">
      <c r="A82" s="40" t="s">
        <v>10</v>
      </c>
      <c r="B82" s="41" t="s">
        <v>34</v>
      </c>
      <c r="C82" s="41" t="s">
        <v>35</v>
      </c>
      <c r="D82" s="41" t="s">
        <v>61</v>
      </c>
      <c r="E82" s="41" t="s">
        <v>36</v>
      </c>
      <c r="G82" s="49"/>
      <c r="H82" s="49"/>
      <c r="I82" s="49"/>
    </row>
    <row r="83" spans="7:9" ht="15" customHeight="1">
      <c r="G83" s="49"/>
      <c r="H83" s="49"/>
      <c r="I83" s="49"/>
    </row>
    <row r="84" spans="1:9" ht="15" customHeight="1">
      <c r="A84" s="20" t="s">
        <v>66</v>
      </c>
      <c r="B84" s="20">
        <f>'2 T'!E88</f>
        <v>748927083.3200006</v>
      </c>
      <c r="C84" s="20">
        <f>B88</f>
        <v>179302083.32000065</v>
      </c>
      <c r="D84" s="20">
        <f>C88</f>
        <v>286697916.6500007</v>
      </c>
      <c r="E84" s="20">
        <f>+B84</f>
        <v>748927083.3200006</v>
      </c>
      <c r="G84" s="49"/>
      <c r="H84" s="49"/>
      <c r="I84" s="49"/>
    </row>
    <row r="85" spans="1:9" ht="15" customHeight="1">
      <c r="A85" s="20" t="s">
        <v>17</v>
      </c>
      <c r="C85" s="20">
        <v>564583333.33</v>
      </c>
      <c r="D85" s="20">
        <v>534614582.33</v>
      </c>
      <c r="E85" s="20">
        <f>SUM(B85:D85)</f>
        <v>1099197915.66</v>
      </c>
      <c r="G85" s="52"/>
      <c r="H85" s="52"/>
      <c r="I85" s="52"/>
    </row>
    <row r="86" spans="1:5" ht="15" customHeight="1">
      <c r="A86" s="20" t="s">
        <v>18</v>
      </c>
      <c r="B86" s="20">
        <f>+B84+B85</f>
        <v>748927083.3200006</v>
      </c>
      <c r="C86" s="20">
        <f>+C84+C85</f>
        <v>743885416.6500007</v>
      </c>
      <c r="D86" s="20">
        <f>+D84+D85</f>
        <v>821312498.9800007</v>
      </c>
      <c r="E86" s="20">
        <f>+E84+E85</f>
        <v>1848124998.9800007</v>
      </c>
    </row>
    <row r="87" spans="1:6" ht="15" customHeight="1">
      <c r="A87" s="20" t="s">
        <v>19</v>
      </c>
      <c r="B87" s="91">
        <f>B55</f>
        <v>569625000</v>
      </c>
      <c r="C87" s="91">
        <f>C55</f>
        <v>457187500</v>
      </c>
      <c r="D87" s="91">
        <f>D55</f>
        <v>773812499.9999999</v>
      </c>
      <c r="E87" s="20">
        <f>SUM(B87:D87)</f>
        <v>1800625000</v>
      </c>
      <c r="F87" s="39"/>
    </row>
    <row r="88" spans="1:5" ht="15" customHeight="1">
      <c r="A88" s="34" t="s">
        <v>20</v>
      </c>
      <c r="B88" s="34">
        <f>+B86-B87</f>
        <v>179302083.32000065</v>
      </c>
      <c r="C88" s="34">
        <f>+C86-C87</f>
        <v>286697916.6500007</v>
      </c>
      <c r="D88" s="34">
        <f>+D86-D87</f>
        <v>47499998.98000085</v>
      </c>
      <c r="E88" s="34">
        <f>+E86-E87</f>
        <v>47499998.980000734</v>
      </c>
    </row>
    <row r="89" spans="1:5" ht="15" customHeight="1" thickBot="1">
      <c r="A89" s="31"/>
      <c r="B89" s="31"/>
      <c r="C89" s="31"/>
      <c r="D89" s="31"/>
      <c r="E89" s="31"/>
    </row>
    <row r="90" ht="15" customHeight="1" thickTop="1">
      <c r="A90" s="74" t="s">
        <v>78</v>
      </c>
    </row>
    <row r="93" ht="15" customHeight="1">
      <c r="A93" s="73" t="s">
        <v>81</v>
      </c>
    </row>
    <row r="94" ht="15" customHeight="1">
      <c r="A94" s="49"/>
    </row>
    <row r="95" ht="15" customHeight="1">
      <c r="A95" s="49"/>
    </row>
  </sheetData>
  <sheetProtection/>
  <mergeCells count="24">
    <mergeCell ref="A78:E78"/>
    <mergeCell ref="A79:E79"/>
    <mergeCell ref="A66:E66"/>
    <mergeCell ref="A29:F29"/>
    <mergeCell ref="A16:A18"/>
    <mergeCell ref="A19:A21"/>
    <mergeCell ref="A63:E63"/>
    <mergeCell ref="A64:E64"/>
    <mergeCell ref="A81:E81"/>
    <mergeCell ref="A50:E50"/>
    <mergeCell ref="A65:E65"/>
    <mergeCell ref="A80:E80"/>
    <mergeCell ref="A13:A15"/>
    <mergeCell ref="A10:F10"/>
    <mergeCell ref="A48:E48"/>
    <mergeCell ref="A49:E49"/>
    <mergeCell ref="A51:E51"/>
    <mergeCell ref="A31:E31"/>
    <mergeCell ref="A7:F7"/>
    <mergeCell ref="A30:F30"/>
    <mergeCell ref="A8:F8"/>
    <mergeCell ref="A9:F9"/>
    <mergeCell ref="A28:F28"/>
    <mergeCell ref="A1:F1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PageLayoutView="0" workbookViewId="0" topLeftCell="A1">
      <selection activeCell="G13" sqref="G13:G19"/>
    </sheetView>
  </sheetViews>
  <sheetFormatPr defaultColWidth="11.57421875" defaultRowHeight="15" customHeight="1"/>
  <cols>
    <col min="1" max="1" width="65.7109375" style="26" customWidth="1"/>
    <col min="2" max="2" width="24.421875" style="20" customWidth="1"/>
    <col min="3" max="3" width="15.421875" style="20" bestFit="1" customWidth="1"/>
    <col min="4" max="4" width="15.00390625" style="20" customWidth="1"/>
    <col min="5" max="5" width="16.8515625" style="20" bestFit="1" customWidth="1"/>
    <col min="6" max="6" width="16.140625" style="20" customWidth="1"/>
    <col min="7" max="7" width="11.421875" style="20" customWidth="1"/>
    <col min="8" max="8" width="14.57421875" style="20" customWidth="1"/>
    <col min="9" max="9" width="14.421875" style="20" customWidth="1"/>
    <col min="10" max="10" width="15.28125" style="20" customWidth="1"/>
    <col min="11" max="16384" width="11.57421875" style="20" customWidth="1"/>
  </cols>
  <sheetData>
    <row r="1" spans="1:6" ht="15" customHeight="1">
      <c r="A1" s="83" t="s">
        <v>21</v>
      </c>
      <c r="B1" s="83"/>
      <c r="C1" s="83"/>
      <c r="D1" s="83"/>
      <c r="E1" s="83"/>
      <c r="F1" s="83"/>
    </row>
    <row r="2" spans="1:6" ht="15" customHeight="1">
      <c r="A2" s="3" t="s">
        <v>0</v>
      </c>
      <c r="B2" s="4" t="s">
        <v>23</v>
      </c>
      <c r="C2" s="21"/>
      <c r="D2" s="21"/>
      <c r="E2" s="21"/>
      <c r="F2" s="21"/>
    </row>
    <row r="3" spans="1:6" ht="15" customHeight="1">
      <c r="A3" s="3" t="s">
        <v>1</v>
      </c>
      <c r="B3" s="4" t="s">
        <v>22</v>
      </c>
      <c r="C3" s="21"/>
      <c r="D3" s="21"/>
      <c r="E3" s="21"/>
      <c r="F3" s="21"/>
    </row>
    <row r="4" spans="1:6" ht="15" customHeight="1">
      <c r="A4" s="3" t="s">
        <v>11</v>
      </c>
      <c r="B4" s="21" t="s">
        <v>65</v>
      </c>
      <c r="C4" s="21"/>
      <c r="D4" s="21"/>
      <c r="E4" s="21"/>
      <c r="F4" s="21"/>
    </row>
    <row r="5" spans="1:6" ht="15" customHeight="1">
      <c r="A5" s="3" t="s">
        <v>50</v>
      </c>
      <c r="B5" s="22" t="s">
        <v>85</v>
      </c>
      <c r="C5" s="21"/>
      <c r="D5" s="21"/>
      <c r="E5" s="21"/>
      <c r="F5" s="21"/>
    </row>
    <row r="7" spans="1:6" ht="15" customHeight="1">
      <c r="A7" s="83" t="s">
        <v>9</v>
      </c>
      <c r="B7" s="83"/>
      <c r="C7" s="83"/>
      <c r="D7" s="83"/>
      <c r="E7" s="83"/>
      <c r="F7" s="83"/>
    </row>
    <row r="8" spans="1:6" ht="15" customHeight="1">
      <c r="A8" s="83" t="s">
        <v>12</v>
      </c>
      <c r="B8" s="83"/>
      <c r="C8" s="83"/>
      <c r="D8" s="83"/>
      <c r="E8" s="83"/>
      <c r="F8" s="83"/>
    </row>
    <row r="9" spans="1:6" ht="15" customHeight="1">
      <c r="A9" s="84" t="s">
        <v>53</v>
      </c>
      <c r="B9" s="84"/>
      <c r="C9" s="84"/>
      <c r="D9" s="84"/>
      <c r="E9" s="84"/>
      <c r="F9" s="84"/>
    </row>
    <row r="10" spans="1:6" ht="15" customHeight="1">
      <c r="A10" s="44"/>
      <c r="B10" s="44"/>
      <c r="C10" s="44"/>
      <c r="D10" s="44"/>
      <c r="E10" s="44"/>
      <c r="F10" s="44"/>
    </row>
    <row r="11" spans="1:6" ht="15" customHeight="1" thickBot="1">
      <c r="A11" s="50" t="s">
        <v>68</v>
      </c>
      <c r="B11" s="41"/>
      <c r="C11" s="41" t="s">
        <v>37</v>
      </c>
      <c r="D11" s="41" t="s">
        <v>38</v>
      </c>
      <c r="E11" s="41" t="s">
        <v>39</v>
      </c>
      <c r="F11" s="59" t="s">
        <v>74</v>
      </c>
    </row>
    <row r="12" ht="15" customHeight="1">
      <c r="H12" s="39"/>
    </row>
    <row r="13" spans="1:7" ht="30">
      <c r="A13" s="86" t="s">
        <v>24</v>
      </c>
      <c r="B13" s="8" t="s">
        <v>62</v>
      </c>
      <c r="C13" s="63">
        <v>164</v>
      </c>
      <c r="D13" s="63">
        <v>252</v>
      </c>
      <c r="E13" s="63">
        <v>42</v>
      </c>
      <c r="F13" s="91">
        <f>E13</f>
        <v>42</v>
      </c>
      <c r="G13" s="39"/>
    </row>
    <row r="14" spans="1:6" ht="15" customHeight="1">
      <c r="A14" s="86"/>
      <c r="B14" s="8" t="s">
        <v>63</v>
      </c>
      <c r="C14" s="63">
        <v>1517</v>
      </c>
      <c r="D14" s="63">
        <v>2974</v>
      </c>
      <c r="E14" s="63">
        <v>345</v>
      </c>
      <c r="F14" s="91">
        <f>AVERAGE(C14:E14)</f>
        <v>1612</v>
      </c>
    </row>
    <row r="15" spans="1:6" ht="15" customHeight="1">
      <c r="A15" s="86"/>
      <c r="B15" s="8" t="s">
        <v>64</v>
      </c>
      <c r="C15" s="63">
        <v>140</v>
      </c>
      <c r="D15" s="63">
        <v>105</v>
      </c>
      <c r="E15" s="63">
        <v>224</v>
      </c>
      <c r="F15" s="91">
        <f>AVERAGE(C15:E15)</f>
        <v>156.33333333333334</v>
      </c>
    </row>
    <row r="16" spans="1:7" ht="30">
      <c r="A16" s="86" t="s">
        <v>25</v>
      </c>
      <c r="B16" s="8" t="s">
        <v>62</v>
      </c>
      <c r="C16" s="63">
        <v>761</v>
      </c>
      <c r="D16" s="63">
        <v>853</v>
      </c>
      <c r="E16" s="63">
        <v>851</v>
      </c>
      <c r="F16" s="91">
        <f>E16</f>
        <v>851</v>
      </c>
      <c r="G16" s="39"/>
    </row>
    <row r="17" spans="1:6" ht="15" customHeight="1">
      <c r="A17" s="86"/>
      <c r="B17" s="8" t="s">
        <v>63</v>
      </c>
      <c r="C17" s="63">
        <v>919</v>
      </c>
      <c r="D17" s="63">
        <v>1824</v>
      </c>
      <c r="E17" s="63">
        <v>156</v>
      </c>
      <c r="F17" s="91">
        <f>AVERAGE(C17:E17)</f>
        <v>966.3333333333334</v>
      </c>
    </row>
    <row r="18" spans="1:6" ht="15" customHeight="1">
      <c r="A18" s="86"/>
      <c r="B18" s="8" t="s">
        <v>64</v>
      </c>
      <c r="C18" s="63">
        <v>127</v>
      </c>
      <c r="D18" s="63">
        <v>66</v>
      </c>
      <c r="E18" s="63">
        <v>100</v>
      </c>
      <c r="F18" s="91">
        <f>AVERAGE(C18:E18)</f>
        <v>97.66666666666667</v>
      </c>
    </row>
    <row r="19" spans="1:7" ht="30">
      <c r="A19" s="87" t="s">
        <v>26</v>
      </c>
      <c r="B19" s="8" t="s">
        <v>62</v>
      </c>
      <c r="C19" s="63">
        <v>226</v>
      </c>
      <c r="D19" s="63">
        <v>265</v>
      </c>
      <c r="E19" s="63">
        <v>0</v>
      </c>
      <c r="F19" s="91">
        <f>E19</f>
        <v>0</v>
      </c>
      <c r="G19" s="39"/>
    </row>
    <row r="20" spans="1:6" ht="15" customHeight="1">
      <c r="A20" s="87"/>
      <c r="B20" s="8" t="s">
        <v>63</v>
      </c>
      <c r="C20" s="63">
        <v>2109</v>
      </c>
      <c r="D20" s="63">
        <v>4294</v>
      </c>
      <c r="E20" s="63">
        <v>2074</v>
      </c>
      <c r="F20" s="92">
        <f>AVERAGE(C20:E20)</f>
        <v>2825.6666666666665</v>
      </c>
    </row>
    <row r="21" spans="1:6" ht="15" customHeight="1">
      <c r="A21" s="87"/>
      <c r="B21" s="8" t="s">
        <v>64</v>
      </c>
      <c r="C21" s="63">
        <v>108</v>
      </c>
      <c r="D21" s="63">
        <v>174</v>
      </c>
      <c r="E21" s="63">
        <v>529</v>
      </c>
      <c r="F21" s="20">
        <f>AVERAGE(C21:E21)</f>
        <v>270.3333333333333</v>
      </c>
    </row>
    <row r="23" spans="1:6" ht="15" customHeight="1" thickBot="1">
      <c r="A23" s="30" t="s">
        <v>13</v>
      </c>
      <c r="B23" s="31" t="s">
        <v>54</v>
      </c>
      <c r="C23" s="31">
        <f>+C14+C15+C17+C18+C20+C21</f>
        <v>4920</v>
      </c>
      <c r="D23" s="31">
        <f>+D14+D15+D17+D18+D20+D21</f>
        <v>9437</v>
      </c>
      <c r="E23" s="31">
        <f>+E14+E15+E17+E18+E20+E21</f>
        <v>3428</v>
      </c>
      <c r="F23" s="31">
        <f>AVERAGE(C23:E23)</f>
        <v>5928.333333333333</v>
      </c>
    </row>
    <row r="24" spans="1:6" ht="15" customHeight="1" thickTop="1">
      <c r="A24" s="60" t="s">
        <v>70</v>
      </c>
      <c r="B24" s="34"/>
      <c r="C24" s="34"/>
      <c r="D24" s="34"/>
      <c r="E24" s="34"/>
      <c r="F24" s="34"/>
    </row>
    <row r="25" ht="15" customHeight="1">
      <c r="A25" s="74" t="s">
        <v>86</v>
      </c>
    </row>
    <row r="26" ht="15" customHeight="1">
      <c r="A26" s="1"/>
    </row>
    <row r="28" spans="1:6" ht="15" customHeight="1">
      <c r="A28" s="84" t="s">
        <v>14</v>
      </c>
      <c r="B28" s="84"/>
      <c r="C28" s="84"/>
      <c r="D28" s="84"/>
      <c r="E28" s="84"/>
      <c r="F28" s="84"/>
    </row>
    <row r="29" spans="1:6" ht="15" customHeight="1">
      <c r="A29" s="83" t="s">
        <v>32</v>
      </c>
      <c r="B29" s="83"/>
      <c r="C29" s="83"/>
      <c r="D29" s="83"/>
      <c r="E29" s="83"/>
      <c r="F29" s="83"/>
    </row>
    <row r="30" spans="1:6" ht="15" customHeight="1">
      <c r="A30" s="84" t="s">
        <v>55</v>
      </c>
      <c r="B30" s="84"/>
      <c r="C30" s="84"/>
      <c r="D30" s="84"/>
      <c r="E30" s="84"/>
      <c r="F30" s="84"/>
    </row>
    <row r="31" spans="1:5" ht="15" customHeight="1">
      <c r="A31" s="85"/>
      <c r="B31" s="85"/>
      <c r="C31" s="85"/>
      <c r="D31" s="85"/>
      <c r="E31" s="85"/>
    </row>
    <row r="32" spans="1:6" ht="15" customHeight="1" thickBot="1">
      <c r="A32" s="50" t="s">
        <v>68</v>
      </c>
      <c r="B32" s="24"/>
      <c r="C32" s="24" t="s">
        <v>37</v>
      </c>
      <c r="D32" s="24" t="s">
        <v>38</v>
      </c>
      <c r="E32" s="24" t="s">
        <v>39</v>
      </c>
      <c r="F32" s="24" t="s">
        <v>40</v>
      </c>
    </row>
    <row r="34" spans="1:6" ht="15" customHeight="1">
      <c r="A34" s="28" t="s">
        <v>24</v>
      </c>
      <c r="B34" s="20" t="s">
        <v>60</v>
      </c>
      <c r="C34" s="64">
        <v>233484504</v>
      </c>
      <c r="D34" s="64">
        <v>229944528</v>
      </c>
      <c r="E34" s="64">
        <v>106737201.65</v>
      </c>
      <c r="F34" s="20">
        <f aca="true" t="shared" si="0" ref="F34:F40">SUM(C34:E34)</f>
        <v>570166233.65</v>
      </c>
    </row>
    <row r="35" spans="1:6" ht="15" customHeight="1">
      <c r="A35" s="28"/>
      <c r="B35" s="20" t="s">
        <v>59</v>
      </c>
      <c r="C35" s="64">
        <v>21547680</v>
      </c>
      <c r="D35" s="64">
        <v>243950520</v>
      </c>
      <c r="E35" s="64">
        <v>34476288</v>
      </c>
      <c r="F35" s="20">
        <f t="shared" si="0"/>
        <v>299974488</v>
      </c>
    </row>
    <row r="36" spans="1:6" ht="15" customHeight="1">
      <c r="A36" s="28" t="s">
        <v>25</v>
      </c>
      <c r="B36" s="20" t="s">
        <v>60</v>
      </c>
      <c r="C36" s="64">
        <v>56577316</v>
      </c>
      <c r="D36" s="64">
        <v>56146368</v>
      </c>
      <c r="E36" s="64">
        <v>33319440</v>
      </c>
      <c r="F36" s="20">
        <f t="shared" si="0"/>
        <v>146043124</v>
      </c>
    </row>
    <row r="37" spans="1:6" ht="15" customHeight="1">
      <c r="A37" s="28"/>
      <c r="B37" s="20" t="s">
        <v>59</v>
      </c>
      <c r="C37" s="64">
        <v>8003320</v>
      </c>
      <c r="D37" s="64">
        <v>60209592</v>
      </c>
      <c r="E37" s="64">
        <v>6156400</v>
      </c>
      <c r="F37" s="20">
        <f t="shared" si="0"/>
        <v>74369312</v>
      </c>
    </row>
    <row r="38" spans="1:6" ht="15" customHeight="1">
      <c r="A38" s="28" t="s">
        <v>26</v>
      </c>
      <c r="B38" s="20" t="s">
        <v>60</v>
      </c>
      <c r="C38" s="65">
        <v>461343750</v>
      </c>
      <c r="D38" s="65">
        <v>939375000</v>
      </c>
      <c r="E38" s="65">
        <v>484184522.97</v>
      </c>
      <c r="F38" s="20">
        <f t="shared" si="0"/>
        <v>1884903272.97</v>
      </c>
    </row>
    <row r="39" spans="1:6" ht="15" customHeight="1">
      <c r="A39" s="28"/>
      <c r="B39" s="20" t="s">
        <v>59</v>
      </c>
      <c r="C39" s="65">
        <v>23625000</v>
      </c>
      <c r="D39" s="65">
        <v>38062500</v>
      </c>
      <c r="E39" s="65">
        <v>115718750</v>
      </c>
      <c r="F39" s="20">
        <f t="shared" si="0"/>
        <v>177406250</v>
      </c>
    </row>
    <row r="40" spans="1:6" ht="15" customHeight="1">
      <c r="A40" s="69"/>
      <c r="C40" s="65"/>
      <c r="D40" s="65"/>
      <c r="E40" s="65"/>
      <c r="F40" s="20">
        <f t="shared" si="0"/>
        <v>0</v>
      </c>
    </row>
    <row r="42" spans="1:6" ht="15" customHeight="1" thickBot="1">
      <c r="A42" s="30" t="s">
        <v>13</v>
      </c>
      <c r="B42" s="31"/>
      <c r="C42" s="31">
        <f>SUM(C34:C41)</f>
        <v>804581570</v>
      </c>
      <c r="D42" s="31">
        <f>SUM(D34:D41)</f>
        <v>1567688508</v>
      </c>
      <c r="E42" s="31">
        <f>SUM(E34:E41)</f>
        <v>780592602.62</v>
      </c>
      <c r="F42" s="31">
        <f>SUM(F34:F41)</f>
        <v>3152862680.62</v>
      </c>
    </row>
    <row r="43" ht="15" customHeight="1" thickTop="1">
      <c r="A43" s="33" t="s">
        <v>67</v>
      </c>
    </row>
    <row r="44" ht="15" customHeight="1">
      <c r="A44" s="74" t="s">
        <v>78</v>
      </c>
    </row>
    <row r="45" ht="15" customHeight="1">
      <c r="A45" s="1"/>
    </row>
    <row r="46" ht="15" customHeight="1">
      <c r="A46" s="1"/>
    </row>
    <row r="48" spans="1:5" ht="15" customHeight="1">
      <c r="A48" s="83" t="s">
        <v>15</v>
      </c>
      <c r="B48" s="83"/>
      <c r="C48" s="83"/>
      <c r="D48" s="83"/>
      <c r="E48" s="83"/>
    </row>
    <row r="49" spans="1:5" ht="15" customHeight="1">
      <c r="A49" s="83" t="s">
        <v>33</v>
      </c>
      <c r="B49" s="83"/>
      <c r="C49" s="83"/>
      <c r="D49" s="83"/>
      <c r="E49" s="83"/>
    </row>
    <row r="50" spans="1:5" ht="15" customHeight="1">
      <c r="A50" s="84" t="s">
        <v>55</v>
      </c>
      <c r="B50" s="84"/>
      <c r="C50" s="84"/>
      <c r="D50" s="84"/>
      <c r="E50" s="84"/>
    </row>
    <row r="51" spans="1:5" ht="15" customHeight="1">
      <c r="A51" s="85"/>
      <c r="B51" s="85"/>
      <c r="C51" s="85"/>
      <c r="D51" s="85"/>
      <c r="E51" s="85"/>
    </row>
    <row r="52" spans="1:5" ht="15" customHeight="1" thickBot="1">
      <c r="A52" s="40" t="s">
        <v>10</v>
      </c>
      <c r="B52" s="41" t="s">
        <v>37</v>
      </c>
      <c r="C52" s="41" t="s">
        <v>38</v>
      </c>
      <c r="D52" s="41" t="s">
        <v>39</v>
      </c>
      <c r="E52" s="41" t="s">
        <v>40</v>
      </c>
    </row>
    <row r="54" spans="1:5" ht="15" customHeight="1">
      <c r="A54" s="26" t="s">
        <v>27</v>
      </c>
      <c r="B54" s="65">
        <v>319612820</v>
      </c>
      <c r="C54" s="65">
        <v>590251008</v>
      </c>
      <c r="D54" s="65">
        <v>180689329.65</v>
      </c>
      <c r="E54" s="20">
        <f>SUM(B54:D54)</f>
        <v>1090553157.65</v>
      </c>
    </row>
    <row r="55" spans="1:5" ht="15" customHeight="1">
      <c r="A55" s="26" t="s">
        <v>45</v>
      </c>
      <c r="B55" s="65">
        <v>484968750</v>
      </c>
      <c r="C55" s="65">
        <v>977437500</v>
      </c>
      <c r="D55" s="20">
        <v>599903272.97</v>
      </c>
      <c r="E55" s="20">
        <f>SUM(B55:D55)</f>
        <v>2062309522.97</v>
      </c>
    </row>
    <row r="56" spans="1:5" ht="15" customHeight="1">
      <c r="A56" s="73" t="s">
        <v>80</v>
      </c>
      <c r="B56" s="63"/>
      <c r="C56" s="63"/>
      <c r="D56" s="65"/>
      <c r="E56" s="20">
        <f>SUM(B56:D56)</f>
        <v>0</v>
      </c>
    </row>
    <row r="57" spans="1:5" ht="15" customHeight="1">
      <c r="A57" s="26" t="s">
        <v>7</v>
      </c>
      <c r="B57" s="63"/>
      <c r="C57" s="63"/>
      <c r="D57" s="63"/>
      <c r="E57" s="20">
        <f>SUM(B57:D57)</f>
        <v>0</v>
      </c>
    </row>
    <row r="58" spans="1:5" ht="15" customHeight="1">
      <c r="A58" s="26" t="s">
        <v>8</v>
      </c>
      <c r="B58" s="63"/>
      <c r="C58" s="63"/>
      <c r="D58" s="63"/>
      <c r="E58" s="20">
        <f>SUM(B58:D58)</f>
        <v>0</v>
      </c>
    </row>
    <row r="59" spans="1:5" ht="15" customHeight="1" thickBot="1">
      <c r="A59" s="30" t="s">
        <v>13</v>
      </c>
      <c r="B59" s="31">
        <f>SUM(B54:B58)</f>
        <v>804581570</v>
      </c>
      <c r="C59" s="31">
        <f>SUM(C54:C58)</f>
        <v>1567688508</v>
      </c>
      <c r="D59" s="31">
        <f>SUM(D54:D58)</f>
        <v>780592602.62</v>
      </c>
      <c r="E59" s="31">
        <f>SUM(E54:E58)</f>
        <v>3152862680.62</v>
      </c>
    </row>
    <row r="60" ht="15" customHeight="1" thickTop="1">
      <c r="A60" s="74" t="s">
        <v>78</v>
      </c>
    </row>
    <row r="61" ht="15" customHeight="1">
      <c r="A61" s="1"/>
    </row>
    <row r="63" spans="1:5" ht="15" customHeight="1">
      <c r="A63" s="83" t="s">
        <v>46</v>
      </c>
      <c r="B63" s="83"/>
      <c r="C63" s="83"/>
      <c r="D63" s="83"/>
      <c r="E63" s="83"/>
    </row>
    <row r="64" spans="1:5" ht="15" customHeight="1">
      <c r="A64" s="83" t="s">
        <v>16</v>
      </c>
      <c r="B64" s="83"/>
      <c r="C64" s="83"/>
      <c r="D64" s="83"/>
      <c r="E64" s="83"/>
    </row>
    <row r="65" spans="1:5" ht="15" customHeight="1">
      <c r="A65" s="84" t="s">
        <v>55</v>
      </c>
      <c r="B65" s="84"/>
      <c r="C65" s="84"/>
      <c r="D65" s="84"/>
      <c r="E65" s="84"/>
    </row>
    <row r="66" spans="1:5" ht="15" customHeight="1">
      <c r="A66" s="85"/>
      <c r="B66" s="85"/>
      <c r="C66" s="85"/>
      <c r="D66" s="85"/>
      <c r="E66" s="85"/>
    </row>
    <row r="67" spans="1:5" ht="15" customHeight="1" thickBot="1">
      <c r="A67" s="40" t="s">
        <v>10</v>
      </c>
      <c r="B67" s="41" t="s">
        <v>37</v>
      </c>
      <c r="C67" s="41" t="s">
        <v>38</v>
      </c>
      <c r="D67" s="41" t="s">
        <v>39</v>
      </c>
      <c r="E67" s="41" t="s">
        <v>40</v>
      </c>
    </row>
    <row r="69" spans="1:5" ht="15" customHeight="1">
      <c r="A69" s="20" t="s">
        <v>66</v>
      </c>
      <c r="B69" s="20">
        <f>'3 T'!E73</f>
        <v>103921483.32999992</v>
      </c>
      <c r="C69" s="20">
        <f>B73</f>
        <v>429536843.3299999</v>
      </c>
      <c r="D69" s="20">
        <f>C73</f>
        <v>181585207.32999992</v>
      </c>
      <c r="E69" s="20">
        <f>+B69</f>
        <v>103921483.32999992</v>
      </c>
    </row>
    <row r="70" spans="1:10" ht="15" customHeight="1">
      <c r="A70" s="20" t="s">
        <v>17</v>
      </c>
      <c r="B70" s="65">
        <v>645228180</v>
      </c>
      <c r="C70" s="65">
        <v>342299372</v>
      </c>
      <c r="D70" s="65">
        <v>30739397.999999996</v>
      </c>
      <c r="E70" s="20">
        <f>SUM(B70:D70)</f>
        <v>1018266950</v>
      </c>
      <c r="G70" s="52"/>
      <c r="H70" s="52"/>
      <c r="I70" s="52"/>
      <c r="J70" s="49"/>
    </row>
    <row r="71" spans="1:10" ht="15" customHeight="1">
      <c r="A71" s="20" t="s">
        <v>18</v>
      </c>
      <c r="B71" s="20">
        <f>B69+B70</f>
        <v>749149663.3299999</v>
      </c>
      <c r="C71" s="20">
        <f>C69+C70</f>
        <v>771836215.3299999</v>
      </c>
      <c r="D71" s="20">
        <f>D69+D70</f>
        <v>212324605.32999992</v>
      </c>
      <c r="E71" s="20">
        <f>+E69+E70</f>
        <v>1122188433.33</v>
      </c>
      <c r="G71" s="49"/>
      <c r="H71" s="49"/>
      <c r="I71" s="49"/>
      <c r="J71" s="49"/>
    </row>
    <row r="72" spans="1:10" ht="15" customHeight="1">
      <c r="A72" s="20" t="s">
        <v>19</v>
      </c>
      <c r="B72" s="91">
        <f>B54</f>
        <v>319612820</v>
      </c>
      <c r="C72" s="91">
        <f>C54</f>
        <v>590251008</v>
      </c>
      <c r="D72" s="91">
        <f>D54</f>
        <v>180689329.65</v>
      </c>
      <c r="E72" s="66">
        <f>SUM(B72:D72)</f>
        <v>1090553157.65</v>
      </c>
      <c r="F72" s="39"/>
      <c r="G72" s="49"/>
      <c r="H72" s="49"/>
      <c r="I72" s="49"/>
      <c r="J72" s="49"/>
    </row>
    <row r="73" spans="1:10" ht="15" customHeight="1">
      <c r="A73" s="34" t="s">
        <v>20</v>
      </c>
      <c r="B73" s="34">
        <f>+B71-B72</f>
        <v>429536843.3299999</v>
      </c>
      <c r="C73" s="34">
        <f>+C71-C72</f>
        <v>181585207.32999992</v>
      </c>
      <c r="D73" s="34">
        <f>+D71-D72</f>
        <v>31635275.679999918</v>
      </c>
      <c r="E73" s="34">
        <f>+E71-E72</f>
        <v>31635275.67999983</v>
      </c>
      <c r="G73" s="49"/>
      <c r="H73" s="49"/>
      <c r="I73" s="49"/>
      <c r="J73" s="49"/>
    </row>
    <row r="74" spans="1:10" ht="15" customHeight="1" thickBot="1">
      <c r="A74" s="31"/>
      <c r="B74" s="31"/>
      <c r="C74" s="31"/>
      <c r="D74" s="31"/>
      <c r="E74" s="31"/>
      <c r="G74" s="49"/>
      <c r="H74" s="49"/>
      <c r="I74" s="49"/>
      <c r="J74" s="49"/>
    </row>
    <row r="75" spans="1:10" ht="15" customHeight="1" thickTop="1">
      <c r="A75" s="74" t="s">
        <v>78</v>
      </c>
      <c r="G75" s="49"/>
      <c r="H75" s="49"/>
      <c r="I75" s="49"/>
      <c r="J75" s="49"/>
    </row>
    <row r="76" spans="1:10" ht="15" customHeight="1">
      <c r="A76" s="1"/>
      <c r="G76" s="49"/>
      <c r="H76" s="49"/>
      <c r="I76" s="49"/>
      <c r="J76" s="49"/>
    </row>
    <row r="77" spans="1:10" ht="15" customHeight="1">
      <c r="A77" s="20"/>
      <c r="G77" s="49"/>
      <c r="H77" s="49"/>
      <c r="I77" s="49"/>
      <c r="J77" s="49"/>
    </row>
    <row r="78" spans="1:10" ht="15" customHeight="1">
      <c r="A78" s="83" t="s">
        <v>47</v>
      </c>
      <c r="B78" s="83"/>
      <c r="C78" s="83"/>
      <c r="D78" s="83"/>
      <c r="E78" s="83"/>
      <c r="F78" s="21" t="s">
        <v>57</v>
      </c>
      <c r="G78" s="49"/>
      <c r="H78" s="49"/>
      <c r="I78" s="49"/>
      <c r="J78" s="49"/>
    </row>
    <row r="79" spans="1:10" ht="15" customHeight="1">
      <c r="A79" s="83" t="s">
        <v>52</v>
      </c>
      <c r="B79" s="83"/>
      <c r="C79" s="83"/>
      <c r="D79" s="83"/>
      <c r="E79" s="83"/>
      <c r="F79" s="21">
        <f>E70+E85</f>
        <v>3064953621.7</v>
      </c>
      <c r="G79" s="49"/>
      <c r="H79" s="49"/>
      <c r="I79" s="37"/>
      <c r="J79" s="49"/>
    </row>
    <row r="80" spans="1:10" ht="15" customHeight="1">
      <c r="A80" s="84" t="s">
        <v>55</v>
      </c>
      <c r="B80" s="84"/>
      <c r="C80" s="84"/>
      <c r="D80" s="84"/>
      <c r="E80" s="84"/>
      <c r="F80" s="21"/>
      <c r="G80" s="49"/>
      <c r="H80" s="49"/>
      <c r="I80" s="49"/>
      <c r="J80" s="49"/>
    </row>
    <row r="81" spans="1:10" ht="15" customHeight="1">
      <c r="A81" s="85"/>
      <c r="B81" s="85"/>
      <c r="C81" s="85"/>
      <c r="D81" s="85"/>
      <c r="E81" s="85"/>
      <c r="G81" s="49"/>
      <c r="H81" s="49"/>
      <c r="I81" s="49"/>
      <c r="J81" s="49"/>
    </row>
    <row r="82" spans="1:10" ht="15" customHeight="1" thickBot="1">
      <c r="A82" s="40" t="s">
        <v>10</v>
      </c>
      <c r="B82" s="41" t="s">
        <v>37</v>
      </c>
      <c r="C82" s="41" t="s">
        <v>38</v>
      </c>
      <c r="D82" s="41" t="s">
        <v>39</v>
      </c>
      <c r="E82" s="41" t="s">
        <v>40</v>
      </c>
      <c r="G82" s="49"/>
      <c r="H82" s="49"/>
      <c r="I82" s="49"/>
      <c r="J82" s="49"/>
    </row>
    <row r="83" spans="7:10" ht="15" customHeight="1">
      <c r="G83" s="49"/>
      <c r="H83" s="49"/>
      <c r="I83" s="49"/>
      <c r="J83" s="49"/>
    </row>
    <row r="84" spans="1:10" ht="15" customHeight="1">
      <c r="A84" s="20" t="s">
        <v>66</v>
      </c>
      <c r="B84" s="20">
        <f>'3 T'!E88</f>
        <v>47499998.980000734</v>
      </c>
      <c r="C84" s="20">
        <f>B88</f>
        <v>627385414.3800006</v>
      </c>
      <c r="D84" s="20">
        <f>C88</f>
        <v>214531247.71000051</v>
      </c>
      <c r="E84" s="20">
        <f>+B84</f>
        <v>47499998.980000734</v>
      </c>
      <c r="G84" s="49"/>
      <c r="H84" s="49"/>
      <c r="I84" s="49"/>
      <c r="J84" s="49"/>
    </row>
    <row r="85" spans="1:10" ht="15" customHeight="1">
      <c r="A85" s="20" t="s">
        <v>17</v>
      </c>
      <c r="B85" s="65">
        <v>1064854165.4</v>
      </c>
      <c r="C85" s="65">
        <v>564583333.33</v>
      </c>
      <c r="D85" s="65">
        <v>417249172.97</v>
      </c>
      <c r="E85" s="20">
        <f>SUM(B85:D85)</f>
        <v>2046686671.7</v>
      </c>
      <c r="G85" s="52"/>
      <c r="H85" s="52"/>
      <c r="I85" s="52"/>
      <c r="J85" s="49"/>
    </row>
    <row r="86" spans="1:10" ht="15" customHeight="1">
      <c r="A86" s="20" t="s">
        <v>18</v>
      </c>
      <c r="B86" s="20">
        <f>B84+B85</f>
        <v>1112354164.3800006</v>
      </c>
      <c r="C86" s="20">
        <f>C84+C85</f>
        <v>1191968747.7100005</v>
      </c>
      <c r="D86" s="20">
        <f>D84+D85</f>
        <v>631780420.6800005</v>
      </c>
      <c r="E86" s="20">
        <f>+E84+E85</f>
        <v>2094186670.6800008</v>
      </c>
      <c r="G86" s="49"/>
      <c r="H86" s="49"/>
      <c r="I86" s="49"/>
      <c r="J86" s="49"/>
    </row>
    <row r="87" spans="1:6" ht="15" customHeight="1">
      <c r="A87" s="20" t="s">
        <v>19</v>
      </c>
      <c r="B87" s="91">
        <f>B55</f>
        <v>484968750</v>
      </c>
      <c r="C87" s="91">
        <f>C55</f>
        <v>977437500</v>
      </c>
      <c r="D87" s="91">
        <f>D55</f>
        <v>599903272.97</v>
      </c>
      <c r="E87" s="66">
        <f>SUM(B87:D87)</f>
        <v>2062309522.97</v>
      </c>
      <c r="F87" s="39"/>
    </row>
    <row r="88" spans="1:5" ht="15" customHeight="1">
      <c r="A88" s="34" t="s">
        <v>20</v>
      </c>
      <c r="B88" s="34">
        <f>+B86-B87</f>
        <v>627385414.3800006</v>
      </c>
      <c r="C88" s="34">
        <f>+C86-C87</f>
        <v>214531247.71000051</v>
      </c>
      <c r="D88" s="34">
        <f>+D86-D87</f>
        <v>31877147.710000515</v>
      </c>
      <c r="E88" s="34">
        <f>+E86-E87</f>
        <v>31877147.710000753</v>
      </c>
    </row>
    <row r="89" spans="1:5" ht="15" customHeight="1" thickBot="1">
      <c r="A89" s="31"/>
      <c r="B89" s="31"/>
      <c r="C89" s="31"/>
      <c r="D89" s="31"/>
      <c r="E89" s="31"/>
    </row>
    <row r="90" ht="15" customHeight="1" thickTop="1">
      <c r="A90" s="74" t="s">
        <v>78</v>
      </c>
    </row>
    <row r="93" ht="15" customHeight="1">
      <c r="A93" s="73" t="s">
        <v>81</v>
      </c>
    </row>
    <row r="94" ht="15" customHeight="1">
      <c r="A94" s="49"/>
    </row>
    <row r="95" ht="15" customHeight="1">
      <c r="A95" s="49"/>
    </row>
  </sheetData>
  <sheetProtection/>
  <mergeCells count="23">
    <mergeCell ref="A7:F7"/>
    <mergeCell ref="A8:F8"/>
    <mergeCell ref="A9:F9"/>
    <mergeCell ref="A19:A21"/>
    <mergeCell ref="A16:A18"/>
    <mergeCell ref="A13:A15"/>
    <mergeCell ref="A1:F1"/>
    <mergeCell ref="A78:E78"/>
    <mergeCell ref="A79:E79"/>
    <mergeCell ref="A81:E81"/>
    <mergeCell ref="A48:E48"/>
    <mergeCell ref="A49:E49"/>
    <mergeCell ref="A51:E51"/>
    <mergeCell ref="A63:E63"/>
    <mergeCell ref="A64:E64"/>
    <mergeCell ref="A66:E66"/>
    <mergeCell ref="A30:F30"/>
    <mergeCell ref="A29:F29"/>
    <mergeCell ref="A28:F28"/>
    <mergeCell ref="A50:E50"/>
    <mergeCell ref="A65:E65"/>
    <mergeCell ref="A80:E80"/>
    <mergeCell ref="A31:E31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B72" sqref="B72"/>
    </sheetView>
  </sheetViews>
  <sheetFormatPr defaultColWidth="11.57421875" defaultRowHeight="15"/>
  <cols>
    <col min="1" max="1" width="65.57421875" style="26" customWidth="1"/>
    <col min="2" max="2" width="23.28125" style="20" customWidth="1"/>
    <col min="3" max="3" width="14.28125" style="20" customWidth="1"/>
    <col min="4" max="4" width="16.8515625" style="20" bestFit="1" customWidth="1"/>
    <col min="5" max="5" width="17.421875" style="20" customWidth="1"/>
    <col min="6" max="6" width="11.57421875" style="20" customWidth="1"/>
    <col min="7" max="7" width="15.140625" style="20" bestFit="1" customWidth="1"/>
    <col min="8" max="8" width="13.57421875" style="20" bestFit="1" customWidth="1"/>
    <col min="9" max="9" width="14.28125" style="20" bestFit="1" customWidth="1"/>
    <col min="10" max="16384" width="11.57421875" style="20" customWidth="1"/>
  </cols>
  <sheetData>
    <row r="1" spans="1:5" ht="15" customHeight="1">
      <c r="A1" s="83" t="s">
        <v>21</v>
      </c>
      <c r="B1" s="83"/>
      <c r="C1" s="83"/>
      <c r="D1" s="83"/>
      <c r="E1" s="83"/>
    </row>
    <row r="2" spans="1:4" ht="15" customHeight="1">
      <c r="A2" s="3" t="s">
        <v>0</v>
      </c>
      <c r="B2" s="4" t="s">
        <v>23</v>
      </c>
      <c r="C2" s="21"/>
      <c r="D2" s="21"/>
    </row>
    <row r="3" spans="1:4" ht="15" customHeight="1">
      <c r="A3" s="3" t="s">
        <v>1</v>
      </c>
      <c r="B3" s="4" t="s">
        <v>22</v>
      </c>
      <c r="C3" s="21"/>
      <c r="D3" s="21"/>
    </row>
    <row r="4" spans="1:4" ht="15" customHeight="1">
      <c r="A4" s="3" t="s">
        <v>11</v>
      </c>
      <c r="B4" s="21" t="s">
        <v>65</v>
      </c>
      <c r="C4" s="21"/>
      <c r="D4" s="21"/>
    </row>
    <row r="5" spans="1:4" ht="15" customHeight="1">
      <c r="A5" s="3" t="s">
        <v>56</v>
      </c>
      <c r="B5" s="22" t="s">
        <v>87</v>
      </c>
      <c r="C5" s="21"/>
      <c r="D5" s="21"/>
    </row>
    <row r="6" ht="15" customHeight="1"/>
    <row r="7" spans="1:5" ht="15" customHeight="1">
      <c r="A7" s="83" t="s">
        <v>9</v>
      </c>
      <c r="B7" s="83"/>
      <c r="C7" s="83"/>
      <c r="D7" s="83"/>
      <c r="E7" s="83"/>
    </row>
    <row r="8" spans="1:5" ht="15" customHeight="1">
      <c r="A8" s="83" t="s">
        <v>12</v>
      </c>
      <c r="B8" s="83"/>
      <c r="C8" s="83"/>
      <c r="D8" s="83"/>
      <c r="E8" s="83"/>
    </row>
    <row r="9" spans="1:5" ht="15" customHeight="1">
      <c r="A9" s="84" t="s">
        <v>53</v>
      </c>
      <c r="B9" s="84"/>
      <c r="C9" s="84"/>
      <c r="D9" s="84"/>
      <c r="E9" s="84"/>
    </row>
    <row r="10" spans="1:5" ht="15" customHeight="1">
      <c r="A10" s="85"/>
      <c r="B10" s="85"/>
      <c r="C10" s="85"/>
      <c r="D10" s="85"/>
      <c r="E10" s="85"/>
    </row>
    <row r="11" spans="1:6" ht="15" customHeight="1" thickBot="1">
      <c r="A11" s="50" t="s">
        <v>68</v>
      </c>
      <c r="B11" s="41"/>
      <c r="C11" s="41" t="s">
        <v>6</v>
      </c>
      <c r="D11" s="41" t="s">
        <v>31</v>
      </c>
      <c r="E11" s="59" t="s">
        <v>73</v>
      </c>
      <c r="F11" s="47"/>
    </row>
    <row r="12" ht="15" customHeight="1">
      <c r="F12" s="34"/>
    </row>
    <row r="13" spans="1:6" ht="15" customHeight="1">
      <c r="A13" s="86" t="s">
        <v>24</v>
      </c>
      <c r="B13" s="8" t="s">
        <v>62</v>
      </c>
      <c r="C13" s="20">
        <f>+'I T'!F13</f>
        <v>304</v>
      </c>
      <c r="D13" s="20">
        <f>+'2 T'!F13</f>
        <v>90</v>
      </c>
      <c r="E13" s="92">
        <f>D13</f>
        <v>90</v>
      </c>
      <c r="F13" s="78"/>
    </row>
    <row r="14" spans="1:6" ht="15" customHeight="1">
      <c r="A14" s="86"/>
      <c r="B14" s="8" t="s">
        <v>63</v>
      </c>
      <c r="C14" s="20">
        <f>+'I T'!F14</f>
        <v>505.3333333333333</v>
      </c>
      <c r="D14" s="20">
        <f>+'2 T'!F14</f>
        <v>1598.6666666666667</v>
      </c>
      <c r="E14" s="92">
        <f aca="true" t="shared" si="0" ref="E14:E23">+(C14+D14)/2</f>
        <v>1052</v>
      </c>
      <c r="F14" s="34"/>
    </row>
    <row r="15" spans="1:6" ht="15" customHeight="1">
      <c r="A15" s="86"/>
      <c r="B15" s="8" t="s">
        <v>64</v>
      </c>
      <c r="C15" s="20">
        <f>+'I T'!F15</f>
        <v>1070.3333333333333</v>
      </c>
      <c r="D15" s="20">
        <f>+'2 T'!F15</f>
        <v>146</v>
      </c>
      <c r="E15" s="92">
        <f t="shared" si="0"/>
        <v>608.1666666666666</v>
      </c>
      <c r="F15" s="34"/>
    </row>
    <row r="16" spans="1:6" ht="15" customHeight="1">
      <c r="A16" s="86" t="s">
        <v>25</v>
      </c>
      <c r="B16" s="8" t="s">
        <v>62</v>
      </c>
      <c r="C16" s="20">
        <f>+'I T'!F16</f>
        <v>408</v>
      </c>
      <c r="D16" s="20">
        <f>+'2 T'!F16</f>
        <v>569</v>
      </c>
      <c r="E16" s="92">
        <f>D16</f>
        <v>569</v>
      </c>
      <c r="F16" s="78"/>
    </row>
    <row r="17" spans="1:6" ht="15" customHeight="1">
      <c r="A17" s="86"/>
      <c r="B17" s="8" t="s">
        <v>63</v>
      </c>
      <c r="C17" s="20">
        <f>+'I T'!F17</f>
        <v>308</v>
      </c>
      <c r="D17" s="20">
        <f>+'2 T'!F17</f>
        <v>864.3333333333334</v>
      </c>
      <c r="E17" s="92">
        <f t="shared" si="0"/>
        <v>586.1666666666667</v>
      </c>
      <c r="F17" s="34"/>
    </row>
    <row r="18" spans="1:6" ht="15" customHeight="1">
      <c r="A18" s="86"/>
      <c r="B18" s="8" t="s">
        <v>64</v>
      </c>
      <c r="C18" s="20">
        <f>+'I T'!F18</f>
        <v>636</v>
      </c>
      <c r="D18" s="20">
        <f>+'2 T'!F18</f>
        <v>157.33333333333334</v>
      </c>
      <c r="E18" s="92">
        <f t="shared" si="0"/>
        <v>396.6666666666667</v>
      </c>
      <c r="F18" s="34"/>
    </row>
    <row r="19" spans="1:6" ht="15" customHeight="1">
      <c r="A19" s="87" t="s">
        <v>26</v>
      </c>
      <c r="B19" s="8" t="s">
        <v>62</v>
      </c>
      <c r="C19" s="20">
        <f>+'I T'!F19</f>
        <v>3307</v>
      </c>
      <c r="D19" s="20">
        <f>+'2 T'!F19</f>
        <v>897</v>
      </c>
      <c r="E19" s="92">
        <f>D19</f>
        <v>897</v>
      </c>
      <c r="F19" s="78"/>
    </row>
    <row r="20" spans="1:6" ht="15" customHeight="1">
      <c r="A20" s="87"/>
      <c r="B20" s="8" t="s">
        <v>63</v>
      </c>
      <c r="C20" s="20">
        <f>+'I T'!F20</f>
        <v>0</v>
      </c>
      <c r="D20" s="20">
        <f>+'2 T'!F20</f>
        <v>1675</v>
      </c>
      <c r="E20" s="20">
        <f t="shared" si="0"/>
        <v>837.5</v>
      </c>
      <c r="F20" s="34"/>
    </row>
    <row r="21" spans="1:6" ht="15" customHeight="1">
      <c r="A21" s="87"/>
      <c r="B21" s="8" t="s">
        <v>64</v>
      </c>
      <c r="C21" s="20">
        <f>+'I T'!F21</f>
        <v>1378.6666666666667</v>
      </c>
      <c r="D21" s="20">
        <f>+'2 T'!F21</f>
        <v>1827.3333333333333</v>
      </c>
      <c r="E21" s="20">
        <f t="shared" si="0"/>
        <v>1603</v>
      </c>
      <c r="F21" s="34"/>
    </row>
    <row r="22" spans="1:6" ht="15" customHeight="1">
      <c r="A22" s="28"/>
      <c r="F22" s="34"/>
    </row>
    <row r="23" spans="1:6" ht="15" customHeight="1" thickBot="1">
      <c r="A23" s="30" t="s">
        <v>13</v>
      </c>
      <c r="B23" s="31"/>
      <c r="C23" s="31">
        <f>+C14+C15+C17+C18+C20+C21</f>
        <v>3898.333333333333</v>
      </c>
      <c r="D23" s="31">
        <f>+D14+D15+D17+D18+D20+D21</f>
        <v>6268.666666666667</v>
      </c>
      <c r="E23" s="31">
        <f t="shared" si="0"/>
        <v>5083.5</v>
      </c>
      <c r="F23" s="34"/>
    </row>
    <row r="24" spans="1:6" ht="15" customHeight="1" thickTop="1">
      <c r="A24" s="60" t="s">
        <v>70</v>
      </c>
      <c r="B24" s="34"/>
      <c r="C24" s="34"/>
      <c r="D24" s="34"/>
      <c r="E24" s="34"/>
      <c r="F24" s="34"/>
    </row>
    <row r="25" ht="15" customHeight="1">
      <c r="A25" s="74" t="s">
        <v>78</v>
      </c>
    </row>
    <row r="26" ht="15" customHeight="1">
      <c r="A26" s="1"/>
    </row>
    <row r="27" ht="15" customHeight="1"/>
    <row r="28" spans="1:5" ht="15" customHeight="1">
      <c r="A28" s="84" t="s">
        <v>14</v>
      </c>
      <c r="B28" s="84"/>
      <c r="C28" s="84"/>
      <c r="D28" s="84"/>
      <c r="E28" s="84"/>
    </row>
    <row r="29" spans="1:5" ht="15" customHeight="1">
      <c r="A29" s="83" t="s">
        <v>32</v>
      </c>
      <c r="B29" s="83"/>
      <c r="C29" s="83"/>
      <c r="D29" s="83"/>
      <c r="E29" s="83"/>
    </row>
    <row r="30" spans="1:5" ht="15" customHeight="1">
      <c r="A30" s="84" t="s">
        <v>55</v>
      </c>
      <c r="B30" s="84"/>
      <c r="C30" s="84"/>
      <c r="D30" s="84"/>
      <c r="E30" s="84"/>
    </row>
    <row r="31" spans="1:4" ht="15" customHeight="1">
      <c r="A31" s="85"/>
      <c r="B31" s="85"/>
      <c r="C31" s="85"/>
      <c r="D31" s="85"/>
    </row>
    <row r="32" spans="1:5" ht="15" customHeight="1" thickBot="1">
      <c r="A32" s="50" t="s">
        <v>68</v>
      </c>
      <c r="B32" s="24"/>
      <c r="C32" s="24" t="s">
        <v>6</v>
      </c>
      <c r="D32" s="24" t="s">
        <v>31</v>
      </c>
      <c r="E32" s="24" t="s">
        <v>42</v>
      </c>
    </row>
    <row r="33" ht="15" customHeight="1"/>
    <row r="34" spans="1:5" ht="15" customHeight="1">
      <c r="A34" s="28" t="s">
        <v>24</v>
      </c>
      <c r="B34" s="20" t="s">
        <v>60</v>
      </c>
      <c r="C34" s="20">
        <f>+'I T'!F34</f>
        <v>233330592</v>
      </c>
      <c r="D34" s="20">
        <f>+'2 T'!F34</f>
        <v>738161952</v>
      </c>
      <c r="E34" s="20">
        <f aca="true" t="shared" si="1" ref="E34:E39">+C34+D34</f>
        <v>971492544</v>
      </c>
    </row>
    <row r="35" spans="1:5" ht="15" customHeight="1">
      <c r="A35" s="28"/>
      <c r="B35" s="20" t="s">
        <v>59</v>
      </c>
      <c r="C35" s="20">
        <f>+'I T'!F35</f>
        <v>494211432</v>
      </c>
      <c r="D35" s="20">
        <f>+'2 T'!F35</f>
        <v>67413456</v>
      </c>
      <c r="E35" s="20">
        <f t="shared" si="1"/>
        <v>561624888</v>
      </c>
    </row>
    <row r="36" spans="1:5" ht="15" customHeight="1">
      <c r="A36" s="28" t="s">
        <v>25</v>
      </c>
      <c r="B36" s="20" t="s">
        <v>60</v>
      </c>
      <c r="C36" s="20">
        <f>+'I T'!F36</f>
        <v>56885136</v>
      </c>
      <c r="D36" s="20">
        <f>+'2 T'!F36</f>
        <v>159697016</v>
      </c>
      <c r="E36" s="20">
        <f t="shared" si="1"/>
        <v>216582152</v>
      </c>
    </row>
    <row r="37" spans="1:5" ht="15" customHeight="1">
      <c r="A37" s="28"/>
      <c r="B37" s="20" t="s">
        <v>59</v>
      </c>
      <c r="C37" s="20">
        <f>+'I T'!F37</f>
        <v>117402548</v>
      </c>
      <c r="D37" s="20">
        <f>+'2 T'!F37</f>
        <v>29058208</v>
      </c>
      <c r="E37" s="20">
        <f t="shared" si="1"/>
        <v>146460756</v>
      </c>
    </row>
    <row r="38" spans="1:5" ht="15" customHeight="1">
      <c r="A38" s="28" t="s">
        <v>26</v>
      </c>
      <c r="B38" s="20" t="s">
        <v>60</v>
      </c>
      <c r="C38" s="20">
        <f>+'I T'!F38</f>
        <v>0</v>
      </c>
      <c r="D38" s="20">
        <f>+'2 T'!F38</f>
        <v>956156250</v>
      </c>
      <c r="E38" s="20">
        <f t="shared" si="1"/>
        <v>956156250</v>
      </c>
    </row>
    <row r="39" spans="1:5" ht="15" customHeight="1">
      <c r="A39" s="28"/>
      <c r="B39" s="20" t="s">
        <v>59</v>
      </c>
      <c r="C39" s="20">
        <f>+'I T'!F39</f>
        <v>904750000</v>
      </c>
      <c r="D39" s="20">
        <f>+'2 T'!F39</f>
        <v>1342250000</v>
      </c>
      <c r="E39" s="20">
        <f t="shared" si="1"/>
        <v>2247000000</v>
      </c>
    </row>
    <row r="40" spans="1:5" ht="15" customHeight="1">
      <c r="A40" s="69"/>
      <c r="C40" s="20">
        <f>+'I T'!F40</f>
        <v>0</v>
      </c>
      <c r="D40" s="20">
        <f>+'2 T'!F40</f>
        <v>0</v>
      </c>
      <c r="E40" s="20">
        <f>+C40+D40</f>
        <v>0</v>
      </c>
    </row>
    <row r="41" ht="15" customHeight="1"/>
    <row r="42" spans="1:5" ht="15" customHeight="1" thickBot="1">
      <c r="A42" s="30" t="s">
        <v>13</v>
      </c>
      <c r="B42" s="31"/>
      <c r="C42" s="31">
        <f>SUM(C34:C41)</f>
        <v>1806579708</v>
      </c>
      <c r="D42" s="31">
        <f>SUM(D34:D41)</f>
        <v>3292736882</v>
      </c>
      <c r="E42" s="31">
        <f>SUM(E34:E41)</f>
        <v>5099316590</v>
      </c>
    </row>
    <row r="43" spans="1:5" ht="15" customHeight="1" thickTop="1">
      <c r="A43" s="33" t="s">
        <v>44</v>
      </c>
      <c r="E43" s="34"/>
    </row>
    <row r="44" ht="15" customHeight="1">
      <c r="A44" s="74" t="s">
        <v>78</v>
      </c>
    </row>
    <row r="45" ht="15" customHeight="1">
      <c r="A45" s="1"/>
    </row>
    <row r="46" ht="15" customHeight="1">
      <c r="A46" s="1"/>
    </row>
    <row r="47" ht="15" customHeight="1"/>
    <row r="48" spans="1:4" ht="15" customHeight="1">
      <c r="A48" s="83" t="s">
        <v>15</v>
      </c>
      <c r="B48" s="83"/>
      <c r="C48" s="83"/>
      <c r="D48" s="83"/>
    </row>
    <row r="49" spans="1:4" ht="15" customHeight="1">
      <c r="A49" s="83" t="s">
        <v>33</v>
      </c>
      <c r="B49" s="83"/>
      <c r="C49" s="83"/>
      <c r="D49" s="83"/>
    </row>
    <row r="50" spans="1:4" ht="15" customHeight="1">
      <c r="A50" s="84" t="s">
        <v>55</v>
      </c>
      <c r="B50" s="84"/>
      <c r="C50" s="84"/>
      <c r="D50" s="84"/>
    </row>
    <row r="51" spans="1:4" ht="15" customHeight="1">
      <c r="A51" s="85"/>
      <c r="B51" s="85"/>
      <c r="C51" s="85"/>
      <c r="D51" s="85"/>
    </row>
    <row r="52" spans="1:5" ht="15" customHeight="1" thickBot="1">
      <c r="A52" s="40" t="s">
        <v>10</v>
      </c>
      <c r="B52" s="41" t="s">
        <v>6</v>
      </c>
      <c r="C52" s="41" t="s">
        <v>31</v>
      </c>
      <c r="D52" s="41" t="s">
        <v>42</v>
      </c>
      <c r="E52" s="47"/>
    </row>
    <row r="53" ht="15" customHeight="1">
      <c r="E53" s="34"/>
    </row>
    <row r="54" spans="1:5" ht="15" customHeight="1">
      <c r="A54" s="26" t="s">
        <v>27</v>
      </c>
      <c r="B54" s="20">
        <f>+'I T'!E54</f>
        <v>901829708</v>
      </c>
      <c r="C54" s="20">
        <f>+'2 T'!E54</f>
        <v>994330632</v>
      </c>
      <c r="D54" s="20">
        <f>+B54+C54</f>
        <v>1896160340</v>
      </c>
      <c r="E54" s="34"/>
    </row>
    <row r="55" spans="1:5" ht="15" customHeight="1">
      <c r="A55" s="26" t="s">
        <v>45</v>
      </c>
      <c r="B55" s="20">
        <f>+'I T'!E55</f>
        <v>904750000</v>
      </c>
      <c r="C55" s="20">
        <f>+'2 T'!E55</f>
        <v>2298406250</v>
      </c>
      <c r="D55" s="20">
        <f>+B55+C55</f>
        <v>3203156250</v>
      </c>
      <c r="E55" s="34"/>
    </row>
    <row r="56" spans="1:5" ht="15" customHeight="1">
      <c r="A56" s="73" t="s">
        <v>80</v>
      </c>
      <c r="B56" s="20">
        <f>+'I T'!E56</f>
        <v>0</v>
      </c>
      <c r="C56" s="20">
        <f>+'2 T'!E56</f>
        <v>0</v>
      </c>
      <c r="D56" s="20">
        <f>+B56+C56</f>
        <v>0</v>
      </c>
      <c r="E56" s="34"/>
    </row>
    <row r="57" ht="15" customHeight="1">
      <c r="E57" s="34"/>
    </row>
    <row r="58" ht="15" customHeight="1">
      <c r="E58" s="34"/>
    </row>
    <row r="59" spans="1:5" ht="15" customHeight="1" thickBot="1">
      <c r="A59" s="30" t="s">
        <v>13</v>
      </c>
      <c r="B59" s="31">
        <f>SUM(B54:B58)</f>
        <v>1806579708</v>
      </c>
      <c r="C59" s="31">
        <f>SUM(C54:C58)</f>
        <v>3292736882</v>
      </c>
      <c r="D59" s="31">
        <f>SUM(D54:D58)</f>
        <v>5099316590</v>
      </c>
      <c r="E59" s="34"/>
    </row>
    <row r="60" ht="15" customHeight="1" thickTop="1">
      <c r="A60" s="74" t="s">
        <v>78</v>
      </c>
    </row>
    <row r="61" ht="15" customHeight="1">
      <c r="A61" s="1"/>
    </row>
    <row r="62" ht="15" customHeight="1"/>
    <row r="63" spans="1:4" ht="15" customHeight="1">
      <c r="A63" s="83" t="s">
        <v>46</v>
      </c>
      <c r="B63" s="83"/>
      <c r="C63" s="83"/>
      <c r="D63" s="83"/>
    </row>
    <row r="64" spans="1:4" ht="15" customHeight="1">
      <c r="A64" s="83" t="s">
        <v>16</v>
      </c>
      <c r="B64" s="83"/>
      <c r="C64" s="83"/>
      <c r="D64" s="83"/>
    </row>
    <row r="65" spans="1:4" ht="15" customHeight="1">
      <c r="A65" s="84" t="s">
        <v>55</v>
      </c>
      <c r="B65" s="84"/>
      <c r="C65" s="84"/>
      <c r="D65" s="84"/>
    </row>
    <row r="66" spans="1:4" ht="15" customHeight="1">
      <c r="A66" s="85"/>
      <c r="B66" s="85"/>
      <c r="C66" s="85"/>
      <c r="D66" s="85"/>
    </row>
    <row r="67" spans="1:5" ht="15" customHeight="1" thickBot="1">
      <c r="A67" s="40" t="s">
        <v>10</v>
      </c>
      <c r="B67" s="41" t="s">
        <v>6</v>
      </c>
      <c r="C67" s="41" t="s">
        <v>31</v>
      </c>
      <c r="D67" s="41" t="s">
        <v>42</v>
      </c>
      <c r="E67" s="47"/>
    </row>
    <row r="68" ht="15" customHeight="1">
      <c r="E68" s="34"/>
    </row>
    <row r="69" spans="1:5" ht="15" customHeight="1">
      <c r="A69" s="20" t="s">
        <v>66</v>
      </c>
      <c r="B69" s="20">
        <f>+'I T'!E69</f>
        <v>0</v>
      </c>
      <c r="C69" s="20">
        <f>+'2 T'!E69</f>
        <v>-217260960.66999996</v>
      </c>
      <c r="D69" s="20">
        <f>B69</f>
        <v>0</v>
      </c>
      <c r="E69" s="34"/>
    </row>
    <row r="70" spans="1:5" ht="15" customHeight="1">
      <c r="A70" s="20" t="s">
        <v>17</v>
      </c>
      <c r="B70" s="20">
        <f>+'I T'!E70</f>
        <v>684568747.33</v>
      </c>
      <c r="C70" s="20">
        <f>+'2 T'!E70</f>
        <v>1621981900</v>
      </c>
      <c r="D70" s="20">
        <f>+B70+C70</f>
        <v>2306550647.33</v>
      </c>
      <c r="E70" s="34"/>
    </row>
    <row r="71" spans="1:5" ht="15" customHeight="1">
      <c r="A71" s="20" t="s">
        <v>18</v>
      </c>
      <c r="B71" s="20">
        <f>+'I T'!E71</f>
        <v>684568747.33</v>
      </c>
      <c r="C71" s="20">
        <f>+'2 T'!E71</f>
        <v>1404720939.33</v>
      </c>
      <c r="D71" s="20">
        <f>+D69+D70</f>
        <v>2306550647.33</v>
      </c>
      <c r="E71" s="34"/>
    </row>
    <row r="72" spans="1:5" ht="15" customHeight="1">
      <c r="A72" s="20" t="s">
        <v>19</v>
      </c>
      <c r="B72" s="20">
        <f>+'I T'!E72</f>
        <v>901829708</v>
      </c>
      <c r="C72" s="20">
        <f>+'2 T'!E72</f>
        <v>994330632</v>
      </c>
      <c r="D72" s="20">
        <f>+B72+C72</f>
        <v>1896160340</v>
      </c>
      <c r="E72" s="34"/>
    </row>
    <row r="73" spans="1:5" ht="15" customHeight="1">
      <c r="A73" s="34" t="s">
        <v>20</v>
      </c>
      <c r="B73" s="34">
        <f>+'I T'!E73</f>
        <v>-217260960.66999996</v>
      </c>
      <c r="C73" s="34">
        <f>+'2 T'!E73</f>
        <v>410390307.3299999</v>
      </c>
      <c r="D73" s="34">
        <f>+D71-D72</f>
        <v>410390307.3299999</v>
      </c>
      <c r="E73" s="34"/>
    </row>
    <row r="74" spans="1:5" ht="15" customHeight="1" thickBot="1">
      <c r="A74" s="31"/>
      <c r="B74" s="31"/>
      <c r="C74" s="31"/>
      <c r="D74" s="31"/>
      <c r="E74" s="34"/>
    </row>
    <row r="75" ht="15" customHeight="1" thickTop="1">
      <c r="A75" s="74" t="s">
        <v>78</v>
      </c>
    </row>
    <row r="76" ht="15" customHeight="1">
      <c r="A76" s="1"/>
    </row>
    <row r="77" spans="1:5" ht="15" customHeight="1">
      <c r="A77" s="20"/>
      <c r="E77" s="21"/>
    </row>
    <row r="78" spans="1:5" ht="15" customHeight="1">
      <c r="A78" s="83" t="s">
        <v>47</v>
      </c>
      <c r="B78" s="83"/>
      <c r="C78" s="83"/>
      <c r="D78" s="83"/>
      <c r="E78" s="21" t="s">
        <v>58</v>
      </c>
    </row>
    <row r="79" spans="1:5" ht="15">
      <c r="A79" s="83" t="s">
        <v>51</v>
      </c>
      <c r="B79" s="83"/>
      <c r="C79" s="83"/>
      <c r="D79" s="83"/>
      <c r="E79" s="21">
        <f>D70+D85</f>
        <v>6258633980.650001</v>
      </c>
    </row>
    <row r="80" spans="1:5" ht="15">
      <c r="A80" s="84" t="s">
        <v>55</v>
      </c>
      <c r="B80" s="84"/>
      <c r="C80" s="84"/>
      <c r="D80" s="84"/>
      <c r="E80" s="21"/>
    </row>
    <row r="81" spans="1:4" ht="15">
      <c r="A81" s="85"/>
      <c r="B81" s="85"/>
      <c r="C81" s="85"/>
      <c r="D81" s="85"/>
    </row>
    <row r="82" spans="1:4" ht="15.75" thickBot="1">
      <c r="A82" s="40" t="s">
        <v>10</v>
      </c>
      <c r="B82" s="41" t="s">
        <v>6</v>
      </c>
      <c r="C82" s="41" t="s">
        <v>31</v>
      </c>
      <c r="D82" s="41" t="s">
        <v>42</v>
      </c>
    </row>
    <row r="84" spans="1:4" ht="15">
      <c r="A84" s="20" t="s">
        <v>66</v>
      </c>
      <c r="B84" s="20">
        <f>+'I T'!E84</f>
        <v>0</v>
      </c>
      <c r="C84" s="20">
        <f>+'2 T'!E84</f>
        <v>224416666.67000008</v>
      </c>
      <c r="D84" s="20">
        <f>B84</f>
        <v>0</v>
      </c>
    </row>
    <row r="85" spans="1:4" ht="15">
      <c r="A85" s="20" t="s">
        <v>17</v>
      </c>
      <c r="B85" s="20">
        <f>+'I T'!E85</f>
        <v>1129166666.67</v>
      </c>
      <c r="C85" s="20">
        <f>+'2 T'!E85</f>
        <v>2822916666.6500006</v>
      </c>
      <c r="D85" s="20">
        <f>+B85+C85</f>
        <v>3952083333.3200006</v>
      </c>
    </row>
    <row r="86" spans="1:4" ht="15">
      <c r="A86" s="20" t="s">
        <v>18</v>
      </c>
      <c r="B86" s="20">
        <f>+'I T'!E86</f>
        <v>1129166666.67</v>
      </c>
      <c r="C86" s="20">
        <f>+'2 T'!E86</f>
        <v>3047333333.3200006</v>
      </c>
      <c r="D86" s="20">
        <f>+D84+D85</f>
        <v>3952083333.3200006</v>
      </c>
    </row>
    <row r="87" spans="1:4" ht="15">
      <c r="A87" s="20" t="s">
        <v>19</v>
      </c>
      <c r="B87" s="20">
        <f>+'I T'!E87</f>
        <v>904750000</v>
      </c>
      <c r="C87" s="20">
        <f>+'2 T'!E87</f>
        <v>2298406250</v>
      </c>
      <c r="D87" s="20">
        <f>+B87+C87</f>
        <v>3203156250</v>
      </c>
    </row>
    <row r="88" spans="1:4" ht="15">
      <c r="A88" s="34" t="s">
        <v>20</v>
      </c>
      <c r="B88" s="34">
        <f>+'I T'!E88</f>
        <v>224416666.67000008</v>
      </c>
      <c r="C88" s="34">
        <f>+'2 T'!E88</f>
        <v>748927083.3200006</v>
      </c>
      <c r="D88" s="34">
        <f>+D86-D87</f>
        <v>748927083.3200006</v>
      </c>
    </row>
    <row r="89" spans="1:4" ht="15.75" thickBot="1">
      <c r="A89" s="31"/>
      <c r="B89" s="31"/>
      <c r="C89" s="31"/>
      <c r="D89" s="31"/>
    </row>
    <row r="90" ht="15.75" thickTop="1">
      <c r="A90" s="74" t="s">
        <v>78</v>
      </c>
    </row>
    <row r="93" ht="15">
      <c r="A93" s="73" t="s">
        <v>81</v>
      </c>
    </row>
    <row r="94" ht="15">
      <c r="A94" s="49"/>
    </row>
    <row r="95" ht="15">
      <c r="A95" s="49"/>
    </row>
  </sheetData>
  <sheetProtection/>
  <mergeCells count="24">
    <mergeCell ref="A81:D81"/>
    <mergeCell ref="A31:D31"/>
    <mergeCell ref="A48:D48"/>
    <mergeCell ref="A49:D49"/>
    <mergeCell ref="A51:D51"/>
    <mergeCell ref="A19:A21"/>
    <mergeCell ref="A80:D80"/>
    <mergeCell ref="A63:D63"/>
    <mergeCell ref="A64:D64"/>
    <mergeCell ref="A66:D66"/>
    <mergeCell ref="A78:D78"/>
    <mergeCell ref="A79:D79"/>
    <mergeCell ref="A7:E7"/>
    <mergeCell ref="A8:E8"/>
    <mergeCell ref="A10:E10"/>
    <mergeCell ref="A50:D50"/>
    <mergeCell ref="A65:D65"/>
    <mergeCell ref="A1:E1"/>
    <mergeCell ref="A13:A15"/>
    <mergeCell ref="A16:A18"/>
    <mergeCell ref="A28:E28"/>
    <mergeCell ref="A29:E29"/>
    <mergeCell ref="A30:E30"/>
    <mergeCell ref="A9:E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85">
      <selection activeCell="G13" sqref="G13:G19"/>
    </sheetView>
  </sheetViews>
  <sheetFormatPr defaultColWidth="11.57421875" defaultRowHeight="15"/>
  <cols>
    <col min="1" max="1" width="64.421875" style="26" customWidth="1"/>
    <col min="2" max="2" width="23.00390625" style="20" customWidth="1"/>
    <col min="3" max="5" width="17.140625" style="20" bestFit="1" customWidth="1"/>
    <col min="6" max="6" width="23.421875" style="20" bestFit="1" customWidth="1"/>
    <col min="7" max="7" width="15.140625" style="20" bestFit="1" customWidth="1"/>
    <col min="8" max="8" width="13.57421875" style="20" bestFit="1" customWidth="1"/>
    <col min="9" max="9" width="14.28125" style="20" bestFit="1" customWidth="1"/>
    <col min="10" max="16384" width="11.57421875" style="20" customWidth="1"/>
  </cols>
  <sheetData>
    <row r="1" spans="1:5" ht="15" customHeight="1">
      <c r="A1" s="83" t="s">
        <v>21</v>
      </c>
      <c r="B1" s="83"/>
      <c r="C1" s="83"/>
      <c r="D1" s="83"/>
      <c r="E1" s="83"/>
    </row>
    <row r="2" spans="1:5" ht="15" customHeight="1">
      <c r="A2" s="3" t="s">
        <v>0</v>
      </c>
      <c r="B2" s="4" t="s">
        <v>23</v>
      </c>
      <c r="C2" s="21"/>
      <c r="D2" s="21"/>
      <c r="E2" s="21"/>
    </row>
    <row r="3" spans="1:5" ht="15" customHeight="1">
      <c r="A3" s="3" t="s">
        <v>1</v>
      </c>
      <c r="B3" s="4" t="s">
        <v>22</v>
      </c>
      <c r="C3" s="4"/>
      <c r="D3" s="4"/>
      <c r="E3" s="45"/>
    </row>
    <row r="4" spans="1:5" ht="15" customHeight="1">
      <c r="A4" s="3" t="s">
        <v>11</v>
      </c>
      <c r="B4" s="21" t="s">
        <v>65</v>
      </c>
      <c r="C4" s="45"/>
      <c r="D4" s="45"/>
      <c r="E4" s="21"/>
    </row>
    <row r="5" spans="1:5" ht="15" customHeight="1">
      <c r="A5" s="3" t="s">
        <v>50</v>
      </c>
      <c r="B5" s="21" t="s">
        <v>88</v>
      </c>
      <c r="C5" s="45"/>
      <c r="D5" s="45"/>
      <c r="E5" s="21"/>
    </row>
    <row r="6" spans="1:5" ht="15" customHeight="1">
      <c r="A6" s="3"/>
      <c r="B6" s="46"/>
      <c r="C6" s="21"/>
      <c r="D6" s="21"/>
      <c r="E6" s="21"/>
    </row>
    <row r="7" spans="1:6" ht="15" customHeight="1">
      <c r="A7" s="83" t="s">
        <v>9</v>
      </c>
      <c r="B7" s="83"/>
      <c r="C7" s="83"/>
      <c r="D7" s="83"/>
      <c r="E7" s="83"/>
      <c r="F7" s="83"/>
    </row>
    <row r="8" spans="1:6" ht="15" customHeight="1">
      <c r="A8" s="83" t="s">
        <v>12</v>
      </c>
      <c r="B8" s="83"/>
      <c r="C8" s="83"/>
      <c r="D8" s="83"/>
      <c r="E8" s="83"/>
      <c r="F8" s="83"/>
    </row>
    <row r="9" spans="1:6" ht="15" customHeight="1">
      <c r="A9" s="84" t="s">
        <v>53</v>
      </c>
      <c r="B9" s="84"/>
      <c r="C9" s="84"/>
      <c r="D9" s="84"/>
      <c r="E9" s="84"/>
      <c r="F9" s="84"/>
    </row>
    <row r="10" spans="1:6" ht="15" customHeight="1">
      <c r="A10" s="85"/>
      <c r="B10" s="85"/>
      <c r="C10" s="85"/>
      <c r="D10" s="85"/>
      <c r="E10" s="85"/>
      <c r="F10" s="85"/>
    </row>
    <row r="11" spans="1:7" ht="15" customHeight="1" thickBot="1">
      <c r="A11" s="50" t="s">
        <v>68</v>
      </c>
      <c r="B11" s="41"/>
      <c r="C11" s="41" t="s">
        <v>6</v>
      </c>
      <c r="D11" s="41" t="s">
        <v>31</v>
      </c>
      <c r="E11" s="41" t="s">
        <v>36</v>
      </c>
      <c r="F11" s="59" t="s">
        <v>72</v>
      </c>
      <c r="G11" s="47"/>
    </row>
    <row r="12" ht="15" customHeight="1">
      <c r="F12" s="34"/>
    </row>
    <row r="13" spans="1:7" ht="15" customHeight="1">
      <c r="A13" s="86" t="s">
        <v>24</v>
      </c>
      <c r="B13" s="8" t="s">
        <v>62</v>
      </c>
      <c r="C13" s="20">
        <f>+'I T'!F13</f>
        <v>304</v>
      </c>
      <c r="D13" s="20">
        <f>+'2 T'!F13</f>
        <v>90</v>
      </c>
      <c r="E13" s="20">
        <f>+'3 T'!F13</f>
        <v>140</v>
      </c>
      <c r="F13" s="79">
        <f>E13</f>
        <v>140</v>
      </c>
      <c r="G13" s="78"/>
    </row>
    <row r="14" spans="1:6" ht="15" customHeight="1">
      <c r="A14" s="86"/>
      <c r="B14" s="8" t="s">
        <v>63</v>
      </c>
      <c r="C14" s="20">
        <f>+'I T'!F14</f>
        <v>505.3333333333333</v>
      </c>
      <c r="D14" s="20">
        <f>+'2 T'!F14</f>
        <v>1598.6666666666667</v>
      </c>
      <c r="E14" s="20">
        <f>+'3 T'!F14</f>
        <v>1517</v>
      </c>
      <c r="F14" s="79">
        <f aca="true" t="shared" si="0" ref="F14:F23">+(D14+E14+C14)/3</f>
        <v>1207.0000000000002</v>
      </c>
    </row>
    <row r="15" spans="1:6" ht="15" customHeight="1">
      <c r="A15" s="86"/>
      <c r="B15" s="8" t="s">
        <v>64</v>
      </c>
      <c r="C15" s="20">
        <f>+'I T'!F15</f>
        <v>1070.3333333333333</v>
      </c>
      <c r="D15" s="20">
        <f>+'2 T'!F15</f>
        <v>146</v>
      </c>
      <c r="E15" s="20">
        <f>+'3 T'!F15</f>
        <v>135.66666666666666</v>
      </c>
      <c r="F15" s="79">
        <f t="shared" si="0"/>
        <v>450.6666666666667</v>
      </c>
    </row>
    <row r="16" spans="1:7" ht="15" customHeight="1">
      <c r="A16" s="86" t="s">
        <v>25</v>
      </c>
      <c r="B16" s="8" t="s">
        <v>62</v>
      </c>
      <c r="C16" s="20">
        <f>+'I T'!F16</f>
        <v>408</v>
      </c>
      <c r="D16" s="20">
        <f>+'2 T'!F16</f>
        <v>569</v>
      </c>
      <c r="E16" s="20">
        <f>+'3 T'!F16</f>
        <v>739</v>
      </c>
      <c r="F16" s="79">
        <f>E16</f>
        <v>739</v>
      </c>
      <c r="G16" s="78"/>
    </row>
    <row r="17" spans="1:6" ht="15" customHeight="1">
      <c r="A17" s="86"/>
      <c r="B17" s="8" t="s">
        <v>63</v>
      </c>
      <c r="C17" s="20">
        <f>+'I T'!F17</f>
        <v>308</v>
      </c>
      <c r="D17" s="20">
        <f>+'2 T'!F17</f>
        <v>864.3333333333334</v>
      </c>
      <c r="E17" s="20">
        <f>+'3 T'!F17</f>
        <v>907</v>
      </c>
      <c r="F17" s="79">
        <f t="shared" si="0"/>
        <v>693.1111111111112</v>
      </c>
    </row>
    <row r="18" spans="1:6" ht="15" customHeight="1">
      <c r="A18" s="86"/>
      <c r="B18" s="8" t="s">
        <v>64</v>
      </c>
      <c r="C18" s="20">
        <f>+'I T'!F18</f>
        <v>636</v>
      </c>
      <c r="D18" s="20">
        <f>+'2 T'!F18</f>
        <v>157.33333333333334</v>
      </c>
      <c r="E18" s="20">
        <f>+'3 T'!F18</f>
        <v>101.66666666666667</v>
      </c>
      <c r="F18" s="79">
        <f t="shared" si="0"/>
        <v>298.3333333333333</v>
      </c>
    </row>
    <row r="19" spans="1:7" ht="15" customHeight="1">
      <c r="A19" s="87" t="s">
        <v>26</v>
      </c>
      <c r="B19" s="8" t="s">
        <v>62</v>
      </c>
      <c r="C19" s="20">
        <f>+'I T'!F19</f>
        <v>3307</v>
      </c>
      <c r="D19" s="20">
        <f>+'2 T'!F19</f>
        <v>897</v>
      </c>
      <c r="E19" s="20">
        <f>+'3 T'!F19</f>
        <v>210</v>
      </c>
      <c r="F19" s="79">
        <f>E19</f>
        <v>210</v>
      </c>
      <c r="G19" s="78"/>
    </row>
    <row r="20" spans="1:6" ht="15" customHeight="1">
      <c r="A20" s="87"/>
      <c r="B20" s="8" t="s">
        <v>63</v>
      </c>
      <c r="C20" s="20">
        <f>+'I T'!F20</f>
        <v>0</v>
      </c>
      <c r="D20" s="20">
        <f>+'2 T'!F20</f>
        <v>1675</v>
      </c>
      <c r="E20" s="20">
        <f>+'3 T'!F20</f>
        <v>2242.3333333333335</v>
      </c>
      <c r="F20" s="34">
        <f t="shared" si="0"/>
        <v>1305.7777777777778</v>
      </c>
    </row>
    <row r="21" spans="1:6" ht="15" customHeight="1">
      <c r="A21" s="87"/>
      <c r="B21" s="8" t="s">
        <v>64</v>
      </c>
      <c r="C21" s="20">
        <f>+'I T'!F21</f>
        <v>1378.6666666666667</v>
      </c>
      <c r="D21" s="20">
        <f>+'2 T'!F21</f>
        <v>1827.3333333333333</v>
      </c>
      <c r="E21" s="20">
        <f>+'3 T'!F21</f>
        <v>483</v>
      </c>
      <c r="F21" s="34">
        <f t="shared" si="0"/>
        <v>1229.6666666666667</v>
      </c>
    </row>
    <row r="22" spans="1:6" ht="15" customHeight="1">
      <c r="A22" s="28"/>
      <c r="F22" s="34"/>
    </row>
    <row r="23" spans="1:7" ht="15" customHeight="1" thickBot="1">
      <c r="A23" s="30" t="s">
        <v>13</v>
      </c>
      <c r="B23" s="31" t="s">
        <v>54</v>
      </c>
      <c r="C23" s="31">
        <f>+C14+C15+C17+C18+C20+C21</f>
        <v>3898.333333333333</v>
      </c>
      <c r="D23" s="31">
        <f>+D14+D15+D17+D18+D20+D21</f>
        <v>6268.666666666667</v>
      </c>
      <c r="E23" s="31">
        <f>+E14+E15+E17+E18+E20+E21</f>
        <v>5386.666666666667</v>
      </c>
      <c r="F23" s="31">
        <f t="shared" si="0"/>
        <v>5184.555555555556</v>
      </c>
      <c r="G23" s="34"/>
    </row>
    <row r="24" spans="1:6" ht="15" customHeight="1" thickTop="1">
      <c r="A24" s="60" t="s">
        <v>70</v>
      </c>
      <c r="B24" s="34"/>
      <c r="C24" s="34"/>
      <c r="D24" s="34"/>
      <c r="E24" s="34"/>
      <c r="F24" s="34"/>
    </row>
    <row r="25" ht="15" customHeight="1">
      <c r="A25" s="74" t="s">
        <v>78</v>
      </c>
    </row>
    <row r="26" ht="15" customHeight="1">
      <c r="A26" s="1"/>
    </row>
    <row r="27" ht="15" customHeight="1"/>
    <row r="28" spans="1:5" ht="15" customHeight="1">
      <c r="A28" s="84" t="s">
        <v>14</v>
      </c>
      <c r="B28" s="84"/>
      <c r="C28" s="84"/>
      <c r="D28" s="84"/>
      <c r="E28" s="84"/>
    </row>
    <row r="29" spans="1:5" ht="15" customHeight="1">
      <c r="A29" s="83" t="s">
        <v>32</v>
      </c>
      <c r="B29" s="83"/>
      <c r="C29" s="83"/>
      <c r="D29" s="83"/>
      <c r="E29" s="83"/>
    </row>
    <row r="30" spans="1:6" ht="15" customHeight="1">
      <c r="A30" s="84" t="s">
        <v>55</v>
      </c>
      <c r="B30" s="84"/>
      <c r="C30" s="84"/>
      <c r="D30" s="84"/>
      <c r="E30" s="84"/>
      <c r="F30" s="84"/>
    </row>
    <row r="31" spans="1:5" ht="15" customHeight="1">
      <c r="A31" s="85"/>
      <c r="B31" s="85"/>
      <c r="C31" s="85"/>
      <c r="D31" s="85"/>
      <c r="E31" s="85"/>
    </row>
    <row r="32" spans="1:6" ht="15" customHeight="1" thickBot="1">
      <c r="A32" s="50" t="s">
        <v>68</v>
      </c>
      <c r="B32" s="24"/>
      <c r="C32" s="24" t="s">
        <v>6</v>
      </c>
      <c r="D32" s="24" t="s">
        <v>31</v>
      </c>
      <c r="E32" s="24" t="s">
        <v>36</v>
      </c>
      <c r="F32" s="24" t="s">
        <v>43</v>
      </c>
    </row>
    <row r="33" ht="15" customHeight="1"/>
    <row r="34" spans="1:6" ht="15" customHeight="1">
      <c r="A34" s="28" t="s">
        <v>24</v>
      </c>
      <c r="B34" s="20" t="s">
        <v>60</v>
      </c>
      <c r="C34" s="20">
        <f>+'I T'!F34</f>
        <v>233330592</v>
      </c>
      <c r="D34" s="20">
        <f>+'2 T'!F34</f>
        <v>738161952</v>
      </c>
      <c r="E34" s="20">
        <f>+'3 T'!F34</f>
        <v>700458912</v>
      </c>
      <c r="F34" s="20">
        <f aca="true" t="shared" si="1" ref="F34:F39">+C34+D34+E34</f>
        <v>1671951456</v>
      </c>
    </row>
    <row r="35" spans="1:6" ht="15" customHeight="1">
      <c r="A35" s="28"/>
      <c r="B35" s="20" t="s">
        <v>59</v>
      </c>
      <c r="C35" s="20">
        <f>+'I T'!F35</f>
        <v>494211432</v>
      </c>
      <c r="D35" s="20">
        <f>+'2 T'!F35</f>
        <v>67413456</v>
      </c>
      <c r="E35" s="20">
        <f>+'3 T'!F35</f>
        <v>62642184</v>
      </c>
      <c r="F35" s="20">
        <f t="shared" si="1"/>
        <v>624267072</v>
      </c>
    </row>
    <row r="36" spans="1:6" ht="15" customHeight="1">
      <c r="A36" s="28" t="s">
        <v>25</v>
      </c>
      <c r="B36" s="20" t="s">
        <v>60</v>
      </c>
      <c r="C36" s="20">
        <f>+'I T'!F36</f>
        <v>56885136</v>
      </c>
      <c r="D36" s="20">
        <f>+'2 T'!F36</f>
        <v>159697016</v>
      </c>
      <c r="E36" s="20">
        <f>+'3 T'!F36</f>
        <v>167454080</v>
      </c>
      <c r="F36" s="20">
        <f t="shared" si="1"/>
        <v>384036232</v>
      </c>
    </row>
    <row r="37" spans="1:6" ht="15" customHeight="1">
      <c r="A37" s="28"/>
      <c r="B37" s="20" t="s">
        <v>59</v>
      </c>
      <c r="C37" s="20">
        <f>+'I T'!F37</f>
        <v>117402548</v>
      </c>
      <c r="D37" s="20">
        <f>+'2 T'!F37</f>
        <v>29058208</v>
      </c>
      <c r="E37" s="20">
        <f>+'3 T'!F37</f>
        <v>18777020</v>
      </c>
      <c r="F37" s="20">
        <f t="shared" si="1"/>
        <v>165237776</v>
      </c>
    </row>
    <row r="38" spans="1:6" ht="15" customHeight="1">
      <c r="A38" s="28" t="s">
        <v>26</v>
      </c>
      <c r="B38" s="20" t="s">
        <v>60</v>
      </c>
      <c r="C38" s="20">
        <f>+'I T'!F38</f>
        <v>0</v>
      </c>
      <c r="D38" s="20">
        <f>+'2 T'!F38</f>
        <v>956156250</v>
      </c>
      <c r="E38" s="20">
        <f>+'3 T'!F38</f>
        <v>1477177083.44</v>
      </c>
      <c r="F38" s="20">
        <f t="shared" si="1"/>
        <v>2433333333.44</v>
      </c>
    </row>
    <row r="39" spans="1:6" ht="15" customHeight="1">
      <c r="A39" s="28"/>
      <c r="B39" s="20" t="s">
        <v>59</v>
      </c>
      <c r="C39" s="20">
        <f>+'I T'!F39</f>
        <v>904750000</v>
      </c>
      <c r="D39" s="20">
        <f>+'2 T'!F39</f>
        <v>1342250000</v>
      </c>
      <c r="E39" s="20">
        <f>+'3 T'!F39</f>
        <v>323447916.55999994</v>
      </c>
      <c r="F39" s="20">
        <f t="shared" si="1"/>
        <v>2570447916.56</v>
      </c>
    </row>
    <row r="40" spans="1:6" ht="15" customHeight="1">
      <c r="A40" s="69"/>
      <c r="C40" s="20">
        <f>+'I T'!F40</f>
        <v>0</v>
      </c>
      <c r="D40" s="20">
        <f>+'2 T'!F40</f>
        <v>0</v>
      </c>
      <c r="E40" s="20">
        <f>+'3 T'!F40</f>
        <v>0</v>
      </c>
      <c r="F40" s="20">
        <f>+C40+D40+E40</f>
        <v>0</v>
      </c>
    </row>
    <row r="41" ht="15" customHeight="1"/>
    <row r="42" spans="1:6" ht="15" customHeight="1" thickBot="1">
      <c r="A42" s="30" t="s">
        <v>13</v>
      </c>
      <c r="B42" s="31"/>
      <c r="C42" s="31">
        <f>SUM(C34:C41)</f>
        <v>1806579708</v>
      </c>
      <c r="D42" s="31">
        <f>SUM(D34:D41)</f>
        <v>3292736882</v>
      </c>
      <c r="E42" s="31">
        <f>SUM(E34:E41)</f>
        <v>2749957196</v>
      </c>
      <c r="F42" s="31">
        <f>SUM(F34:F41)</f>
        <v>7849273786</v>
      </c>
    </row>
    <row r="43" ht="15" customHeight="1" thickTop="1">
      <c r="A43" s="33" t="s">
        <v>44</v>
      </c>
    </row>
    <row r="44" ht="15" customHeight="1">
      <c r="A44" s="74" t="s">
        <v>78</v>
      </c>
    </row>
    <row r="45" ht="15" customHeight="1">
      <c r="A45" s="1"/>
    </row>
    <row r="46" ht="15" customHeight="1">
      <c r="A46" s="1"/>
    </row>
    <row r="47" ht="15" customHeight="1"/>
    <row r="48" spans="1:5" ht="15" customHeight="1">
      <c r="A48" s="83" t="s">
        <v>15</v>
      </c>
      <c r="B48" s="83"/>
      <c r="C48" s="83"/>
      <c r="D48" s="83"/>
      <c r="E48" s="83"/>
    </row>
    <row r="49" spans="1:5" ht="15" customHeight="1">
      <c r="A49" s="83" t="s">
        <v>33</v>
      </c>
      <c r="B49" s="83"/>
      <c r="C49" s="83"/>
      <c r="D49" s="83"/>
      <c r="E49" s="83"/>
    </row>
    <row r="50" spans="1:5" ht="15" customHeight="1">
      <c r="A50" s="84" t="s">
        <v>55</v>
      </c>
      <c r="B50" s="84"/>
      <c r="C50" s="84"/>
      <c r="D50" s="84"/>
      <c r="E50" s="84"/>
    </row>
    <row r="51" spans="1:5" ht="15" customHeight="1">
      <c r="A51" s="85"/>
      <c r="B51" s="85"/>
      <c r="C51" s="85"/>
      <c r="D51" s="85"/>
      <c r="E51" s="85"/>
    </row>
    <row r="52" spans="1:6" ht="15" customHeight="1" thickBot="1">
      <c r="A52" s="40" t="s">
        <v>10</v>
      </c>
      <c r="B52" s="41" t="s">
        <v>6</v>
      </c>
      <c r="C52" s="41" t="s">
        <v>31</v>
      </c>
      <c r="D52" s="41" t="s">
        <v>36</v>
      </c>
      <c r="E52" s="41" t="s">
        <v>43</v>
      </c>
      <c r="F52" s="47"/>
    </row>
    <row r="53" ht="15" customHeight="1">
      <c r="F53" s="34"/>
    </row>
    <row r="54" spans="1:6" ht="15" customHeight="1">
      <c r="A54" s="26" t="s">
        <v>27</v>
      </c>
      <c r="B54" s="20">
        <f>+'I T'!E54</f>
        <v>901829708</v>
      </c>
      <c r="C54" s="20">
        <f>+'2 T'!E54</f>
        <v>994330632</v>
      </c>
      <c r="D54" s="20">
        <f>+'3 T'!E54</f>
        <v>949332196</v>
      </c>
      <c r="E54" s="20">
        <f>SUM(B54:D54)</f>
        <v>2845492536</v>
      </c>
      <c r="F54" s="34"/>
    </row>
    <row r="55" spans="1:6" ht="15" customHeight="1">
      <c r="A55" s="26" t="s">
        <v>45</v>
      </c>
      <c r="B55" s="20">
        <f>+'I T'!E55</f>
        <v>904750000</v>
      </c>
      <c r="C55" s="20">
        <f>+'2 T'!E55</f>
        <v>2298406250</v>
      </c>
      <c r="D55" s="20">
        <f>+'3 T'!E55</f>
        <v>1800625000</v>
      </c>
      <c r="E55" s="20">
        <f>SUM(B55:D55)</f>
        <v>5003781250</v>
      </c>
      <c r="F55" s="34"/>
    </row>
    <row r="56" spans="1:6" ht="15" customHeight="1">
      <c r="A56" s="73" t="s">
        <v>80</v>
      </c>
      <c r="B56" s="20">
        <f>+'I T'!E56</f>
        <v>0</v>
      </c>
      <c r="C56" s="20">
        <f>+'2 T'!E56</f>
        <v>0</v>
      </c>
      <c r="D56" s="20">
        <f>+'3 T'!E56</f>
        <v>0</v>
      </c>
      <c r="E56" s="20">
        <f>SUM(B56:D56)</f>
        <v>0</v>
      </c>
      <c r="F56" s="34"/>
    </row>
    <row r="57" ht="15" customHeight="1">
      <c r="F57" s="34"/>
    </row>
    <row r="58" ht="15" customHeight="1">
      <c r="F58" s="34"/>
    </row>
    <row r="59" spans="1:6" ht="15" customHeight="1" thickBot="1">
      <c r="A59" s="30" t="s">
        <v>13</v>
      </c>
      <c r="B59" s="31">
        <f>SUM(B54:B58)</f>
        <v>1806579708</v>
      </c>
      <c r="C59" s="31">
        <f>SUM(C54:C58)</f>
        <v>3292736882</v>
      </c>
      <c r="D59" s="31">
        <f>SUM(D54:D58)</f>
        <v>2749957196</v>
      </c>
      <c r="E59" s="31">
        <f>SUM(E54:E58)</f>
        <v>7849273786</v>
      </c>
      <c r="F59" s="34"/>
    </row>
    <row r="60" ht="15" customHeight="1" thickTop="1">
      <c r="A60" s="74" t="s">
        <v>78</v>
      </c>
    </row>
    <row r="61" ht="15" customHeight="1">
      <c r="A61" s="1"/>
    </row>
    <row r="62" ht="15" customHeight="1"/>
    <row r="63" spans="1:5" ht="15" customHeight="1">
      <c r="A63" s="83" t="s">
        <v>46</v>
      </c>
      <c r="B63" s="83"/>
      <c r="C63" s="83"/>
      <c r="D63" s="83"/>
      <c r="E63" s="83"/>
    </row>
    <row r="64" spans="1:5" ht="15" customHeight="1">
      <c r="A64" s="83" t="s">
        <v>16</v>
      </c>
      <c r="B64" s="83"/>
      <c r="C64" s="83"/>
      <c r="D64" s="83"/>
      <c r="E64" s="83"/>
    </row>
    <row r="65" spans="1:5" ht="15" customHeight="1">
      <c r="A65" s="84" t="s">
        <v>55</v>
      </c>
      <c r="B65" s="84"/>
      <c r="C65" s="84"/>
      <c r="D65" s="84"/>
      <c r="E65" s="84"/>
    </row>
    <row r="66" spans="1:5" ht="15" customHeight="1">
      <c r="A66" s="85"/>
      <c r="B66" s="85"/>
      <c r="C66" s="85"/>
      <c r="D66" s="85"/>
      <c r="E66" s="85"/>
    </row>
    <row r="67" spans="1:6" ht="15" customHeight="1" thickBot="1">
      <c r="A67" s="40" t="s">
        <v>10</v>
      </c>
      <c r="B67" s="41" t="s">
        <v>6</v>
      </c>
      <c r="C67" s="41" t="s">
        <v>31</v>
      </c>
      <c r="D67" s="41" t="s">
        <v>36</v>
      </c>
      <c r="E67" s="41" t="s">
        <v>43</v>
      </c>
      <c r="F67" s="47"/>
    </row>
    <row r="68" ht="15" customHeight="1">
      <c r="F68" s="34"/>
    </row>
    <row r="69" spans="1:6" ht="15" customHeight="1">
      <c r="A69" s="20" t="s">
        <v>66</v>
      </c>
      <c r="B69" s="20">
        <f>+'I T'!E69</f>
        <v>0</v>
      </c>
      <c r="C69" s="20">
        <f>+'2 T'!E69</f>
        <v>-217260960.66999996</v>
      </c>
      <c r="D69" s="20">
        <f>+'3 T'!E69</f>
        <v>410390307.3299999</v>
      </c>
      <c r="E69" s="20">
        <f>B69</f>
        <v>0</v>
      </c>
      <c r="F69" s="34"/>
    </row>
    <row r="70" spans="1:6" ht="15" customHeight="1">
      <c r="A70" s="20" t="s">
        <v>17</v>
      </c>
      <c r="B70" s="20">
        <f>+'I T'!E70</f>
        <v>684568747.33</v>
      </c>
      <c r="C70" s="20">
        <f>+'2 T'!E70</f>
        <v>1621981900</v>
      </c>
      <c r="D70" s="20">
        <f>+'3 T'!E70</f>
        <v>642863372</v>
      </c>
      <c r="E70" s="20">
        <f>SUM(B70:D70)</f>
        <v>2949414019.33</v>
      </c>
      <c r="F70" s="34"/>
    </row>
    <row r="71" spans="1:6" ht="15" customHeight="1">
      <c r="A71" s="20" t="s">
        <v>18</v>
      </c>
      <c r="B71" s="20">
        <f>+'I T'!E71</f>
        <v>684568747.33</v>
      </c>
      <c r="C71" s="20">
        <f>+'2 T'!E71</f>
        <v>1404720939.33</v>
      </c>
      <c r="D71" s="20">
        <f>+'3 T'!E71</f>
        <v>1053253679.3299999</v>
      </c>
      <c r="E71" s="20">
        <f>SUM(E69:E70)</f>
        <v>2949414019.33</v>
      </c>
      <c r="F71" s="34"/>
    </row>
    <row r="72" spans="1:6" ht="15" customHeight="1">
      <c r="A72" s="20" t="s">
        <v>19</v>
      </c>
      <c r="B72" s="20">
        <f>+'I T'!E72</f>
        <v>901829708</v>
      </c>
      <c r="C72" s="20">
        <f>+'2 T'!E72</f>
        <v>994330632</v>
      </c>
      <c r="D72" s="20">
        <f>+'3 T'!E72</f>
        <v>949332196</v>
      </c>
      <c r="E72" s="20">
        <f>SUM(B72:D72)</f>
        <v>2845492536</v>
      </c>
      <c r="F72" s="34"/>
    </row>
    <row r="73" spans="1:6" ht="15" customHeight="1">
      <c r="A73" s="34" t="s">
        <v>20</v>
      </c>
      <c r="B73" s="34">
        <f>+'I T'!E73</f>
        <v>-217260960.66999996</v>
      </c>
      <c r="C73" s="34">
        <f>+'2 T'!E73</f>
        <v>410390307.3299999</v>
      </c>
      <c r="D73" s="34">
        <f>+'3 T'!E73</f>
        <v>103921483.32999992</v>
      </c>
      <c r="E73" s="34">
        <f>+E71-E72</f>
        <v>103921483.32999992</v>
      </c>
      <c r="F73" s="34"/>
    </row>
    <row r="74" spans="1:6" ht="15" customHeight="1" thickBot="1">
      <c r="A74" s="31"/>
      <c r="B74" s="31"/>
      <c r="C74" s="31"/>
      <c r="D74" s="31"/>
      <c r="E74" s="31"/>
      <c r="F74" s="34"/>
    </row>
    <row r="75" ht="15" customHeight="1" thickTop="1">
      <c r="A75" s="74" t="s">
        <v>78</v>
      </c>
    </row>
    <row r="76" ht="15" customHeight="1">
      <c r="A76" s="1"/>
    </row>
    <row r="77" ht="15" customHeight="1">
      <c r="A77" s="20"/>
    </row>
    <row r="78" spans="1:6" ht="15">
      <c r="A78" s="83" t="s">
        <v>47</v>
      </c>
      <c r="B78" s="83"/>
      <c r="C78" s="83"/>
      <c r="D78" s="83"/>
      <c r="E78" s="83"/>
      <c r="F78" s="21" t="s">
        <v>58</v>
      </c>
    </row>
    <row r="79" spans="1:6" ht="15">
      <c r="A79" s="83" t="s">
        <v>52</v>
      </c>
      <c r="B79" s="83"/>
      <c r="C79" s="83"/>
      <c r="D79" s="83"/>
      <c r="E79" s="83"/>
      <c r="F79" s="21">
        <f>E70+E85</f>
        <v>8000695268.31</v>
      </c>
    </row>
    <row r="80" spans="1:6" ht="15">
      <c r="A80" s="84" t="s">
        <v>55</v>
      </c>
      <c r="B80" s="84"/>
      <c r="C80" s="84"/>
      <c r="D80" s="84"/>
      <c r="E80" s="84"/>
      <c r="F80" s="21"/>
    </row>
    <row r="81" spans="1:5" ht="15">
      <c r="A81" s="85"/>
      <c r="B81" s="85"/>
      <c r="C81" s="85"/>
      <c r="D81" s="85"/>
      <c r="E81" s="85"/>
    </row>
    <row r="82" spans="1:5" ht="15.75" thickBot="1">
      <c r="A82" s="40" t="s">
        <v>10</v>
      </c>
      <c r="B82" s="41" t="s">
        <v>6</v>
      </c>
      <c r="C82" s="41" t="s">
        <v>31</v>
      </c>
      <c r="D82" s="41" t="s">
        <v>36</v>
      </c>
      <c r="E82" s="41" t="s">
        <v>43</v>
      </c>
    </row>
    <row r="84" spans="1:5" ht="15">
      <c r="A84" s="20" t="s">
        <v>66</v>
      </c>
      <c r="B84" s="20">
        <f>+'I T'!E84</f>
        <v>0</v>
      </c>
      <c r="C84" s="20">
        <f>+'2 T'!E84</f>
        <v>224416666.67000008</v>
      </c>
      <c r="D84" s="20">
        <f>+'3 T'!E84</f>
        <v>748927083.3200006</v>
      </c>
      <c r="E84" s="20">
        <f>B84</f>
        <v>0</v>
      </c>
    </row>
    <row r="85" spans="1:5" ht="15">
      <c r="A85" s="20" t="s">
        <v>17</v>
      </c>
      <c r="B85" s="20">
        <f>+'I T'!E85</f>
        <v>1129166666.67</v>
      </c>
      <c r="C85" s="20">
        <f>+'2 T'!E85</f>
        <v>2822916666.6500006</v>
      </c>
      <c r="D85" s="20">
        <f>+'3 T'!E85</f>
        <v>1099197915.66</v>
      </c>
      <c r="E85" s="20">
        <f>SUM(B85:D85)</f>
        <v>5051281248.9800005</v>
      </c>
    </row>
    <row r="86" spans="1:5" ht="15">
      <c r="A86" s="20" t="s">
        <v>18</v>
      </c>
      <c r="B86" s="20">
        <f>+'I T'!E86</f>
        <v>1129166666.67</v>
      </c>
      <c r="C86" s="20">
        <f>+'2 T'!E86</f>
        <v>3047333333.3200006</v>
      </c>
      <c r="D86" s="20">
        <f>+'3 T'!E86</f>
        <v>1848124998.9800007</v>
      </c>
      <c r="E86" s="20">
        <f>SUM(E84:E85)</f>
        <v>5051281248.9800005</v>
      </c>
    </row>
    <row r="87" spans="1:5" ht="15">
      <c r="A87" s="20" t="s">
        <v>19</v>
      </c>
      <c r="B87" s="20">
        <f>+'I T'!E87</f>
        <v>904750000</v>
      </c>
      <c r="C87" s="20">
        <f>+'2 T'!E87</f>
        <v>2298406250</v>
      </c>
      <c r="D87" s="20">
        <f>+'3 T'!E87</f>
        <v>1800625000</v>
      </c>
      <c r="E87" s="20">
        <f>SUM(B87:D87)</f>
        <v>5003781250</v>
      </c>
    </row>
    <row r="88" spans="1:5" ht="15">
      <c r="A88" s="34" t="s">
        <v>20</v>
      </c>
      <c r="B88" s="34">
        <f>+'I T'!E88</f>
        <v>224416666.67000008</v>
      </c>
      <c r="C88" s="34">
        <f>+'2 T'!E88</f>
        <v>748927083.3200006</v>
      </c>
      <c r="D88" s="34">
        <f>+'3 T'!E88</f>
        <v>47499998.980000734</v>
      </c>
      <c r="E88" s="34">
        <f>+E86-E87</f>
        <v>47499998.980000496</v>
      </c>
    </row>
    <row r="89" spans="1:5" ht="15.75" thickBot="1">
      <c r="A89" s="31"/>
      <c r="B89" s="31"/>
      <c r="C89" s="31"/>
      <c r="D89" s="31"/>
      <c r="E89" s="31"/>
    </row>
    <row r="90" ht="15.75" thickTop="1">
      <c r="A90" s="74" t="s">
        <v>78</v>
      </c>
    </row>
    <row r="93" ht="15">
      <c r="A93" s="49"/>
    </row>
    <row r="94" ht="15">
      <c r="A94" s="73" t="s">
        <v>81</v>
      </c>
    </row>
    <row r="95" ht="15">
      <c r="A95" s="49"/>
    </row>
  </sheetData>
  <sheetProtection/>
  <mergeCells count="24">
    <mergeCell ref="A80:E80"/>
    <mergeCell ref="A66:E66"/>
    <mergeCell ref="A78:E78"/>
    <mergeCell ref="A9:F9"/>
    <mergeCell ref="A13:A15"/>
    <mergeCell ref="A16:A18"/>
    <mergeCell ref="A19:A21"/>
    <mergeCell ref="A30:F30"/>
    <mergeCell ref="A81:E81"/>
    <mergeCell ref="A31:E31"/>
    <mergeCell ref="A48:E48"/>
    <mergeCell ref="A49:E49"/>
    <mergeCell ref="A51:E51"/>
    <mergeCell ref="A63:E63"/>
    <mergeCell ref="A50:E50"/>
    <mergeCell ref="A65:E65"/>
    <mergeCell ref="A79:E79"/>
    <mergeCell ref="A64:E64"/>
    <mergeCell ref="A1:E1"/>
    <mergeCell ref="A7:F7"/>
    <mergeCell ref="A8:F8"/>
    <mergeCell ref="A10:F10"/>
    <mergeCell ref="A28:E28"/>
    <mergeCell ref="A29:E2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="110" zoomScaleNormal="110" zoomScalePageLayoutView="0" workbookViewId="0" topLeftCell="A1">
      <selection activeCell="G13" sqref="G13"/>
    </sheetView>
  </sheetViews>
  <sheetFormatPr defaultColWidth="11.57421875" defaultRowHeight="15"/>
  <cols>
    <col min="1" max="1" width="64.8515625" style="26" customWidth="1"/>
    <col min="2" max="2" width="23.00390625" style="20" customWidth="1"/>
    <col min="3" max="6" width="16.8515625" style="20" bestFit="1" customWidth="1"/>
    <col min="7" max="7" width="17.140625" style="20" customWidth="1"/>
    <col min="8" max="8" width="13.57421875" style="20" bestFit="1" customWidth="1"/>
    <col min="9" max="9" width="14.28125" style="20" bestFit="1" customWidth="1"/>
    <col min="10" max="16384" width="11.57421875" style="20" customWidth="1"/>
  </cols>
  <sheetData>
    <row r="1" spans="1:5" ht="15" customHeight="1">
      <c r="A1" s="83" t="s">
        <v>21</v>
      </c>
      <c r="B1" s="83"/>
      <c r="C1" s="83"/>
      <c r="D1" s="83"/>
      <c r="E1" s="83"/>
    </row>
    <row r="2" spans="1:5" ht="15" customHeight="1">
      <c r="A2" s="3" t="s">
        <v>0</v>
      </c>
      <c r="B2" s="48" t="s">
        <v>23</v>
      </c>
      <c r="C2" s="22"/>
      <c r="D2" s="22"/>
      <c r="E2" s="28"/>
    </row>
    <row r="3" spans="1:5" ht="15" customHeight="1">
      <c r="A3" s="3" t="s">
        <v>1</v>
      </c>
      <c r="B3" s="48" t="s">
        <v>22</v>
      </c>
      <c r="C3" s="48"/>
      <c r="D3" s="48"/>
      <c r="E3" s="28"/>
    </row>
    <row r="4" spans="1:5" ht="15" customHeight="1">
      <c r="A4" s="3" t="s">
        <v>11</v>
      </c>
      <c r="B4" s="22" t="s">
        <v>65</v>
      </c>
      <c r="C4" s="22"/>
      <c r="D4" s="22"/>
      <c r="E4" s="28"/>
    </row>
    <row r="5" spans="1:5" ht="15" customHeight="1">
      <c r="A5" s="3" t="s">
        <v>2</v>
      </c>
      <c r="B5" s="54">
        <v>2014</v>
      </c>
      <c r="C5" s="22"/>
      <c r="D5" s="22"/>
      <c r="E5" s="28"/>
    </row>
    <row r="6" ht="15" customHeight="1"/>
    <row r="7" spans="1:7" ht="15" customHeight="1">
      <c r="A7" s="83" t="s">
        <v>9</v>
      </c>
      <c r="B7" s="83"/>
      <c r="C7" s="83"/>
      <c r="D7" s="83"/>
      <c r="E7" s="83"/>
      <c r="F7" s="83"/>
      <c r="G7" s="83"/>
    </row>
    <row r="8" spans="1:7" ht="15" customHeight="1">
      <c r="A8" s="83" t="s">
        <v>12</v>
      </c>
      <c r="B8" s="83"/>
      <c r="C8" s="83"/>
      <c r="D8" s="83"/>
      <c r="E8" s="83"/>
      <c r="F8" s="83"/>
      <c r="G8" s="83"/>
    </row>
    <row r="9" spans="1:7" ht="15" customHeight="1">
      <c r="A9" s="84" t="s">
        <v>53</v>
      </c>
      <c r="B9" s="84"/>
      <c r="C9" s="84"/>
      <c r="D9" s="84"/>
      <c r="E9" s="84"/>
      <c r="F9" s="84"/>
      <c r="G9" s="84"/>
    </row>
    <row r="10" spans="1:7" ht="15" customHeight="1">
      <c r="A10" s="85"/>
      <c r="B10" s="85"/>
      <c r="C10" s="85"/>
      <c r="D10" s="85"/>
      <c r="E10" s="85"/>
      <c r="F10" s="85"/>
      <c r="G10" s="85"/>
    </row>
    <row r="11" spans="1:7" ht="15" customHeight="1" thickBot="1">
      <c r="A11" s="50" t="s">
        <v>68</v>
      </c>
      <c r="B11" s="41"/>
      <c r="C11" s="41" t="s">
        <v>6</v>
      </c>
      <c r="D11" s="41" t="s">
        <v>31</v>
      </c>
      <c r="E11" s="41" t="s">
        <v>36</v>
      </c>
      <c r="F11" s="41" t="s">
        <v>40</v>
      </c>
      <c r="G11" s="61" t="s">
        <v>71</v>
      </c>
    </row>
    <row r="12" ht="15" customHeight="1">
      <c r="F12" s="34"/>
    </row>
    <row r="13" spans="1:8" ht="15" customHeight="1">
      <c r="A13" s="86" t="s">
        <v>24</v>
      </c>
      <c r="B13" s="8" t="s">
        <v>62</v>
      </c>
      <c r="C13" s="20">
        <f>+'I T'!F13</f>
        <v>304</v>
      </c>
      <c r="D13" s="20">
        <f>+'2 T'!F13</f>
        <v>90</v>
      </c>
      <c r="E13" s="20">
        <f>+'3 T'!F13</f>
        <v>140</v>
      </c>
      <c r="F13" s="34">
        <f>+'4 T'!F13</f>
        <v>42</v>
      </c>
      <c r="G13" s="92">
        <f>F13</f>
        <v>42</v>
      </c>
      <c r="H13" s="78"/>
    </row>
    <row r="14" spans="1:7" ht="15" customHeight="1">
      <c r="A14" s="86"/>
      <c r="B14" s="8" t="s">
        <v>63</v>
      </c>
      <c r="C14" s="20">
        <f>+'I T'!F14</f>
        <v>505.3333333333333</v>
      </c>
      <c r="D14" s="20">
        <f>+'2 T'!F14</f>
        <v>1598.6666666666667</v>
      </c>
      <c r="E14" s="20">
        <f>+'3 T'!F14</f>
        <v>1517</v>
      </c>
      <c r="F14" s="34">
        <f>+'4 T'!F14</f>
        <v>1612</v>
      </c>
      <c r="G14" s="92">
        <f aca="true" t="shared" si="0" ref="G14:G23">+(+C14+D14+E14+F14)/4</f>
        <v>1308.25</v>
      </c>
    </row>
    <row r="15" spans="1:7" ht="15" customHeight="1">
      <c r="A15" s="86"/>
      <c r="B15" s="8" t="s">
        <v>64</v>
      </c>
      <c r="C15" s="20">
        <f>+'I T'!F15</f>
        <v>1070.3333333333333</v>
      </c>
      <c r="D15" s="20">
        <f>+'2 T'!F15</f>
        <v>146</v>
      </c>
      <c r="E15" s="20">
        <f>+'3 T'!F15</f>
        <v>135.66666666666666</v>
      </c>
      <c r="F15" s="34">
        <f>+'4 T'!F15</f>
        <v>156.33333333333334</v>
      </c>
      <c r="G15" s="92">
        <f t="shared" si="0"/>
        <v>377.0833333333333</v>
      </c>
    </row>
    <row r="16" spans="1:8" ht="15" customHeight="1">
      <c r="A16" s="86" t="s">
        <v>25</v>
      </c>
      <c r="B16" s="8" t="s">
        <v>62</v>
      </c>
      <c r="C16" s="20">
        <f>+'I T'!F16</f>
        <v>408</v>
      </c>
      <c r="D16" s="20">
        <f>+'2 T'!F16</f>
        <v>569</v>
      </c>
      <c r="E16" s="20">
        <f>+'3 T'!F16</f>
        <v>739</v>
      </c>
      <c r="F16" s="34">
        <f>+'4 T'!F16</f>
        <v>851</v>
      </c>
      <c r="G16" s="92">
        <f>F16</f>
        <v>851</v>
      </c>
      <c r="H16" s="78"/>
    </row>
    <row r="17" spans="1:7" ht="15" customHeight="1">
      <c r="A17" s="86"/>
      <c r="B17" s="8" t="s">
        <v>63</v>
      </c>
      <c r="C17" s="20">
        <f>+'I T'!F17</f>
        <v>308</v>
      </c>
      <c r="D17" s="20">
        <f>+'2 T'!F17</f>
        <v>864.3333333333334</v>
      </c>
      <c r="E17" s="20">
        <f>+'3 T'!F17</f>
        <v>907</v>
      </c>
      <c r="F17" s="34">
        <f>+'4 T'!F17</f>
        <v>966.3333333333334</v>
      </c>
      <c r="G17" s="92">
        <f t="shared" si="0"/>
        <v>761.4166666666667</v>
      </c>
    </row>
    <row r="18" spans="1:7" ht="15" customHeight="1">
      <c r="A18" s="86"/>
      <c r="B18" s="8" t="s">
        <v>64</v>
      </c>
      <c r="C18" s="20">
        <f>+'I T'!F18</f>
        <v>636</v>
      </c>
      <c r="D18" s="20">
        <f>+'2 T'!F18</f>
        <v>157.33333333333334</v>
      </c>
      <c r="E18" s="20">
        <f>+'3 T'!F18</f>
        <v>101.66666666666667</v>
      </c>
      <c r="F18" s="34">
        <f>+'4 T'!F18</f>
        <v>97.66666666666667</v>
      </c>
      <c r="G18" s="92">
        <f t="shared" si="0"/>
        <v>248.16666666666666</v>
      </c>
    </row>
    <row r="19" spans="1:8" ht="15" customHeight="1">
      <c r="A19" s="87" t="s">
        <v>26</v>
      </c>
      <c r="B19" s="8" t="s">
        <v>62</v>
      </c>
      <c r="C19" s="20">
        <f>+'I T'!F19</f>
        <v>3307</v>
      </c>
      <c r="D19" s="20">
        <f>+'2 T'!F19</f>
        <v>897</v>
      </c>
      <c r="E19" s="20">
        <f>+'3 T'!F19</f>
        <v>210</v>
      </c>
      <c r="F19" s="34">
        <f>+'4 T'!F19</f>
        <v>0</v>
      </c>
      <c r="G19" s="92">
        <f>F19</f>
        <v>0</v>
      </c>
      <c r="H19" s="78"/>
    </row>
    <row r="20" spans="1:7" ht="15" customHeight="1">
      <c r="A20" s="87"/>
      <c r="B20" s="8" t="s">
        <v>63</v>
      </c>
      <c r="C20" s="20">
        <f>+'I T'!F20</f>
        <v>0</v>
      </c>
      <c r="D20" s="20">
        <f>+'2 T'!F20</f>
        <v>1675</v>
      </c>
      <c r="E20" s="20">
        <f>+'3 T'!F20</f>
        <v>2242.3333333333335</v>
      </c>
      <c r="F20" s="34">
        <f>+'4 T'!F20</f>
        <v>2825.6666666666665</v>
      </c>
      <c r="G20" s="20">
        <f t="shared" si="0"/>
        <v>1685.75</v>
      </c>
    </row>
    <row r="21" spans="1:7" ht="15" customHeight="1">
      <c r="A21" s="87"/>
      <c r="B21" s="8" t="s">
        <v>64</v>
      </c>
      <c r="C21" s="20">
        <f>+'I T'!F21</f>
        <v>1378.6666666666667</v>
      </c>
      <c r="D21" s="20">
        <f>+'2 T'!F21</f>
        <v>1827.3333333333333</v>
      </c>
      <c r="E21" s="20">
        <f>+'3 T'!F21</f>
        <v>483</v>
      </c>
      <c r="F21" s="34">
        <f>+'4 T'!F21</f>
        <v>270.3333333333333</v>
      </c>
      <c r="G21" s="20">
        <f t="shared" si="0"/>
        <v>989.8333333333334</v>
      </c>
    </row>
    <row r="22" spans="1:7" ht="15" customHeight="1">
      <c r="A22" s="28"/>
      <c r="F22" s="34"/>
      <c r="G22" s="20">
        <f>+(+C22+D22+E22+F22)/4</f>
        <v>0</v>
      </c>
    </row>
    <row r="23" spans="1:7" ht="15" customHeight="1" thickBot="1">
      <c r="A23" s="30" t="s">
        <v>13</v>
      </c>
      <c r="B23" s="31" t="s">
        <v>54</v>
      </c>
      <c r="C23" s="31">
        <f>+C14+C15+C17+C18+C20+C21</f>
        <v>3898.333333333333</v>
      </c>
      <c r="D23" s="31">
        <f>+D14+D15+D17+D18+D20+D21</f>
        <v>6268.666666666667</v>
      </c>
      <c r="E23" s="31">
        <f>+E14+E15+E17+E18+E20+E21</f>
        <v>5386.666666666667</v>
      </c>
      <c r="F23" s="31">
        <f>+F14+F15+F17+F18+F20+F21</f>
        <v>5928.333333333333</v>
      </c>
      <c r="G23" s="31">
        <f t="shared" si="0"/>
        <v>5370.5</v>
      </c>
    </row>
    <row r="24" spans="1:6" ht="15" customHeight="1" thickTop="1">
      <c r="A24" s="60" t="s">
        <v>70</v>
      </c>
      <c r="B24" s="34"/>
      <c r="C24" s="34"/>
      <c r="D24" s="34"/>
      <c r="E24" s="34"/>
      <c r="F24" s="34"/>
    </row>
    <row r="25" ht="15" customHeight="1">
      <c r="A25" s="74" t="s">
        <v>78</v>
      </c>
    </row>
    <row r="26" ht="15" customHeight="1">
      <c r="A26" s="1"/>
    </row>
    <row r="27" ht="15" customHeight="1">
      <c r="A27" s="1"/>
    </row>
    <row r="28" spans="1:6" ht="15" customHeight="1">
      <c r="A28" s="84" t="s">
        <v>14</v>
      </c>
      <c r="B28" s="84"/>
      <c r="C28" s="84"/>
      <c r="D28" s="84"/>
      <c r="E28" s="84"/>
      <c r="F28" s="84"/>
    </row>
    <row r="29" spans="1:6" ht="15" customHeight="1">
      <c r="A29" s="83" t="s">
        <v>32</v>
      </c>
      <c r="B29" s="83"/>
      <c r="C29" s="83"/>
      <c r="D29" s="83"/>
      <c r="E29" s="83"/>
      <c r="F29" s="83"/>
    </row>
    <row r="30" spans="1:7" ht="15" customHeight="1">
      <c r="A30" s="84" t="s">
        <v>55</v>
      </c>
      <c r="B30" s="84"/>
      <c r="C30" s="84"/>
      <c r="D30" s="84"/>
      <c r="E30" s="84"/>
      <c r="F30" s="84"/>
      <c r="G30" s="84"/>
    </row>
    <row r="31" spans="1:6" ht="15" customHeight="1">
      <c r="A31" s="85"/>
      <c r="B31" s="85"/>
      <c r="C31" s="85"/>
      <c r="D31" s="85"/>
      <c r="E31" s="85"/>
      <c r="F31" s="85"/>
    </row>
    <row r="32" spans="1:7" ht="15" customHeight="1" thickBot="1">
      <c r="A32" s="50" t="s">
        <v>68</v>
      </c>
      <c r="B32" s="24"/>
      <c r="C32" s="24" t="s">
        <v>6</v>
      </c>
      <c r="D32" s="24" t="s">
        <v>31</v>
      </c>
      <c r="E32" s="24" t="s">
        <v>36</v>
      </c>
      <c r="F32" s="24" t="s">
        <v>40</v>
      </c>
      <c r="G32" s="24" t="s">
        <v>41</v>
      </c>
    </row>
    <row r="33" ht="15" customHeight="1"/>
    <row r="34" spans="1:7" ht="15" customHeight="1">
      <c r="A34" s="28" t="s">
        <v>24</v>
      </c>
      <c r="B34" s="20" t="s">
        <v>60</v>
      </c>
      <c r="C34" s="20">
        <f>+'I T'!F34</f>
        <v>233330592</v>
      </c>
      <c r="D34" s="20">
        <f>+'2 T'!F34</f>
        <v>738161952</v>
      </c>
      <c r="E34" s="20">
        <f>+'3 T'!F34</f>
        <v>700458912</v>
      </c>
      <c r="F34" s="20">
        <f>+'4 T'!F34</f>
        <v>570166233.65</v>
      </c>
      <c r="G34" s="20">
        <f aca="true" t="shared" si="1" ref="G34:G39">SUM(C34:F34)</f>
        <v>2242117689.65</v>
      </c>
    </row>
    <row r="35" spans="1:7" ht="15" customHeight="1">
      <c r="A35" s="28"/>
      <c r="B35" s="20" t="s">
        <v>59</v>
      </c>
      <c r="C35" s="20">
        <f>+'I T'!F35</f>
        <v>494211432</v>
      </c>
      <c r="D35" s="20">
        <f>+'2 T'!F35</f>
        <v>67413456</v>
      </c>
      <c r="E35" s="20">
        <f>+'3 T'!F35</f>
        <v>62642184</v>
      </c>
      <c r="F35" s="20">
        <f>+'4 T'!F35</f>
        <v>299974488</v>
      </c>
      <c r="G35" s="20">
        <f t="shared" si="1"/>
        <v>924241560</v>
      </c>
    </row>
    <row r="36" spans="1:7" ht="15" customHeight="1">
      <c r="A36" s="28" t="s">
        <v>25</v>
      </c>
      <c r="B36" s="20" t="s">
        <v>60</v>
      </c>
      <c r="C36" s="20">
        <f>+'I T'!F36</f>
        <v>56885136</v>
      </c>
      <c r="D36" s="20">
        <f>+'2 T'!F36</f>
        <v>159697016</v>
      </c>
      <c r="E36" s="20">
        <f>+'3 T'!F36</f>
        <v>167454080</v>
      </c>
      <c r="F36" s="20">
        <f>+'4 T'!F36</f>
        <v>146043124</v>
      </c>
      <c r="G36" s="20">
        <f t="shared" si="1"/>
        <v>530079356</v>
      </c>
    </row>
    <row r="37" spans="1:7" ht="15" customHeight="1">
      <c r="A37" s="28"/>
      <c r="B37" s="20" t="s">
        <v>59</v>
      </c>
      <c r="C37" s="20">
        <f>+'I T'!F37</f>
        <v>117402548</v>
      </c>
      <c r="D37" s="20">
        <f>+'2 T'!F37</f>
        <v>29058208</v>
      </c>
      <c r="E37" s="20">
        <f>+'3 T'!F37</f>
        <v>18777020</v>
      </c>
      <c r="F37" s="20">
        <f>+'4 T'!F37</f>
        <v>74369312</v>
      </c>
      <c r="G37" s="20">
        <f t="shared" si="1"/>
        <v>239607088</v>
      </c>
    </row>
    <row r="38" spans="1:7" ht="15" customHeight="1">
      <c r="A38" s="88" t="s">
        <v>26</v>
      </c>
      <c r="B38" s="20" t="s">
        <v>60</v>
      </c>
      <c r="C38" s="20">
        <f>+'I T'!F38</f>
        <v>0</v>
      </c>
      <c r="D38" s="20">
        <f>+'2 T'!F38</f>
        <v>956156250</v>
      </c>
      <c r="E38" s="20">
        <f>+'3 T'!F38</f>
        <v>1477177083.44</v>
      </c>
      <c r="F38" s="20">
        <f>+'4 T'!F38</f>
        <v>1884903272.97</v>
      </c>
      <c r="G38" s="20">
        <f t="shared" si="1"/>
        <v>4318236606.41</v>
      </c>
    </row>
    <row r="39" spans="1:7" ht="15" customHeight="1">
      <c r="A39" s="88"/>
      <c r="B39" s="20" t="s">
        <v>59</v>
      </c>
      <c r="C39" s="20">
        <f>+'I T'!F39</f>
        <v>904750000</v>
      </c>
      <c r="D39" s="20">
        <f>+'2 T'!F39</f>
        <v>1342250000</v>
      </c>
      <c r="E39" s="20">
        <f>+'3 T'!F39</f>
        <v>323447916.55999994</v>
      </c>
      <c r="F39" s="20">
        <f>+'4 T'!F39</f>
        <v>177406250</v>
      </c>
      <c r="G39" s="20">
        <f t="shared" si="1"/>
        <v>2747854166.56</v>
      </c>
    </row>
    <row r="40" spans="1:7" ht="15" customHeight="1">
      <c r="A40" s="69"/>
      <c r="C40" s="20">
        <f>+'I T'!F40</f>
        <v>0</v>
      </c>
      <c r="D40" s="20">
        <f>+'2 T'!F40</f>
        <v>0</v>
      </c>
      <c r="E40" s="20">
        <f>+'3 T'!F40</f>
        <v>0</v>
      </c>
      <c r="F40" s="20">
        <f>+'4 T'!F40</f>
        <v>0</v>
      </c>
      <c r="G40" s="20">
        <f>SUM(C40:F40)</f>
        <v>0</v>
      </c>
    </row>
    <row r="41" ht="15" customHeight="1"/>
    <row r="42" spans="1:7" ht="15" customHeight="1" thickBot="1">
      <c r="A42" s="30" t="s">
        <v>13</v>
      </c>
      <c r="B42" s="31"/>
      <c r="C42" s="31">
        <f>SUM(C34:C41)</f>
        <v>1806579708</v>
      </c>
      <c r="D42" s="31">
        <f>SUM(D34:D41)</f>
        <v>3292736882</v>
      </c>
      <c r="E42" s="31">
        <f>SUM(E34:E41)</f>
        <v>2749957196</v>
      </c>
      <c r="F42" s="31">
        <f>SUM(F34:F41)</f>
        <v>3152862680.62</v>
      </c>
      <c r="G42" s="31">
        <f>SUM(G34:G41)</f>
        <v>11002136466.619999</v>
      </c>
    </row>
    <row r="43" ht="15" customHeight="1" thickTop="1">
      <c r="A43" s="33" t="s">
        <v>44</v>
      </c>
    </row>
    <row r="44" ht="15" customHeight="1">
      <c r="A44" s="74" t="s">
        <v>78</v>
      </c>
    </row>
    <row r="45" ht="15" customHeight="1">
      <c r="A45" s="1"/>
    </row>
    <row r="46" ht="15" customHeight="1">
      <c r="A46" s="1"/>
    </row>
    <row r="47" ht="15" customHeight="1"/>
    <row r="48" spans="1:6" ht="15" customHeight="1">
      <c r="A48" s="84" t="s">
        <v>15</v>
      </c>
      <c r="B48" s="84"/>
      <c r="C48" s="84"/>
      <c r="D48" s="84"/>
      <c r="E48" s="84"/>
      <c r="F48" s="84"/>
    </row>
    <row r="49" spans="1:6" ht="15" customHeight="1">
      <c r="A49" s="83" t="s">
        <v>48</v>
      </c>
      <c r="B49" s="83"/>
      <c r="C49" s="83"/>
      <c r="D49" s="83"/>
      <c r="E49" s="83"/>
      <c r="F49" s="83"/>
    </row>
    <row r="50" spans="1:7" ht="15" customHeight="1">
      <c r="A50" s="84" t="s">
        <v>55</v>
      </c>
      <c r="B50" s="84"/>
      <c r="C50" s="84"/>
      <c r="D50" s="84"/>
      <c r="E50" s="84"/>
      <c r="F50" s="84"/>
      <c r="G50" s="43"/>
    </row>
    <row r="51" spans="1:7" ht="15" customHeight="1">
      <c r="A51" s="85"/>
      <c r="B51" s="85"/>
      <c r="C51" s="85"/>
      <c r="D51" s="85"/>
      <c r="E51" s="85"/>
      <c r="F51" s="85"/>
      <c r="G51" s="34"/>
    </row>
    <row r="52" spans="1:6" ht="15" customHeight="1" thickBot="1">
      <c r="A52" s="40" t="s">
        <v>10</v>
      </c>
      <c r="B52" s="41" t="s">
        <v>6</v>
      </c>
      <c r="C52" s="41" t="s">
        <v>31</v>
      </c>
      <c r="D52" s="41" t="s">
        <v>36</v>
      </c>
      <c r="E52" s="41" t="s">
        <v>40</v>
      </c>
      <c r="F52" s="41" t="s">
        <v>41</v>
      </c>
    </row>
    <row r="53" ht="15" customHeight="1"/>
    <row r="54" spans="1:6" ht="15" customHeight="1">
      <c r="A54" s="26" t="s">
        <v>27</v>
      </c>
      <c r="B54" s="20">
        <f>+'I T'!E54</f>
        <v>901829708</v>
      </c>
      <c r="C54" s="20">
        <f>+'2 T'!E54</f>
        <v>994330632</v>
      </c>
      <c r="D54" s="20">
        <f>+'3 T'!E54</f>
        <v>949332196</v>
      </c>
      <c r="E54" s="20">
        <f>+'4 T'!E54</f>
        <v>1090553157.65</v>
      </c>
      <c r="F54" s="20">
        <f>SUM(B54:E54)</f>
        <v>3936045693.65</v>
      </c>
    </row>
    <row r="55" spans="1:6" ht="15" customHeight="1">
      <c r="A55" s="26" t="s">
        <v>45</v>
      </c>
      <c r="B55" s="20">
        <f>+'I T'!E55</f>
        <v>904750000</v>
      </c>
      <c r="C55" s="20">
        <f>+'2 T'!E55</f>
        <v>2298406250</v>
      </c>
      <c r="D55" s="20">
        <f>+'3 T'!E55</f>
        <v>1800625000</v>
      </c>
      <c r="E55" s="20">
        <f>+'4 T'!E55</f>
        <v>2062309522.97</v>
      </c>
      <c r="F55" s="20">
        <f>SUM(B55:E55)</f>
        <v>7066090772.97</v>
      </c>
    </row>
    <row r="56" spans="1:6" ht="15" customHeight="1">
      <c r="A56" s="73" t="s">
        <v>80</v>
      </c>
      <c r="B56" s="20">
        <f>+'I T'!E56</f>
        <v>0</v>
      </c>
      <c r="C56" s="20">
        <f>+'2 T'!E56</f>
        <v>0</v>
      </c>
      <c r="D56" s="20">
        <f>+'3 T'!E56</f>
        <v>0</v>
      </c>
      <c r="E56" s="20">
        <f>+'4 T'!E56</f>
        <v>0</v>
      </c>
      <c r="F56" s="20">
        <f>SUM(B56:E56)</f>
        <v>0</v>
      </c>
    </row>
    <row r="57" ht="15" customHeight="1"/>
    <row r="58" ht="15" customHeight="1"/>
    <row r="59" spans="1:6" ht="15" customHeight="1" thickBot="1">
      <c r="A59" s="30" t="s">
        <v>13</v>
      </c>
      <c r="B59" s="31">
        <f>SUM(B54:B58)</f>
        <v>1806579708</v>
      </c>
      <c r="C59" s="31">
        <f>SUM(C54:C58)</f>
        <v>3292736882</v>
      </c>
      <c r="D59" s="31">
        <f>SUM(D54:D58)</f>
        <v>2749957196</v>
      </c>
      <c r="E59" s="31">
        <f>SUM(E54:E58)</f>
        <v>3152862680.62</v>
      </c>
      <c r="F59" s="31">
        <f>SUM(F54:F58)</f>
        <v>11002136466.62</v>
      </c>
    </row>
    <row r="60" ht="15" customHeight="1" thickTop="1">
      <c r="A60" s="74" t="s">
        <v>78</v>
      </c>
    </row>
    <row r="61" ht="15" customHeight="1">
      <c r="A61" s="1"/>
    </row>
    <row r="62" ht="15" customHeight="1"/>
    <row r="63" spans="1:6" ht="15" customHeight="1">
      <c r="A63" s="83" t="s">
        <v>46</v>
      </c>
      <c r="B63" s="83"/>
      <c r="C63" s="83"/>
      <c r="D63" s="83"/>
      <c r="E63" s="83"/>
      <c r="F63" s="83"/>
    </row>
    <row r="64" spans="1:6" ht="15" customHeight="1">
      <c r="A64" s="83" t="s">
        <v>16</v>
      </c>
      <c r="B64" s="83"/>
      <c r="C64" s="83"/>
      <c r="D64" s="83"/>
      <c r="E64" s="83"/>
      <c r="F64" s="83"/>
    </row>
    <row r="65" spans="1:6" ht="15" customHeight="1">
      <c r="A65" s="84" t="s">
        <v>55</v>
      </c>
      <c r="B65" s="84"/>
      <c r="C65" s="84"/>
      <c r="D65" s="84"/>
      <c r="E65" s="84"/>
      <c r="F65" s="84"/>
    </row>
    <row r="66" spans="1:6" ht="15" customHeight="1">
      <c r="A66" s="44"/>
      <c r="B66" s="44"/>
      <c r="C66" s="44"/>
      <c r="D66" s="44"/>
      <c r="E66" s="44"/>
      <c r="F66" s="44"/>
    </row>
    <row r="67" spans="1:6" ht="15" customHeight="1" thickBot="1">
      <c r="A67" s="40" t="s">
        <v>10</v>
      </c>
      <c r="B67" s="41" t="s">
        <v>6</v>
      </c>
      <c r="C67" s="41" t="s">
        <v>31</v>
      </c>
      <c r="D67" s="41" t="s">
        <v>36</v>
      </c>
      <c r="E67" s="41" t="s">
        <v>40</v>
      </c>
      <c r="F67" s="41" t="s">
        <v>41</v>
      </c>
    </row>
    <row r="68" ht="15" customHeight="1"/>
    <row r="69" spans="1:6" ht="15" customHeight="1">
      <c r="A69" s="20" t="s">
        <v>66</v>
      </c>
      <c r="B69" s="20">
        <f>+'I T'!E69</f>
        <v>0</v>
      </c>
      <c r="C69" s="20">
        <f>+'2 T'!E69</f>
        <v>-217260960.66999996</v>
      </c>
      <c r="D69" s="20">
        <f>+'3 T'!E69</f>
        <v>410390307.3299999</v>
      </c>
      <c r="E69" s="20">
        <f>+'4 T'!E69</f>
        <v>103921483.32999992</v>
      </c>
      <c r="F69" s="20">
        <f>B69</f>
        <v>0</v>
      </c>
    </row>
    <row r="70" spans="1:6" ht="15" customHeight="1">
      <c r="A70" s="20" t="s">
        <v>17</v>
      </c>
      <c r="B70" s="20">
        <f>+'I T'!E70</f>
        <v>684568747.33</v>
      </c>
      <c r="C70" s="20">
        <f>+'2 T'!E70</f>
        <v>1621981900</v>
      </c>
      <c r="D70" s="20">
        <f>+'3 T'!E70</f>
        <v>642863372</v>
      </c>
      <c r="E70" s="20">
        <f>+'4 T'!E70</f>
        <v>1018266950</v>
      </c>
      <c r="F70" s="20">
        <f>SUM(B70:E70)</f>
        <v>3967680969.33</v>
      </c>
    </row>
    <row r="71" spans="1:6" ht="15" customHeight="1">
      <c r="A71" s="20" t="s">
        <v>18</v>
      </c>
      <c r="B71" s="20">
        <f>+'I T'!E71</f>
        <v>684568747.33</v>
      </c>
      <c r="C71" s="20">
        <f>+'2 T'!E71</f>
        <v>1404720939.33</v>
      </c>
      <c r="D71" s="20">
        <f>+'3 T'!E71</f>
        <v>1053253679.3299999</v>
      </c>
      <c r="E71" s="20">
        <f>+'4 T'!E71</f>
        <v>1122188433.33</v>
      </c>
      <c r="F71" s="20">
        <f>SUM(F69:F70)</f>
        <v>3967680969.33</v>
      </c>
    </row>
    <row r="72" spans="1:6" ht="15" customHeight="1">
      <c r="A72" s="20" t="s">
        <v>19</v>
      </c>
      <c r="B72" s="20">
        <f>+'I T'!E72</f>
        <v>901829708</v>
      </c>
      <c r="C72" s="20">
        <f>+'2 T'!E72</f>
        <v>994330632</v>
      </c>
      <c r="D72" s="20">
        <f>+'3 T'!E72</f>
        <v>949332196</v>
      </c>
      <c r="E72" s="20">
        <f>+'4 T'!E72</f>
        <v>1090553157.65</v>
      </c>
      <c r="F72" s="20">
        <f>SUM(B72:E72)</f>
        <v>3936045693.65</v>
      </c>
    </row>
    <row r="73" spans="1:6" ht="15" customHeight="1">
      <c r="A73" s="34" t="s">
        <v>20</v>
      </c>
      <c r="B73" s="34">
        <f>+'I T'!E73</f>
        <v>-217260960.66999996</v>
      </c>
      <c r="C73" s="34">
        <f>+'2 T'!E73</f>
        <v>410390307.3299999</v>
      </c>
      <c r="D73" s="34">
        <f>+'3 T'!E73</f>
        <v>103921483.32999992</v>
      </c>
      <c r="E73" s="34">
        <f>+'4 T'!E73</f>
        <v>31635275.67999983</v>
      </c>
      <c r="F73" s="34">
        <f>+F71-F72</f>
        <v>31635275.67999983</v>
      </c>
    </row>
    <row r="74" spans="1:6" ht="15" customHeight="1" thickBot="1">
      <c r="A74" s="31"/>
      <c r="B74" s="31"/>
      <c r="C74" s="31"/>
      <c r="D74" s="31"/>
      <c r="E74" s="31"/>
      <c r="F74" s="31"/>
    </row>
    <row r="75" ht="15" customHeight="1" thickTop="1">
      <c r="A75" s="74" t="s">
        <v>78</v>
      </c>
    </row>
    <row r="76" ht="15" customHeight="1">
      <c r="A76" s="1"/>
    </row>
    <row r="77" ht="15" customHeight="1">
      <c r="A77" s="20"/>
    </row>
    <row r="78" spans="1:7" ht="15">
      <c r="A78" s="83" t="s">
        <v>47</v>
      </c>
      <c r="B78" s="83"/>
      <c r="C78" s="83"/>
      <c r="D78" s="83"/>
      <c r="E78" s="83"/>
      <c r="F78" s="83"/>
      <c r="G78" s="21" t="s">
        <v>58</v>
      </c>
    </row>
    <row r="79" spans="1:7" ht="15">
      <c r="A79" s="83" t="s">
        <v>49</v>
      </c>
      <c r="B79" s="83"/>
      <c r="C79" s="83"/>
      <c r="D79" s="83"/>
      <c r="E79" s="83"/>
      <c r="F79" s="83"/>
      <c r="G79" s="21">
        <f>F70+F85</f>
        <v>11065648890.01</v>
      </c>
    </row>
    <row r="80" spans="1:7" ht="15">
      <c r="A80" s="84" t="s">
        <v>55</v>
      </c>
      <c r="B80" s="84"/>
      <c r="C80" s="84"/>
      <c r="D80" s="84"/>
      <c r="E80" s="84"/>
      <c r="F80" s="84"/>
      <c r="G80" s="21"/>
    </row>
    <row r="81" spans="1:6" ht="15">
      <c r="A81" s="85"/>
      <c r="B81" s="85"/>
      <c r="C81" s="85"/>
      <c r="D81" s="85"/>
      <c r="E81" s="85"/>
      <c r="F81" s="85"/>
    </row>
    <row r="82" spans="1:6" ht="15.75" thickBot="1">
      <c r="A82" s="40" t="s">
        <v>10</v>
      </c>
      <c r="B82" s="41" t="s">
        <v>6</v>
      </c>
      <c r="C82" s="41" t="s">
        <v>31</v>
      </c>
      <c r="D82" s="41" t="s">
        <v>36</v>
      </c>
      <c r="E82" s="41" t="s">
        <v>40</v>
      </c>
      <c r="F82" s="41" t="s">
        <v>41</v>
      </c>
    </row>
    <row r="84" spans="1:6" ht="15">
      <c r="A84" s="20" t="s">
        <v>66</v>
      </c>
      <c r="B84" s="20">
        <f>+'I T'!E84</f>
        <v>0</v>
      </c>
      <c r="C84" s="20">
        <f>+'2 T'!E84</f>
        <v>224416666.67000008</v>
      </c>
      <c r="D84" s="20">
        <f>+'3 T'!E84</f>
        <v>748927083.3200006</v>
      </c>
      <c r="E84" s="20">
        <f>+'4 T'!E84</f>
        <v>47499998.980000734</v>
      </c>
      <c r="F84" s="20">
        <f>+B84</f>
        <v>0</v>
      </c>
    </row>
    <row r="85" spans="1:6" ht="15">
      <c r="A85" s="20" t="s">
        <v>17</v>
      </c>
      <c r="B85" s="20">
        <f>+'I T'!E85</f>
        <v>1129166666.67</v>
      </c>
      <c r="C85" s="20">
        <f>+'2 T'!E85</f>
        <v>2822916666.6500006</v>
      </c>
      <c r="D85" s="20">
        <f>+'3 T'!E85</f>
        <v>1099197915.66</v>
      </c>
      <c r="E85" s="20">
        <f>+'4 T'!E85</f>
        <v>2046686671.7</v>
      </c>
      <c r="F85" s="20">
        <f>+SUM(B85:E85)</f>
        <v>7097967920.68</v>
      </c>
    </row>
    <row r="86" spans="1:6" ht="15">
      <c r="A86" s="20" t="s">
        <v>18</v>
      </c>
      <c r="B86" s="20">
        <f>+'I T'!E86</f>
        <v>1129166666.67</v>
      </c>
      <c r="C86" s="20">
        <f>+'2 T'!E86</f>
        <v>3047333333.3200006</v>
      </c>
      <c r="D86" s="20">
        <f>+'3 T'!E86</f>
        <v>1848124998.9800007</v>
      </c>
      <c r="E86" s="20">
        <f>+'4 T'!E86</f>
        <v>2094186670.6800008</v>
      </c>
      <c r="F86" s="20">
        <f>+F84+F85</f>
        <v>7097967920.68</v>
      </c>
    </row>
    <row r="87" spans="1:6" ht="15">
      <c r="A87" s="20" t="s">
        <v>19</v>
      </c>
      <c r="B87" s="20">
        <f>+'I T'!E87</f>
        <v>904750000</v>
      </c>
      <c r="C87" s="20">
        <f>+'2 T'!E87</f>
        <v>2298406250</v>
      </c>
      <c r="D87" s="20">
        <f>+'3 T'!E87</f>
        <v>1800625000</v>
      </c>
      <c r="E87" s="20">
        <f>+'4 T'!E87</f>
        <v>2062309522.97</v>
      </c>
      <c r="F87" s="20">
        <f>+SUM(B87:E87)</f>
        <v>7066090772.97</v>
      </c>
    </row>
    <row r="88" spans="1:6" ht="15">
      <c r="A88" s="34" t="s">
        <v>20</v>
      </c>
      <c r="B88" s="34">
        <f>+'I T'!E88</f>
        <v>224416666.67000008</v>
      </c>
      <c r="C88" s="34">
        <f>+'2 T'!E88</f>
        <v>748927083.3200006</v>
      </c>
      <c r="D88" s="34">
        <f>+'3 T'!E88</f>
        <v>47499998.980000734</v>
      </c>
      <c r="E88" s="34">
        <f>+'4 T'!E88</f>
        <v>31877147.710000753</v>
      </c>
      <c r="F88" s="34">
        <f>+F86-F87</f>
        <v>31877147.71000004</v>
      </c>
    </row>
    <row r="89" spans="1:6" ht="15.75" thickBot="1">
      <c r="A89" s="31"/>
      <c r="B89" s="31"/>
      <c r="C89" s="31"/>
      <c r="D89" s="31"/>
      <c r="E89" s="31"/>
      <c r="F89" s="31"/>
    </row>
    <row r="90" ht="15.75" thickTop="1">
      <c r="A90" s="74" t="s">
        <v>78</v>
      </c>
    </row>
    <row r="93" ht="15">
      <c r="A93" s="73" t="s">
        <v>81</v>
      </c>
    </row>
    <row r="94" ht="15">
      <c r="A94" s="49"/>
    </row>
    <row r="95" ht="15">
      <c r="A95" s="49"/>
    </row>
  </sheetData>
  <sheetProtection/>
  <mergeCells count="24">
    <mergeCell ref="A81:F81"/>
    <mergeCell ref="A31:F31"/>
    <mergeCell ref="A48:F48"/>
    <mergeCell ref="A49:F49"/>
    <mergeCell ref="A51:F51"/>
    <mergeCell ref="A63:F63"/>
    <mergeCell ref="A64:F64"/>
    <mergeCell ref="A80:F80"/>
    <mergeCell ref="A38:A39"/>
    <mergeCell ref="A29:F29"/>
    <mergeCell ref="A13:A15"/>
    <mergeCell ref="A16:A18"/>
    <mergeCell ref="A19:A21"/>
    <mergeCell ref="A78:F78"/>
    <mergeCell ref="A79:F79"/>
    <mergeCell ref="A30:G30"/>
    <mergeCell ref="A50:F50"/>
    <mergeCell ref="A65:F65"/>
    <mergeCell ref="A9:G9"/>
    <mergeCell ref="A1:E1"/>
    <mergeCell ref="A7:G7"/>
    <mergeCell ref="A8:G8"/>
    <mergeCell ref="A10:G10"/>
    <mergeCell ref="A28:F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Horacio Rodriguez</cp:lastModifiedBy>
  <cp:lastPrinted>2013-01-15T15:36:29Z</cp:lastPrinted>
  <dcterms:created xsi:type="dcterms:W3CDTF">2011-03-10T14:40:05Z</dcterms:created>
  <dcterms:modified xsi:type="dcterms:W3CDTF">2015-05-13T14:44:58Z</dcterms:modified>
  <cp:category/>
  <cp:version/>
  <cp:contentType/>
  <cp:contentStatus/>
</cp:coreProperties>
</file>