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CCSS-RNC\Informes trimestrales\"/>
    </mc:Choice>
  </mc:AlternateContent>
  <bookViews>
    <workbookView xWindow="0" yWindow="0" windowWidth="21600" windowHeight="9735" activeTab="6"/>
  </bookViews>
  <sheets>
    <sheet name="IT" sheetId="1" r:id="rId1"/>
    <sheet name="2T" sheetId="3" r:id="rId2"/>
    <sheet name="3T" sheetId="4" r:id="rId3"/>
    <sheet name="4T" sheetId="8" r:id="rId4"/>
    <sheet name="Semestral" sheetId="5" r:id="rId5"/>
    <sheet name=" 3T Acumulado" sheetId="6" r:id="rId6"/>
    <sheet name="Anual" sheetId="7" r:id="rId7"/>
  </sheets>
  <calcPr calcId="152511"/>
</workbook>
</file>

<file path=xl/calcChain.xml><?xml version="1.0" encoding="utf-8"?>
<calcChain xmlns="http://schemas.openxmlformats.org/spreadsheetml/2006/main">
  <c r="C54" i="7" l="1"/>
  <c r="D54" i="7"/>
  <c r="B54" i="7"/>
  <c r="C38" i="7"/>
  <c r="D38" i="7"/>
  <c r="B38" i="7"/>
  <c r="E13" i="8" l="1"/>
  <c r="D13" i="8"/>
  <c r="C13" i="8"/>
  <c r="D13" i="4"/>
  <c r="E13" i="4"/>
  <c r="C13" i="4"/>
  <c r="G16" i="8" l="1"/>
  <c r="B48" i="3" l="1"/>
  <c r="B48" i="4" l="1"/>
  <c r="B54" i="4" l="1"/>
  <c r="D48" i="4"/>
  <c r="C48" i="4"/>
  <c r="E48" i="4" s="1"/>
  <c r="D13" i="3" l="1"/>
  <c r="E13" i="3"/>
  <c r="C13" i="3"/>
  <c r="B31" i="3" s="1"/>
  <c r="D13" i="1" l="1"/>
  <c r="E13" i="1"/>
  <c r="C13" i="1"/>
  <c r="B31" i="1" s="1"/>
  <c r="C18" i="8" l="1"/>
  <c r="C18" i="4"/>
  <c r="C18" i="3"/>
  <c r="E65" i="8"/>
  <c r="C48" i="8"/>
  <c r="D48" i="8"/>
  <c r="B48" i="8"/>
  <c r="B38" i="8"/>
  <c r="C34" i="8"/>
  <c r="C38" i="8" s="1"/>
  <c r="D34" i="8"/>
  <c r="D38" i="8" s="1"/>
  <c r="B34" i="8"/>
  <c r="E33" i="8"/>
  <c r="D32" i="8"/>
  <c r="C32" i="8"/>
  <c r="B32" i="8"/>
  <c r="D31" i="8"/>
  <c r="C31" i="8"/>
  <c r="B31" i="8"/>
  <c r="E48" i="8" l="1"/>
  <c r="E31" i="8"/>
  <c r="E32" i="8"/>
  <c r="C34" i="4" l="1"/>
  <c r="D34" i="4"/>
  <c r="B34" i="4"/>
  <c r="E65" i="1" l="1"/>
  <c r="E64" i="1"/>
  <c r="B66" i="1"/>
  <c r="E66" i="1" l="1"/>
  <c r="E35" i="1"/>
  <c r="E36" i="1"/>
  <c r="E37" i="1"/>
  <c r="C34" i="1"/>
  <c r="D34" i="1"/>
  <c r="B34" i="1"/>
  <c r="C48" i="3" l="1"/>
  <c r="D48" i="3"/>
  <c r="C34" i="3"/>
  <c r="C38" i="3" s="1"/>
  <c r="D34" i="3"/>
  <c r="D38" i="3" s="1"/>
  <c r="B34" i="3"/>
  <c r="B38" i="3" s="1"/>
  <c r="E37" i="3"/>
  <c r="E65" i="3"/>
  <c r="E48" i="3" l="1"/>
  <c r="E34" i="8"/>
  <c r="E35" i="8"/>
  <c r="E36" i="8"/>
  <c r="E37" i="8"/>
  <c r="E37" i="7" s="1"/>
  <c r="E30" i="8"/>
  <c r="E32" i="7"/>
  <c r="E31" i="7"/>
  <c r="C31" i="4"/>
  <c r="D31" i="4"/>
  <c r="C32" i="4"/>
  <c r="D32" i="4"/>
  <c r="B32" i="4"/>
  <c r="B31" i="4"/>
  <c r="C32" i="3"/>
  <c r="D32" i="3"/>
  <c r="B32" i="3"/>
  <c r="E32" i="3" s="1"/>
  <c r="C31" i="3"/>
  <c r="D31" i="3"/>
  <c r="C32" i="1"/>
  <c r="D32" i="1"/>
  <c r="B32" i="1"/>
  <c r="C31" i="1"/>
  <c r="D31" i="1"/>
  <c r="H32" i="8" l="1"/>
  <c r="I32" i="8" s="1"/>
  <c r="H31" i="8"/>
  <c r="I31" i="8" s="1"/>
  <c r="E31" i="3"/>
  <c r="C31" i="6" s="1"/>
  <c r="E38" i="8"/>
  <c r="C32" i="6"/>
  <c r="E32" i="4"/>
  <c r="D32" i="7" s="1"/>
  <c r="E31" i="4"/>
  <c r="D31" i="7" s="1"/>
  <c r="E32" i="1"/>
  <c r="B32" i="5" s="1"/>
  <c r="E31" i="1"/>
  <c r="B31" i="5" s="1"/>
  <c r="E65" i="7"/>
  <c r="E33" i="7"/>
  <c r="E34" i="7"/>
  <c r="E35" i="7"/>
  <c r="E36" i="7"/>
  <c r="E30" i="7"/>
  <c r="E38" i="7" s="1"/>
  <c r="C32" i="7" l="1"/>
  <c r="D32" i="6"/>
  <c r="C32" i="5"/>
  <c r="D32" i="5" s="1"/>
  <c r="C31" i="5"/>
  <c r="D31" i="5" s="1"/>
  <c r="C31" i="7"/>
  <c r="D31" i="6"/>
  <c r="C38" i="4"/>
  <c r="D38" i="4"/>
  <c r="B38" i="4"/>
  <c r="B65" i="7" l="1"/>
  <c r="D37" i="7"/>
  <c r="C37" i="7"/>
  <c r="B37" i="7"/>
  <c r="B36" i="7"/>
  <c r="B35" i="7"/>
  <c r="B32" i="7"/>
  <c r="F32" i="7" s="1"/>
  <c r="B31" i="7"/>
  <c r="F31" i="7" s="1"/>
  <c r="E49" i="1"/>
  <c r="B49" i="7" s="1"/>
  <c r="E50" i="1"/>
  <c r="B50" i="7" s="1"/>
  <c r="E51" i="1"/>
  <c r="B51" i="7" s="1"/>
  <c r="E52" i="1"/>
  <c r="B52" i="7" s="1"/>
  <c r="E53" i="1"/>
  <c r="B53" i="7" s="1"/>
  <c r="D54" i="8"/>
  <c r="D67" i="8" s="1"/>
  <c r="B54" i="8"/>
  <c r="B67" i="8" s="1"/>
  <c r="E53" i="8"/>
  <c r="E53" i="7" s="1"/>
  <c r="E52" i="8"/>
  <c r="E51" i="8"/>
  <c r="E51" i="7" s="1"/>
  <c r="E50" i="8"/>
  <c r="E50" i="7" s="1"/>
  <c r="E49" i="8"/>
  <c r="C54" i="8"/>
  <c r="C67" i="8" s="1"/>
  <c r="F16" i="8"/>
  <c r="F16" i="7" s="1"/>
  <c r="F15" i="8"/>
  <c r="F15" i="7" s="1"/>
  <c r="G15" i="8"/>
  <c r="G14" i="8"/>
  <c r="F14" i="8"/>
  <c r="F14" i="7" s="1"/>
  <c r="E18" i="8"/>
  <c r="E52" i="7" l="1"/>
  <c r="E54" i="8"/>
  <c r="F13" i="7"/>
  <c r="E67" i="8"/>
  <c r="E67" i="7" s="1"/>
  <c r="F37" i="7"/>
  <c r="E49" i="7"/>
  <c r="E48" i="7"/>
  <c r="E54" i="7" s="1"/>
  <c r="D18" i="8"/>
  <c r="G18" i="8" l="1"/>
  <c r="G13" i="8"/>
  <c r="F13" i="8"/>
  <c r="B65" i="6"/>
  <c r="B49" i="6"/>
  <c r="B50" i="6"/>
  <c r="B51" i="6"/>
  <c r="B52" i="6"/>
  <c r="B53" i="6"/>
  <c r="D37" i="6"/>
  <c r="C37" i="6"/>
  <c r="B31" i="6"/>
  <c r="B32" i="6"/>
  <c r="E32" i="6" s="1"/>
  <c r="B35" i="6"/>
  <c r="B36" i="6"/>
  <c r="B37" i="6"/>
  <c r="B65" i="5"/>
  <c r="B52" i="5"/>
  <c r="B53" i="5"/>
  <c r="B49" i="5"/>
  <c r="B50" i="5"/>
  <c r="B51" i="5"/>
  <c r="B35" i="5"/>
  <c r="B36" i="5"/>
  <c r="E65" i="4"/>
  <c r="D65" i="7" s="1"/>
  <c r="E53" i="4"/>
  <c r="D53" i="7" s="1"/>
  <c r="E52" i="4"/>
  <c r="E51" i="4"/>
  <c r="D51" i="7" s="1"/>
  <c r="E50" i="4"/>
  <c r="D50" i="7" s="1"/>
  <c r="E49" i="4"/>
  <c r="D54" i="4"/>
  <c r="D67" i="4" s="1"/>
  <c r="C54" i="4"/>
  <c r="C67" i="4" s="1"/>
  <c r="B67" i="4"/>
  <c r="E36" i="4"/>
  <c r="D36" i="7" s="1"/>
  <c r="E35" i="4"/>
  <c r="D35" i="7" s="1"/>
  <c r="E34" i="4"/>
  <c r="D34" i="7" s="1"/>
  <c r="E33" i="4"/>
  <c r="D33" i="7" s="1"/>
  <c r="E30" i="4"/>
  <c r="G16" i="4"/>
  <c r="F16" i="4"/>
  <c r="E16" i="7" s="1"/>
  <c r="G15" i="4"/>
  <c r="F15" i="4"/>
  <c r="E15" i="7" s="1"/>
  <c r="G14" i="4"/>
  <c r="F14" i="4"/>
  <c r="E14" i="7" s="1"/>
  <c r="E13" i="7" s="1"/>
  <c r="E18" i="4"/>
  <c r="F13" i="4"/>
  <c r="D52" i="7" l="1"/>
  <c r="E54" i="4"/>
  <c r="E67" i="4"/>
  <c r="E38" i="4"/>
  <c r="E37" i="6"/>
  <c r="D30" i="7"/>
  <c r="E16" i="6"/>
  <c r="F18" i="4"/>
  <c r="E18" i="7"/>
  <c r="E15" i="6"/>
  <c r="E14" i="6"/>
  <c r="E13" i="6" s="1"/>
  <c r="E31" i="6"/>
  <c r="F18" i="8"/>
  <c r="F18" i="7"/>
  <c r="D52" i="6"/>
  <c r="D34" i="6"/>
  <c r="D36" i="6"/>
  <c r="D35" i="6"/>
  <c r="D33" i="6"/>
  <c r="D30" i="6"/>
  <c r="D53" i="6"/>
  <c r="D51" i="6"/>
  <c r="D50" i="6"/>
  <c r="D49" i="7"/>
  <c r="D49" i="6"/>
  <c r="D65" i="6"/>
  <c r="G13" i="4"/>
  <c r="D18" i="4"/>
  <c r="G18" i="4" s="1"/>
  <c r="D67" i="7" l="1"/>
  <c r="E18" i="6"/>
  <c r="D38" i="6"/>
  <c r="D67" i="6"/>
  <c r="D48" i="7"/>
  <c r="D48" i="6"/>
  <c r="D54" i="6" s="1"/>
  <c r="F16" i="3"/>
  <c r="F14" i="3"/>
  <c r="F15" i="3"/>
  <c r="F13" i="3"/>
  <c r="F18" i="3" l="1"/>
  <c r="D14" i="7"/>
  <c r="D13" i="7" s="1"/>
  <c r="D14" i="5"/>
  <c r="D13" i="5" s="1"/>
  <c r="D14" i="6"/>
  <c r="D15" i="7"/>
  <c r="D15" i="6"/>
  <c r="D15" i="5"/>
  <c r="D16" i="7"/>
  <c r="D16" i="5"/>
  <c r="D16" i="6"/>
  <c r="E53" i="3"/>
  <c r="E52" i="3"/>
  <c r="E51" i="3"/>
  <c r="E50" i="3"/>
  <c r="E49" i="3"/>
  <c r="D54" i="3"/>
  <c r="D67" i="3" s="1"/>
  <c r="C54" i="3"/>
  <c r="C67" i="3" s="1"/>
  <c r="B54" i="3"/>
  <c r="B67" i="3" s="1"/>
  <c r="E36" i="3"/>
  <c r="E35" i="3"/>
  <c r="E33" i="3"/>
  <c r="E30" i="3"/>
  <c r="G16" i="3"/>
  <c r="G15" i="3"/>
  <c r="G14" i="3"/>
  <c r="E18" i="3"/>
  <c r="D18" i="3"/>
  <c r="G18" i="3" s="1"/>
  <c r="G15" i="1"/>
  <c r="G14" i="1"/>
  <c r="E54" i="3" l="1"/>
  <c r="D13" i="6"/>
  <c r="D18" i="6" s="1"/>
  <c r="D18" i="7"/>
  <c r="D18" i="5"/>
  <c r="E67" i="3"/>
  <c r="C67" i="6" s="1"/>
  <c r="C52" i="7"/>
  <c r="F52" i="7" s="1"/>
  <c r="C52" i="6"/>
  <c r="E52" i="6" s="1"/>
  <c r="C52" i="5"/>
  <c r="D52" i="5" s="1"/>
  <c r="C53" i="7"/>
  <c r="F53" i="7" s="1"/>
  <c r="C53" i="6"/>
  <c r="E53" i="6" s="1"/>
  <c r="C53" i="5"/>
  <c r="D53" i="5" s="1"/>
  <c r="C51" i="7"/>
  <c r="F51" i="7" s="1"/>
  <c r="C51" i="6"/>
  <c r="E51" i="6" s="1"/>
  <c r="C51" i="5"/>
  <c r="D51" i="5" s="1"/>
  <c r="C50" i="7"/>
  <c r="F50" i="7" s="1"/>
  <c r="C50" i="5"/>
  <c r="D50" i="5" s="1"/>
  <c r="C50" i="6"/>
  <c r="E50" i="6" s="1"/>
  <c r="C49" i="7"/>
  <c r="F49" i="7" s="1"/>
  <c r="C49" i="5"/>
  <c r="D49" i="5" s="1"/>
  <c r="C49" i="6"/>
  <c r="E49" i="6" s="1"/>
  <c r="C36" i="7"/>
  <c r="F36" i="7" s="1"/>
  <c r="C36" i="5"/>
  <c r="D36" i="5" s="1"/>
  <c r="C36" i="6"/>
  <c r="E36" i="6" s="1"/>
  <c r="C35" i="7"/>
  <c r="F35" i="7" s="1"/>
  <c r="C35" i="6"/>
  <c r="E35" i="6" s="1"/>
  <c r="C35" i="5"/>
  <c r="D35" i="5" s="1"/>
  <c r="C33" i="7"/>
  <c r="C33" i="6"/>
  <c r="C33" i="5"/>
  <c r="C30" i="7"/>
  <c r="C30" i="5"/>
  <c r="C30" i="6"/>
  <c r="C65" i="7"/>
  <c r="F65" i="7" s="1"/>
  <c r="C65" i="5"/>
  <c r="D65" i="5" s="1"/>
  <c r="C65" i="6"/>
  <c r="E65" i="6" s="1"/>
  <c r="G13" i="3"/>
  <c r="E34" i="3"/>
  <c r="E38" i="3" s="1"/>
  <c r="C67" i="7" l="1"/>
  <c r="C67" i="5"/>
  <c r="C48" i="7"/>
  <c r="C48" i="6"/>
  <c r="C48" i="5"/>
  <c r="C54" i="5" s="1"/>
  <c r="C34" i="7"/>
  <c r="C34" i="6"/>
  <c r="C38" i="6" s="1"/>
  <c r="C34" i="5"/>
  <c r="C38" i="5" s="1"/>
  <c r="E30" i="1"/>
  <c r="F16" i="1"/>
  <c r="F14" i="1"/>
  <c r="F13" i="1"/>
  <c r="C54" i="6" l="1"/>
  <c r="B64" i="7"/>
  <c r="F64" i="7" s="1"/>
  <c r="F66" i="7" s="1"/>
  <c r="B64" i="6"/>
  <c r="E64" i="6" s="1"/>
  <c r="E66" i="6" s="1"/>
  <c r="B64" i="5"/>
  <c r="D64" i="5" s="1"/>
  <c r="D66" i="5" s="1"/>
  <c r="B30" i="7"/>
  <c r="F30" i="7" s="1"/>
  <c r="B30" i="5"/>
  <c r="B30" i="6"/>
  <c r="C14" i="7"/>
  <c r="C14" i="6"/>
  <c r="C14" i="5"/>
  <c r="C16" i="7"/>
  <c r="G16" i="7" s="1"/>
  <c r="H16" i="7" s="1"/>
  <c r="C16" i="6"/>
  <c r="F16" i="6" s="1"/>
  <c r="G16" i="6" s="1"/>
  <c r="C16" i="5"/>
  <c r="E16" i="5" s="1"/>
  <c r="F16" i="5" s="1"/>
  <c r="F15" i="1"/>
  <c r="C48" i="1"/>
  <c r="C54" i="1" s="1"/>
  <c r="C67" i="1" s="1"/>
  <c r="D48" i="1"/>
  <c r="D54" i="1" s="1"/>
  <c r="D67" i="1" s="1"/>
  <c r="B48" i="1"/>
  <c r="E33" i="1"/>
  <c r="B38" i="1"/>
  <c r="F38" i="7" l="1"/>
  <c r="E14" i="5"/>
  <c r="F14" i="5" s="1"/>
  <c r="F14" i="6"/>
  <c r="G14" i="6" s="1"/>
  <c r="G14" i="7"/>
  <c r="H14" i="7" s="1"/>
  <c r="B66" i="7"/>
  <c r="B66" i="6"/>
  <c r="B66" i="5"/>
  <c r="B54" i="1"/>
  <c r="B67" i="1" s="1"/>
  <c r="E48" i="1"/>
  <c r="E54" i="1" s="1"/>
  <c r="B33" i="7"/>
  <c r="F33" i="7" s="1"/>
  <c r="B33" i="6"/>
  <c r="E33" i="6" s="1"/>
  <c r="B33" i="5"/>
  <c r="D33" i="5" s="1"/>
  <c r="D30" i="5"/>
  <c r="E30" i="6"/>
  <c r="C15" i="7"/>
  <c r="G15" i="7" s="1"/>
  <c r="H15" i="7" s="1"/>
  <c r="C15" i="5"/>
  <c r="E15" i="5" s="1"/>
  <c r="F15" i="5" s="1"/>
  <c r="C15" i="6"/>
  <c r="F15" i="6" s="1"/>
  <c r="G15" i="6" s="1"/>
  <c r="E34" i="1"/>
  <c r="G16" i="1"/>
  <c r="G13" i="1"/>
  <c r="D18" i="1"/>
  <c r="E18" i="1"/>
  <c r="F18" i="1"/>
  <c r="C18" i="1"/>
  <c r="C13" i="6" l="1"/>
  <c r="C13" i="7"/>
  <c r="C13" i="5"/>
  <c r="B48" i="7"/>
  <c r="F48" i="7" s="1"/>
  <c r="F54" i="7" s="1"/>
  <c r="B48" i="6"/>
  <c r="B48" i="5"/>
  <c r="B34" i="7"/>
  <c r="F34" i="7" s="1"/>
  <c r="B34" i="6"/>
  <c r="B38" i="6" s="1"/>
  <c r="B34" i="5"/>
  <c r="D34" i="5" s="1"/>
  <c r="E38" i="1"/>
  <c r="G18" i="1"/>
  <c r="C38" i="1"/>
  <c r="D38" i="1"/>
  <c r="E13" i="5" l="1"/>
  <c r="C18" i="5"/>
  <c r="B54" i="6"/>
  <c r="E48" i="6"/>
  <c r="E54" i="6" s="1"/>
  <c r="G13" i="7"/>
  <c r="C18" i="7"/>
  <c r="F13" i="6"/>
  <c r="C18" i="6"/>
  <c r="B38" i="5"/>
  <c r="D48" i="5"/>
  <c r="D54" i="5" s="1"/>
  <c r="B54" i="5"/>
  <c r="D38" i="5"/>
  <c r="E67" i="1"/>
  <c r="B68" i="1"/>
  <c r="C64" i="1" s="1"/>
  <c r="C66" i="1" s="1"/>
  <c r="C68" i="1" s="1"/>
  <c r="D64" i="1" s="1"/>
  <c r="D66" i="1" s="1"/>
  <c r="D68" i="1" s="1"/>
  <c r="E34" i="6"/>
  <c r="G13" i="6" l="1"/>
  <c r="F18" i="6"/>
  <c r="G18" i="6"/>
  <c r="G18" i="7"/>
  <c r="H18" i="7" s="1"/>
  <c r="H13" i="7"/>
  <c r="F13" i="5"/>
  <c r="E18" i="5"/>
  <c r="F18" i="5" s="1"/>
  <c r="E38" i="6"/>
  <c r="E68" i="1"/>
  <c r="B64" i="3" s="1"/>
  <c r="B67" i="7"/>
  <c r="F67" i="7" s="1"/>
  <c r="F68" i="7" s="1"/>
  <c r="B67" i="6"/>
  <c r="E67" i="6" s="1"/>
  <c r="E68" i="6" s="1"/>
  <c r="B67" i="5"/>
  <c r="D67" i="5" s="1"/>
  <c r="D68" i="5" s="1"/>
  <c r="B66" i="3" l="1"/>
  <c r="B68" i="3" s="1"/>
  <c r="C64" i="3" s="1"/>
  <c r="C66" i="3" s="1"/>
  <c r="C68" i="3" s="1"/>
  <c r="D64" i="3" s="1"/>
  <c r="D66" i="3" s="1"/>
  <c r="D68" i="3" s="1"/>
  <c r="E64" i="3"/>
  <c r="B68" i="7"/>
  <c r="B68" i="5"/>
  <c r="B68" i="6"/>
  <c r="E66" i="3" l="1"/>
  <c r="C64" i="6"/>
  <c r="C64" i="5"/>
  <c r="C64" i="7"/>
  <c r="E68" i="3" l="1"/>
  <c r="B64" i="4" s="1"/>
  <c r="C66" i="6"/>
  <c r="C66" i="7"/>
  <c r="C66" i="5"/>
  <c r="C68" i="7" l="1"/>
  <c r="C68" i="6"/>
  <c r="C68" i="5"/>
  <c r="B66" i="4" l="1"/>
  <c r="E64" i="4"/>
  <c r="B68" i="4" l="1"/>
  <c r="C64" i="4" s="1"/>
  <c r="C66" i="4" s="1"/>
  <c r="C68" i="4" s="1"/>
  <c r="D64" i="4" s="1"/>
  <c r="D66" i="4" s="1"/>
  <c r="D68" i="4" s="1"/>
  <c r="D64" i="6"/>
  <c r="D64" i="7"/>
  <c r="E66" i="4"/>
  <c r="E68" i="4" s="1"/>
  <c r="B64" i="8" s="1"/>
  <c r="D66" i="6" l="1"/>
  <c r="D66" i="7"/>
  <c r="B66" i="8" l="1"/>
  <c r="B68" i="8" s="1"/>
  <c r="C64" i="8" s="1"/>
  <c r="C66" i="8" s="1"/>
  <c r="C68" i="8" s="1"/>
  <c r="D64" i="8" s="1"/>
  <c r="D66" i="8" s="1"/>
  <c r="D68" i="8" s="1"/>
  <c r="E64" i="8"/>
  <c r="D68" i="6"/>
  <c r="D68" i="7"/>
  <c r="E66" i="8" l="1"/>
  <c r="E64" i="7"/>
  <c r="E68" i="8" l="1"/>
  <c r="E68" i="7" s="1"/>
  <c r="E66" i="7"/>
</calcChain>
</file>

<file path=xl/sharedStrings.xml><?xml version="1.0" encoding="utf-8"?>
<sst xmlns="http://schemas.openxmlformats.org/spreadsheetml/2006/main" count="555" uniqueCount="101">
  <si>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</si>
  <si>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</si>
  <si>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</si>
  <si>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</si>
  <si>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</si>
  <si>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</si>
  <si>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</si>
  <si>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</si>
  <si>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</si>
  <si>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Reporte de gastos efectivos financiados por el Fondo de Desarrollo Social y Asignaciones Familiares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</si>
  <si>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</si>
  <si>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</si>
  <si>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</si>
  <si>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</si>
  <si>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</si>
  <si>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</si>
  <si>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</si>
  <si>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</si>
  <si>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</si>
  <si>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</si>
  <si>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</si>
  <si>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</si>
  <si>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</si>
  <si>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Caja Costarricense de Seguro Social (CCSS)</t>
  </si>
  <si>
    <t xml:space="preserve">Régimen no Contributivo de Pensiones </t>
  </si>
  <si>
    <t>Gerencia de Pensiones, Departamento del Régimen No Contributivo</t>
  </si>
  <si>
    <t>Pensiones ordinarias para adultos mayores (65 o más años)</t>
  </si>
  <si>
    <t>Pensiones ordinarias para otros beneficiarios</t>
  </si>
  <si>
    <t>1. Pensiones ordinarias para adultos mayores y otros beneficiarios</t>
  </si>
  <si>
    <t>3. Gastos generales</t>
  </si>
  <si>
    <t>Servicios Médicos</t>
  </si>
  <si>
    <t>Servicios Administrativos</t>
  </si>
  <si>
    <t>Pensiones Ordinadrias</t>
  </si>
  <si>
    <t>Décimo Tercer Mes</t>
  </si>
  <si>
    <t xml:space="preserve">6.03. Prestaciones </t>
  </si>
  <si>
    <t>6.01.03. Transferencias corrientes al SP- IDNE (cuota SEM)</t>
  </si>
  <si>
    <t>1.04. Servicios diversos (servicios administrativos)</t>
  </si>
  <si>
    <t>Período:</t>
  </si>
  <si>
    <r>
      <t>I Trimestre</t>
    </r>
    <r>
      <rPr>
        <sz val="11"/>
        <color theme="1"/>
        <rFont val="Calibri"/>
        <family val="2"/>
      </rPr>
      <t>¹</t>
    </r>
  </si>
  <si>
    <r>
      <t>Promedio</t>
    </r>
    <r>
      <rPr>
        <sz val="11"/>
        <color theme="1"/>
        <rFont val="Calibri"/>
        <family val="2"/>
      </rPr>
      <t>²</t>
    </r>
  </si>
  <si>
    <t>1\ Corresponde al total de subsidios del trimestre</t>
  </si>
  <si>
    <t>2\ Corresponde al total de beneficiarios atendidos en el trimestre en promedio</t>
  </si>
  <si>
    <t>Unidad: Colones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</si>
  <si>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</si>
  <si>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Abril</t>
  </si>
  <si>
    <t>Mayo</t>
  </si>
  <si>
    <t>Junio</t>
  </si>
  <si>
    <r>
      <t>II Trimestre</t>
    </r>
    <r>
      <rPr>
        <sz val="11"/>
        <color theme="1"/>
        <rFont val="Calibri"/>
        <family val="2"/>
      </rPr>
      <t>¹</t>
    </r>
  </si>
  <si>
    <t>II Trimestre</t>
  </si>
  <si>
    <t>Julio</t>
  </si>
  <si>
    <t>Agosto</t>
  </si>
  <si>
    <t>Septiembre</t>
  </si>
  <si>
    <r>
      <t>III Trimestre</t>
    </r>
    <r>
      <rPr>
        <sz val="11"/>
        <color theme="1"/>
        <rFont val="Calibri"/>
        <family val="2"/>
      </rPr>
      <t>¹</t>
    </r>
  </si>
  <si>
    <t>III Trimestre</t>
  </si>
  <si>
    <t>Pensiones Ordinarias</t>
  </si>
  <si>
    <r>
      <t>Semestral</t>
    </r>
    <r>
      <rPr>
        <b/>
        <sz val="11"/>
        <color theme="1"/>
        <rFont val="Calibri"/>
        <family val="2"/>
      </rPr>
      <t>¹</t>
    </r>
  </si>
  <si>
    <r>
      <t>Promedio</t>
    </r>
    <r>
      <rPr>
        <b/>
        <sz val="11"/>
        <color theme="1"/>
        <rFont val="Calibri"/>
        <family val="2"/>
      </rPr>
      <t>²</t>
    </r>
  </si>
  <si>
    <t>1\ Corresponde al total de subsidios del semestre</t>
  </si>
  <si>
    <t>Semestral</t>
  </si>
  <si>
    <t>I trimestre</t>
  </si>
  <si>
    <t xml:space="preserve">1. Saldo en caja inicial  (5 t-1) </t>
  </si>
  <si>
    <r>
      <t>Acumulado</t>
    </r>
    <r>
      <rPr>
        <b/>
        <sz val="11"/>
        <color theme="1"/>
        <rFont val="Calibri"/>
        <family val="2"/>
      </rPr>
      <t>¹</t>
    </r>
  </si>
  <si>
    <t>1\ Corresponde al total de subsidios hasta el tercer trimestre</t>
  </si>
  <si>
    <t>2\ Corresponde al total de beneficiarios atendidos hasta el tercer trimestre en promedio</t>
  </si>
  <si>
    <t>Acumulado</t>
  </si>
  <si>
    <t xml:space="preserve">     Décimo Tercer Mes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</si>
  <si>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Área Régimen No Contributivo</t>
    </r>
  </si>
  <si>
    <t>2\ Corresponde al total de beneficiarios atendidos en el semestre en promedio</t>
  </si>
  <si>
    <t>Octubre</t>
  </si>
  <si>
    <t>Noviembre</t>
  </si>
  <si>
    <t>Diciembre</t>
  </si>
  <si>
    <r>
      <t>IV Trimestre</t>
    </r>
    <r>
      <rPr>
        <sz val="11"/>
        <color theme="1"/>
        <rFont val="Calibri"/>
        <family val="2"/>
      </rPr>
      <t>¹</t>
    </r>
  </si>
  <si>
    <t>IV Trimestre</t>
  </si>
  <si>
    <t xml:space="preserve">      Décimo tercer mes</t>
  </si>
  <si>
    <r>
      <t>Anual</t>
    </r>
    <r>
      <rPr>
        <sz val="11"/>
        <color theme="1"/>
        <rFont val="Calibri"/>
        <family val="2"/>
      </rPr>
      <t>¹</t>
    </r>
  </si>
  <si>
    <t>1\ Corresponde al total de subsidios del año</t>
  </si>
  <si>
    <t>2\ Corresponde al total de beneficiarios atendidos en el año en promedio</t>
  </si>
  <si>
    <t>Anual</t>
  </si>
  <si>
    <t xml:space="preserve">      Décimo Tercer Mes</t>
  </si>
  <si>
    <t>* Corresponde al concepto "Transf. Ley Protec. Trab. 77", de los periodos 2009-2011 el cual está Incorporado en el presupuesto 2012.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</si>
  <si>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>t-1)*</t>
    </r>
  </si>
  <si>
    <t>Beneficio</t>
  </si>
  <si>
    <t>2. Pensiones especiales</t>
  </si>
  <si>
    <t>Pensiones Especiales</t>
  </si>
  <si>
    <t>Fuente: Informe de Ejecución Presupuestaria RNC.</t>
  </si>
  <si>
    <r>
      <t xml:space="preserve">Fuente:  </t>
    </r>
    <r>
      <rPr>
        <sz val="11"/>
        <color theme="1"/>
        <rFont val="Calibri"/>
        <family val="2"/>
        <scheme val="minor"/>
      </rPr>
      <t xml:space="preserve">Informe de Ejecución Presupuestaria RNC </t>
    </r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</si>
  <si>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 xml:space="preserve"> Informe de Ejecución Presupuestaria RNC</t>
    </r>
  </si>
  <si>
    <t>Fuente:  Informe de Ejecución Presupuestaria RNC</t>
  </si>
  <si>
    <t xml:space="preserve">Fuente:  Informe de Ejecución Presupuestaria RNC </t>
  </si>
  <si>
    <t>Fuente: Informe de Ejecución Presupuestaria RNC .** La subdivisión de las pensiones ordinarias es calculada por el IICE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</si>
  <si>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  <scheme val="minor"/>
      </rPr>
      <t xml:space="preserve">  Informe de liquidación presupuestaria 2013, CCSS.</t>
    </r>
  </si>
  <si>
    <t>Primer Trimestre 2014</t>
  </si>
  <si>
    <t>Segundo Trimestre 2014</t>
  </si>
  <si>
    <t>Tercer Trimestre 2014</t>
  </si>
  <si>
    <t>Cuarto Trimestre 2014</t>
  </si>
  <si>
    <t>Primer Semestre 2014</t>
  </si>
  <si>
    <t>Tercer Trimestre Acumulado 2014</t>
  </si>
  <si>
    <t>Fecha de actualización: 22/10/2014</t>
  </si>
  <si>
    <t>Fecha de actualización: 03/02/2015</t>
  </si>
  <si>
    <t>Fecha de actualización: 13/04/2015</t>
  </si>
  <si>
    <t xml:space="preserve">Aquinaldo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</si>
</sst>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2" xfId="1" applyNumberFormat="1" applyFont="1" applyBorder="1"/>
    <xf numFmtId="164" fontId="6" fillId="0" borderId="0" xfId="1" applyNumberFormat="1" applyFont="1" applyAlignment="1">
      <alignment horizontal="center"/>
    </xf>
    <xf numFmtId="164" fontId="0" fillId="0" borderId="2" xfId="1" applyNumberFormat="1" applyFont="1" applyFill="1" applyBorder="1"/>
    <xf numFmtId="164" fontId="0" fillId="0" borderId="1" xfId="1" applyNumberFormat="1" applyFont="1" applyBorder="1" applyAlignment="1">
      <alignment horizontal="center"/>
    </xf>
    <xf numFmtId="0" fontId="0" fillId="0" borderId="4" xfId="0" applyFont="1" applyFill="1" applyBorder="1"/>
    <xf numFmtId="164" fontId="0" fillId="2" borderId="0" xfId="1" applyNumberFormat="1" applyFont="1" applyFill="1" applyBorder="1"/>
    <xf numFmtId="164" fontId="0" fillId="2" borderId="0" xfId="1" applyNumberFormat="1" applyFont="1" applyFill="1" applyBorder="1" applyAlignment="1">
      <alignment horizontal="left" indent="3"/>
    </xf>
    <xf numFmtId="164" fontId="1" fillId="0" borderId="0" xfId="1" applyNumberFormat="1" applyFont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left"/>
    </xf>
    <xf numFmtId="164" fontId="4" fillId="0" borderId="0" xfId="1" applyNumberFormat="1" applyFont="1"/>
    <xf numFmtId="164" fontId="1" fillId="0" borderId="0" xfId="1" applyNumberFormat="1" applyFont="1" applyFill="1" applyAlignment="1">
      <alignment horizontal="right"/>
    </xf>
    <xf numFmtId="164" fontId="1" fillId="0" borderId="0" xfId="1" applyNumberFormat="1" applyFont="1" applyAlignment="1"/>
    <xf numFmtId="164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Border="1" applyAlignment="1">
      <alignment horizontal="left"/>
    </xf>
    <xf numFmtId="164" fontId="7" fillId="0" borderId="0" xfId="1" applyNumberFormat="1" applyFont="1" applyFill="1"/>
    <xf numFmtId="164" fontId="8" fillId="0" borderId="0" xfId="1" applyNumberFormat="1" applyFont="1" applyFill="1"/>
    <xf numFmtId="164" fontId="6" fillId="2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left" indent="2"/>
    </xf>
    <xf numFmtId="164" fontId="0" fillId="0" borderId="0" xfId="1" applyNumberFormat="1" applyFont="1" applyFill="1" applyBorder="1"/>
    <xf numFmtId="164" fontId="9" fillId="0" borderId="0" xfId="1" applyNumberFormat="1" applyFont="1" applyFill="1" applyBorder="1"/>
    <xf numFmtId="164" fontId="1" fillId="0" borderId="0" xfId="1" applyNumberFormat="1" applyFont="1" applyFill="1"/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164" fontId="4" fillId="0" borderId="5" xfId="1" applyNumberFormat="1" applyFont="1" applyBorder="1"/>
    <xf numFmtId="164" fontId="4" fillId="0" borderId="2" xfId="1" applyNumberFormat="1" applyFont="1" applyBorder="1"/>
    <xf numFmtId="164" fontId="4" fillId="0" borderId="2" xfId="1" applyNumberFormat="1" applyFont="1" applyBorder="1" applyAlignment="1">
      <alignment horizontal="center"/>
    </xf>
    <xf numFmtId="164" fontId="0" fillId="0" borderId="4" xfId="1" applyNumberFormat="1" applyFont="1" applyBorder="1"/>
    <xf numFmtId="164" fontId="0" fillId="2" borderId="4" xfId="1" applyNumberFormat="1" applyFont="1" applyFill="1" applyBorder="1" applyAlignment="1">
      <alignment horizontal="left" indent="3"/>
    </xf>
    <xf numFmtId="164" fontId="12" fillId="0" borderId="0" xfId="1" applyNumberFormat="1" applyFont="1" applyFill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0" xfId="1" applyNumberFormat="1" applyFont="1" applyFill="1" applyAlignment="1"/>
    <xf numFmtId="164" fontId="13" fillId="0" borderId="0" xfId="1" applyNumberFormat="1" applyFont="1"/>
    <xf numFmtId="164" fontId="0" fillId="0" borderId="3" xfId="1" applyNumberFormat="1" applyFont="1" applyFill="1" applyBorder="1" applyAlignment="1">
      <alignment horizontal="center"/>
    </xf>
    <xf numFmtId="164" fontId="0" fillId="0" borderId="4" xfId="1" applyNumberFormat="1" applyFont="1" applyFill="1" applyBorder="1"/>
    <xf numFmtId="164" fontId="0" fillId="0" borderId="4" xfId="1" applyNumberFormat="1" applyFont="1" applyBorder="1" applyAlignment="1">
      <alignment horizontal="left"/>
    </xf>
    <xf numFmtId="164" fontId="0" fillId="0" borderId="4" xfId="1" applyNumberFormat="1" applyFont="1" applyFill="1" applyBorder="1" applyAlignment="1">
      <alignment horizontal="left" indent="2"/>
    </xf>
    <xf numFmtId="164" fontId="0" fillId="0" borderId="5" xfId="1" applyNumberFormat="1" applyFont="1" applyFill="1" applyBorder="1"/>
    <xf numFmtId="164" fontId="0" fillId="0" borderId="5" xfId="1" applyNumberFormat="1" applyFont="1" applyBorder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4" fontId="11" fillId="0" borderId="0" xfId="1" applyNumberFormat="1" applyFont="1" applyFill="1"/>
    <xf numFmtId="164" fontId="3" fillId="0" borderId="0" xfId="1" applyNumberFormat="1" applyFont="1" applyFill="1"/>
    <xf numFmtId="39" fontId="0" fillId="0" borderId="0" xfId="1" applyNumberFormat="1" applyFont="1" applyFill="1"/>
    <xf numFmtId="0" fontId="0" fillId="0" borderId="0" xfId="0" applyFont="1" applyFill="1"/>
    <xf numFmtId="4" fontId="0" fillId="0" borderId="0" xfId="0" applyNumberFormat="1" applyFont="1" applyFill="1"/>
    <xf numFmtId="164" fontId="0" fillId="0" borderId="4" xfId="1" applyNumberFormat="1" applyFont="1" applyBorder="1" applyAlignment="1">
      <alignment horizontal="left" indent="2"/>
    </xf>
    <xf numFmtId="164" fontId="2" fillId="0" borderId="0" xfId="1" applyNumberFormat="1" applyFont="1"/>
    <xf numFmtId="164" fontId="6" fillId="0" borderId="0" xfId="1" applyNumberFormat="1" applyFont="1"/>
    <xf numFmtId="165" fontId="2" fillId="0" borderId="0" xfId="2" applyNumberFormat="1" applyFont="1" applyBorder="1"/>
    <xf numFmtId="165" fontId="2" fillId="0" borderId="0" xfId="2" applyNumberFormat="1" applyFont="1" applyFill="1" applyBorder="1"/>
    <xf numFmtId="164" fontId="6" fillId="2" borderId="0" xfId="1" applyNumberFormat="1" applyFont="1" applyFill="1"/>
    <xf numFmtId="164" fontId="7" fillId="0" borderId="0" xfId="1" applyNumberFormat="1" applyFont="1" applyFill="1" applyAlignment="1">
      <alignment horizontal="center"/>
    </xf>
    <xf numFmtId="164" fontId="3" fillId="0" borderId="0" xfId="1" applyNumberFormat="1" applyFont="1"/>
    <xf numFmtId="164" fontId="16" fillId="0" borderId="0" xfId="1" applyNumberFormat="1" applyFont="1"/>
    <xf numFmtId="164" fontId="2" fillId="0" borderId="2" xfId="1" applyNumberFormat="1" applyFont="1" applyBorder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left" indent="3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opLeftCell="A58" zoomScale="90" zoomScaleNormal="90" workbookViewId="0">
      <selection activeCell="E54" sqref="E54"/>
    </sheetView>
  </sheetViews>
  <sheetFormatPr baseColWidth="10" defaultColWidth="11.5703125" defaultRowHeight="15" customHeight="1" x14ac:dyDescent="0.25"/>
  <cols>
    <col min="1" max="1" width="78.85546875" style="28" customWidth="1"/>
    <col min="2" max="2" width="16.7109375" style="12" bestFit="1" customWidth="1"/>
    <col min="3" max="4" width="17.7109375" style="12" bestFit="1" customWidth="1"/>
    <col min="5" max="5" width="18.5703125" style="12" bestFit="1" customWidth="1"/>
    <col min="6" max="6" width="19" style="12" customWidth="1"/>
    <col min="7" max="7" width="17.7109375" style="12" customWidth="1"/>
    <col min="8" max="8" width="19.140625" style="12" customWidth="1"/>
    <col min="9" max="9" width="18.140625" style="12" customWidth="1"/>
    <col min="10" max="10" width="18.7109375" style="12" customWidth="1"/>
    <col min="11" max="16384" width="11.5703125" style="12"/>
  </cols>
  <sheetData>
    <row r="1" spans="1:7" ht="15" customHeight="1" x14ac:dyDescent="0.25">
      <c r="A1" s="71" t="s">
        <v>22</v>
      </c>
      <c r="B1" s="71"/>
      <c r="C1" s="71"/>
      <c r="D1" s="71"/>
      <c r="E1" s="71"/>
      <c r="F1" s="71"/>
      <c r="G1" s="71"/>
    </row>
    <row r="2" spans="1:7" ht="15" customHeight="1" x14ac:dyDescent="0.25">
      <c r="A2" s="13" t="s">
        <v>0</v>
      </c>
      <c r="B2" s="72" t="s">
        <v>24</v>
      </c>
      <c r="C2" s="72"/>
      <c r="D2" s="72"/>
      <c r="E2" s="1"/>
      <c r="F2" s="1"/>
      <c r="G2" s="1"/>
    </row>
    <row r="3" spans="1:7" ht="15" customHeight="1" x14ac:dyDescent="0.25">
      <c r="A3" s="13" t="s">
        <v>1</v>
      </c>
      <c r="B3" s="14" t="s">
        <v>23</v>
      </c>
      <c r="C3" s="14"/>
      <c r="D3" s="14"/>
      <c r="E3" s="1"/>
      <c r="F3" s="1"/>
      <c r="G3" s="1"/>
    </row>
    <row r="4" spans="1:7" ht="15" customHeight="1" x14ac:dyDescent="0.25">
      <c r="A4" s="13" t="s">
        <v>11</v>
      </c>
      <c r="B4" s="14" t="s">
        <v>25</v>
      </c>
      <c r="C4" s="14"/>
      <c r="D4" s="14"/>
      <c r="E4" s="1"/>
      <c r="F4" s="1"/>
      <c r="G4" s="1"/>
    </row>
    <row r="5" spans="1:7" ht="15" customHeight="1" x14ac:dyDescent="0.25">
      <c r="A5" s="13" t="s">
        <v>37</v>
      </c>
      <c r="B5" s="15" t="s">
        <v>91</v>
      </c>
      <c r="C5" s="16"/>
      <c r="D5" s="16"/>
      <c r="E5" s="1"/>
      <c r="F5" s="1"/>
      <c r="G5" s="1"/>
    </row>
    <row r="6" spans="1:7" ht="15" customHeight="1" x14ac:dyDescent="0.25">
      <c r="A6" s="17"/>
      <c r="B6" s="18"/>
      <c r="C6" s="18"/>
      <c r="D6" s="18"/>
    </row>
    <row r="7" spans="1:7" ht="15" customHeight="1" x14ac:dyDescent="0.25">
      <c r="A7" s="17"/>
      <c r="B7" s="18"/>
      <c r="C7" s="18"/>
      <c r="D7" s="18"/>
    </row>
    <row r="8" spans="1:7" ht="15" customHeight="1" x14ac:dyDescent="0.25">
      <c r="A8" s="71" t="s">
        <v>8</v>
      </c>
      <c r="B8" s="71"/>
      <c r="C8" s="71"/>
      <c r="D8" s="71"/>
      <c r="E8" s="71"/>
      <c r="F8" s="71"/>
      <c r="G8" s="71"/>
    </row>
    <row r="9" spans="1:7" ht="15" customHeight="1" x14ac:dyDescent="0.25">
      <c r="A9" s="71" t="s">
        <v>12</v>
      </c>
      <c r="B9" s="71"/>
      <c r="C9" s="71"/>
      <c r="D9" s="71"/>
      <c r="E9" s="71"/>
      <c r="F9" s="71"/>
      <c r="G9" s="71"/>
    </row>
    <row r="11" spans="1:7" ht="15" customHeight="1" thickBot="1" x14ac:dyDescent="0.3">
      <c r="A11" s="54" t="s">
        <v>81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38</v>
      </c>
      <c r="G11" s="8" t="s">
        <v>39</v>
      </c>
    </row>
    <row r="12" spans="1:7" ht="15" customHeight="1" x14ac:dyDescent="0.25">
      <c r="A12" s="20"/>
      <c r="B12" s="1"/>
      <c r="C12" s="1"/>
      <c r="D12" s="1"/>
      <c r="E12" s="1"/>
      <c r="F12" s="1"/>
      <c r="G12" s="1"/>
    </row>
    <row r="13" spans="1:7" ht="15" customHeight="1" x14ac:dyDescent="0.25">
      <c r="A13" s="21" t="s">
        <v>28</v>
      </c>
      <c r="B13" s="1" t="s">
        <v>7</v>
      </c>
      <c r="C13" s="1">
        <f>+C14+C15</f>
        <v>96896</v>
      </c>
      <c r="D13" s="1">
        <f t="shared" ref="D13:E13" si="0">+D14+D15</f>
        <v>97052</v>
      </c>
      <c r="E13" s="1">
        <f t="shared" si="0"/>
        <v>97588</v>
      </c>
      <c r="F13" s="1">
        <f>SUM(C13:E13)</f>
        <v>291536</v>
      </c>
      <c r="G13" s="1">
        <f>AVERAGE(C13:E13)</f>
        <v>97178.666666666672</v>
      </c>
    </row>
    <row r="14" spans="1:7" s="22" customFormat="1" ht="15" customHeight="1" x14ac:dyDescent="0.25">
      <c r="A14" s="11" t="s">
        <v>26</v>
      </c>
      <c r="B14" s="2" t="s">
        <v>7</v>
      </c>
      <c r="C14" s="2">
        <v>69742</v>
      </c>
      <c r="D14" s="2">
        <v>69936</v>
      </c>
      <c r="E14" s="2">
        <v>70354</v>
      </c>
      <c r="F14" s="2">
        <f t="shared" ref="F14:F15" si="1">SUM(C14:E14)</f>
        <v>210032</v>
      </c>
      <c r="G14" s="2">
        <f>+AVERAGE(C14:E14)</f>
        <v>70010.666666666672</v>
      </c>
    </row>
    <row r="15" spans="1:7" s="22" customFormat="1" ht="15" customHeight="1" x14ac:dyDescent="0.25">
      <c r="A15" s="11" t="s">
        <v>27</v>
      </c>
      <c r="B15" s="2" t="s">
        <v>7</v>
      </c>
      <c r="C15" s="2">
        <v>27154</v>
      </c>
      <c r="D15" s="2">
        <v>27116</v>
      </c>
      <c r="E15" s="2">
        <v>27234</v>
      </c>
      <c r="F15" s="2">
        <f t="shared" si="1"/>
        <v>81504</v>
      </c>
      <c r="G15" s="2">
        <f>+AVERAGE(C15:E15)</f>
        <v>27168</v>
      </c>
    </row>
    <row r="16" spans="1:7" ht="15" customHeight="1" x14ac:dyDescent="0.25">
      <c r="A16" s="44" t="s">
        <v>82</v>
      </c>
      <c r="B16" s="1" t="s">
        <v>7</v>
      </c>
      <c r="C16" s="1">
        <v>3282</v>
      </c>
      <c r="D16" s="1">
        <v>3285</v>
      </c>
      <c r="E16" s="1">
        <v>3294</v>
      </c>
      <c r="F16" s="1">
        <f>SUM(C16:E16)</f>
        <v>9861</v>
      </c>
      <c r="G16" s="1">
        <f>AVERAGE(C16:E16)</f>
        <v>3287</v>
      </c>
    </row>
    <row r="17" spans="1:7" ht="15" customHeight="1" x14ac:dyDescent="0.25">
      <c r="A17" s="20"/>
      <c r="B17" s="1"/>
      <c r="C17" s="1"/>
      <c r="D17" s="1"/>
      <c r="E17" s="1"/>
      <c r="F17" s="1"/>
      <c r="G17" s="1"/>
    </row>
    <row r="18" spans="1:7" ht="15" customHeight="1" thickBot="1" x14ac:dyDescent="0.3">
      <c r="A18" s="7" t="s">
        <v>13</v>
      </c>
      <c r="B18" s="5"/>
      <c r="C18" s="5">
        <f>C13+C16</f>
        <v>100178</v>
      </c>
      <c r="D18" s="5">
        <f t="shared" ref="D18:F18" si="2">D13+D16</f>
        <v>100337</v>
      </c>
      <c r="E18" s="5">
        <f t="shared" si="2"/>
        <v>100882</v>
      </c>
      <c r="F18" s="5">
        <f t="shared" si="2"/>
        <v>301397</v>
      </c>
      <c r="G18" s="5">
        <f>AVERAGE(C18:E18)</f>
        <v>100465.66666666667</v>
      </c>
    </row>
    <row r="19" spans="1:7" ht="15" customHeight="1" thickTop="1" x14ac:dyDescent="0.25">
      <c r="A19" s="1" t="s">
        <v>66</v>
      </c>
      <c r="B19" s="1"/>
      <c r="C19" s="1"/>
      <c r="D19" s="1"/>
      <c r="E19" s="1"/>
      <c r="F19" s="1"/>
      <c r="G19" s="1"/>
    </row>
    <row r="20" spans="1:7" ht="15" customHeight="1" x14ac:dyDescent="0.25">
      <c r="A20" s="37" t="s">
        <v>40</v>
      </c>
      <c r="B20" s="1"/>
      <c r="C20" s="1"/>
      <c r="D20" s="1"/>
      <c r="E20" s="1"/>
      <c r="F20" s="1"/>
      <c r="G20" s="1"/>
    </row>
    <row r="21" spans="1:7" ht="15" customHeight="1" x14ac:dyDescent="0.25">
      <c r="A21" s="37" t="s">
        <v>41</v>
      </c>
      <c r="B21" s="1"/>
      <c r="C21" s="1"/>
      <c r="D21" s="1"/>
      <c r="E21" s="1"/>
      <c r="F21" s="1"/>
      <c r="G21" s="1"/>
    </row>
    <row r="22" spans="1:7" ht="15" customHeight="1" x14ac:dyDescent="0.25">
      <c r="A22" s="23"/>
      <c r="B22" s="1"/>
      <c r="C22" s="1"/>
      <c r="D22" s="1"/>
      <c r="E22" s="1"/>
      <c r="F22" s="1"/>
      <c r="G22" s="1"/>
    </row>
    <row r="24" spans="1:7" ht="15" customHeight="1" x14ac:dyDescent="0.25">
      <c r="A24" s="73" t="s">
        <v>14</v>
      </c>
      <c r="B24" s="73"/>
      <c r="C24" s="73"/>
      <c r="D24" s="73"/>
      <c r="E24" s="73"/>
    </row>
    <row r="25" spans="1:7" ht="15" customHeight="1" x14ac:dyDescent="0.25">
      <c r="A25" s="71" t="s">
        <v>9</v>
      </c>
      <c r="B25" s="71"/>
      <c r="C25" s="71"/>
      <c r="D25" s="71"/>
      <c r="E25" s="71"/>
    </row>
    <row r="26" spans="1:7" ht="15" customHeight="1" x14ac:dyDescent="0.25">
      <c r="A26" s="71" t="s">
        <v>42</v>
      </c>
      <c r="B26" s="71"/>
      <c r="C26" s="71"/>
      <c r="D26" s="71"/>
      <c r="E26" s="71"/>
    </row>
    <row r="28" spans="1:7" ht="15" customHeight="1" thickBot="1" x14ac:dyDescent="0.3">
      <c r="A28" s="54" t="s">
        <v>81</v>
      </c>
      <c r="B28" s="8" t="s">
        <v>3</v>
      </c>
      <c r="C28" s="8" t="s">
        <v>4</v>
      </c>
      <c r="D28" s="8" t="s">
        <v>5</v>
      </c>
      <c r="E28" s="8" t="s">
        <v>6</v>
      </c>
    </row>
    <row r="29" spans="1:7" ht="15" customHeight="1" x14ac:dyDescent="0.25">
      <c r="A29" s="20"/>
      <c r="B29" s="1"/>
      <c r="C29" s="1"/>
      <c r="D29" s="1"/>
      <c r="E29" s="1"/>
    </row>
    <row r="30" spans="1:7" ht="15" customHeight="1" x14ac:dyDescent="0.25">
      <c r="A30" s="21" t="s">
        <v>28</v>
      </c>
      <c r="B30" s="3">
        <v>11853407470.200001</v>
      </c>
      <c r="C30" s="3">
        <v>1488426550.8499999</v>
      </c>
      <c r="D30" s="3">
        <v>7567232502.0299997</v>
      </c>
      <c r="E30" s="1">
        <f>SUM(B30:D30)</f>
        <v>20909066523.080002</v>
      </c>
    </row>
    <row r="31" spans="1:7" ht="15" customHeight="1" x14ac:dyDescent="0.25">
      <c r="A31" s="11" t="s">
        <v>26</v>
      </c>
      <c r="B31" s="24">
        <f>(C14/C13)*B30</f>
        <v>8531625080.3612995</v>
      </c>
      <c r="C31" s="24">
        <f t="shared" ref="C31:D31" si="3">(D14/D13)*C30</f>
        <v>1072565215.1449285</v>
      </c>
      <c r="D31" s="24">
        <f t="shared" si="3"/>
        <v>5455435867.6048136</v>
      </c>
      <c r="E31" s="24">
        <f t="shared" ref="E31:E32" si="4">SUM(B31:D31)</f>
        <v>15059626163.111042</v>
      </c>
    </row>
    <row r="32" spans="1:7" ht="15" customHeight="1" x14ac:dyDescent="0.25">
      <c r="A32" s="11" t="s">
        <v>27</v>
      </c>
      <c r="B32" s="24">
        <f>(C15/C13)*B30</f>
        <v>3321782389.8387017</v>
      </c>
      <c r="C32" s="24">
        <f t="shared" ref="C32:D32" si="5">(D15/D13)*C30</f>
        <v>415861335.70507151</v>
      </c>
      <c r="D32" s="24">
        <f t="shared" si="5"/>
        <v>2111796634.4251854</v>
      </c>
      <c r="E32" s="24">
        <f t="shared" si="4"/>
        <v>5849440359.9689589</v>
      </c>
    </row>
    <row r="33" spans="1:5" ht="15" customHeight="1" x14ac:dyDescent="0.25">
      <c r="A33" s="44" t="s">
        <v>82</v>
      </c>
      <c r="B33" s="3">
        <v>792516921.89999998</v>
      </c>
      <c r="C33" s="3">
        <v>793484439.64999998</v>
      </c>
      <c r="D33" s="3">
        <v>769941075.44999993</v>
      </c>
      <c r="E33" s="1">
        <f>SUM(B33:D33)</f>
        <v>2355942437</v>
      </c>
    </row>
    <row r="34" spans="1:5" ht="15" customHeight="1" x14ac:dyDescent="0.25">
      <c r="A34" s="20" t="s">
        <v>29</v>
      </c>
      <c r="B34" s="1">
        <f>SUM(B35:B37)</f>
        <v>498128267.59999996</v>
      </c>
      <c r="C34" s="1">
        <f t="shared" ref="C34:D34" si="6">SUM(C35:C37)</f>
        <v>1447252346.2299998</v>
      </c>
      <c r="D34" s="1">
        <f t="shared" si="6"/>
        <v>1742375397.9400001</v>
      </c>
      <c r="E34" s="1">
        <f>SUM(B34:D34)</f>
        <v>3687756011.7699995</v>
      </c>
    </row>
    <row r="35" spans="1:5" ht="15" customHeight="1" x14ac:dyDescent="0.25">
      <c r="A35" s="25" t="s">
        <v>30</v>
      </c>
      <c r="B35" s="1">
        <v>157294934.25999999</v>
      </c>
      <c r="C35" s="1">
        <v>1106419012.8899999</v>
      </c>
      <c r="D35" s="1">
        <v>1108125723.71</v>
      </c>
      <c r="E35" s="1">
        <f t="shared" ref="E35:E37" si="7">SUM(B35:D35)</f>
        <v>2371839670.8599997</v>
      </c>
    </row>
    <row r="36" spans="1:5" ht="15" customHeight="1" x14ac:dyDescent="0.25">
      <c r="A36" s="25" t="s">
        <v>31</v>
      </c>
      <c r="B36" s="1">
        <v>340833333.33999997</v>
      </c>
      <c r="C36" s="1">
        <v>340833333.33999997</v>
      </c>
      <c r="D36" s="1">
        <v>634249674.23000002</v>
      </c>
      <c r="E36" s="1">
        <f t="shared" si="7"/>
        <v>1315916340.9099998</v>
      </c>
    </row>
    <row r="37" spans="1:5" ht="15" customHeight="1" x14ac:dyDescent="0.25">
      <c r="A37" s="9" t="s">
        <v>73</v>
      </c>
      <c r="B37" s="1">
        <v>0</v>
      </c>
      <c r="C37" s="1">
        <v>0</v>
      </c>
      <c r="D37" s="1">
        <v>0</v>
      </c>
      <c r="E37" s="1">
        <f t="shared" si="7"/>
        <v>0</v>
      </c>
    </row>
    <row r="38" spans="1:5" ht="15" customHeight="1" thickBot="1" x14ac:dyDescent="0.3">
      <c r="A38" s="7" t="s">
        <v>13</v>
      </c>
      <c r="B38" s="5">
        <f>SUM(B34,B33,B30)</f>
        <v>13144052659.700001</v>
      </c>
      <c r="C38" s="5">
        <f t="shared" ref="C38:D38" si="8">SUM(C34,C33,C30)</f>
        <v>3729163336.7299995</v>
      </c>
      <c r="D38" s="5">
        <f t="shared" si="8"/>
        <v>10079548975.42</v>
      </c>
      <c r="E38" s="5">
        <f>SUM(E34,E33,E30)</f>
        <v>26952764971.850002</v>
      </c>
    </row>
    <row r="39" spans="1:5" ht="15" customHeight="1" thickTop="1" x14ac:dyDescent="0.25">
      <c r="A39" s="20" t="s">
        <v>89</v>
      </c>
      <c r="B39" s="1"/>
      <c r="C39" s="1"/>
      <c r="D39" s="1"/>
      <c r="E39" s="1"/>
    </row>
    <row r="40" spans="1:5" ht="15" customHeight="1" x14ac:dyDescent="0.25">
      <c r="A40" s="20"/>
      <c r="B40" s="1"/>
      <c r="C40" s="1"/>
      <c r="D40" s="1"/>
      <c r="E40" s="1"/>
    </row>
    <row r="41" spans="1:5" ht="15" customHeight="1" x14ac:dyDescent="0.25">
      <c r="A41" s="20"/>
      <c r="B41" s="1"/>
      <c r="C41" s="1"/>
      <c r="D41" s="1"/>
      <c r="E41" s="1"/>
    </row>
    <row r="42" spans="1:5" ht="15" customHeight="1" x14ac:dyDescent="0.25">
      <c r="A42" s="71" t="s">
        <v>15</v>
      </c>
      <c r="B42" s="71"/>
      <c r="C42" s="71"/>
      <c r="D42" s="71"/>
      <c r="E42" s="71"/>
    </row>
    <row r="43" spans="1:5" ht="15" customHeight="1" x14ac:dyDescent="0.25">
      <c r="A43" s="71" t="s">
        <v>9</v>
      </c>
      <c r="B43" s="71"/>
      <c r="C43" s="71"/>
      <c r="D43" s="71"/>
      <c r="E43" s="71"/>
    </row>
    <row r="44" spans="1:5" ht="15" customHeight="1" x14ac:dyDescent="0.25">
      <c r="A44" s="71" t="s">
        <v>42</v>
      </c>
      <c r="B44" s="71"/>
      <c r="C44" s="71"/>
      <c r="D44" s="71"/>
      <c r="E44" s="71"/>
    </row>
    <row r="46" spans="1:5" ht="15" customHeight="1" thickBot="1" x14ac:dyDescent="0.3">
      <c r="A46" s="19" t="s">
        <v>10</v>
      </c>
      <c r="B46" s="8" t="s">
        <v>3</v>
      </c>
      <c r="C46" s="8" t="s">
        <v>4</v>
      </c>
      <c r="D46" s="8" t="s">
        <v>5</v>
      </c>
      <c r="E46" s="8" t="s">
        <v>6</v>
      </c>
    </row>
    <row r="47" spans="1:5" ht="15" customHeight="1" x14ac:dyDescent="0.25">
      <c r="A47" s="20"/>
      <c r="B47" s="1"/>
      <c r="C47" s="1"/>
      <c r="D47" s="1"/>
      <c r="E47" s="1"/>
    </row>
    <row r="48" spans="1:5" ht="15" customHeight="1" x14ac:dyDescent="0.25">
      <c r="A48" s="20" t="s">
        <v>34</v>
      </c>
      <c r="B48" s="3">
        <f>SUM(B49:B51)</f>
        <v>12645924392.1</v>
      </c>
      <c r="C48" s="3">
        <f t="shared" ref="C48:D48" si="9">SUM(C49:C51)</f>
        <v>2281910990.5</v>
      </c>
      <c r="D48" s="3">
        <f t="shared" si="9"/>
        <v>8337173577.4799995</v>
      </c>
      <c r="E48" s="4">
        <f>+SUM(B48:D48)</f>
        <v>23265008960.080002</v>
      </c>
    </row>
    <row r="49" spans="1:5" ht="15" customHeight="1" x14ac:dyDescent="0.25">
      <c r="A49" s="25" t="s">
        <v>54</v>
      </c>
      <c r="B49" s="3">
        <v>11853407470.200001</v>
      </c>
      <c r="C49" s="3">
        <v>1488426550.8499999</v>
      </c>
      <c r="D49" s="3">
        <v>7567232502.0299997</v>
      </c>
      <c r="E49" s="4">
        <f t="shared" ref="E49:E53" si="10">+SUM(B49:D49)</f>
        <v>20909066523.080002</v>
      </c>
    </row>
    <row r="50" spans="1:5" ht="15" customHeight="1" x14ac:dyDescent="0.25">
      <c r="A50" s="25" t="s">
        <v>83</v>
      </c>
      <c r="B50" s="3">
        <v>792516921.89999998</v>
      </c>
      <c r="C50" s="3">
        <v>793484439.64999998</v>
      </c>
      <c r="D50" s="3">
        <v>769941075.44999993</v>
      </c>
      <c r="E50" s="4">
        <f t="shared" si="10"/>
        <v>2355942437</v>
      </c>
    </row>
    <row r="51" spans="1:5" ht="15" customHeight="1" x14ac:dyDescent="0.25">
      <c r="A51" s="25" t="s">
        <v>33</v>
      </c>
      <c r="B51" s="3">
        <v>0</v>
      </c>
      <c r="C51" s="3">
        <v>0</v>
      </c>
      <c r="D51" s="3">
        <v>0</v>
      </c>
      <c r="E51" s="4">
        <f t="shared" si="10"/>
        <v>0</v>
      </c>
    </row>
    <row r="52" spans="1:5" ht="15" customHeight="1" x14ac:dyDescent="0.25">
      <c r="A52" s="20" t="s">
        <v>35</v>
      </c>
      <c r="B52" s="1">
        <v>157294934.25999999</v>
      </c>
      <c r="C52" s="1">
        <v>1106419012.8899999</v>
      </c>
      <c r="D52" s="1">
        <v>1108125723.71</v>
      </c>
      <c r="E52" s="4">
        <f t="shared" si="10"/>
        <v>2371839670.8599997</v>
      </c>
    </row>
    <row r="53" spans="1:5" ht="15" customHeight="1" x14ac:dyDescent="0.25">
      <c r="A53" s="20" t="s">
        <v>36</v>
      </c>
      <c r="B53" s="1">
        <v>340833333.33999997</v>
      </c>
      <c r="C53" s="1">
        <v>340833333.33999997</v>
      </c>
      <c r="D53" s="1">
        <v>634249674.23000002</v>
      </c>
      <c r="E53" s="4">
        <f t="shared" si="10"/>
        <v>1315916340.9099998</v>
      </c>
    </row>
    <row r="54" spans="1:5" ht="15" customHeight="1" thickBot="1" x14ac:dyDescent="0.3">
      <c r="A54" s="7" t="s">
        <v>13</v>
      </c>
      <c r="B54" s="7">
        <f>B48+B52+B53</f>
        <v>13144052659.700001</v>
      </c>
      <c r="C54" s="7">
        <f t="shared" ref="C54:E54" si="11">C48+C52+C53</f>
        <v>3729163336.73</v>
      </c>
      <c r="D54" s="7">
        <f t="shared" si="11"/>
        <v>10079548975.419998</v>
      </c>
      <c r="E54" s="7">
        <f t="shared" si="11"/>
        <v>26952764971.850002</v>
      </c>
    </row>
    <row r="55" spans="1:5" ht="15" customHeight="1" thickTop="1" x14ac:dyDescent="0.25">
      <c r="A55" s="26" t="s">
        <v>85</v>
      </c>
    </row>
    <row r="56" spans="1:5" ht="15" customHeight="1" x14ac:dyDescent="0.25">
      <c r="A56" s="27"/>
    </row>
    <row r="58" spans="1:5" ht="15" customHeight="1" x14ac:dyDescent="0.25">
      <c r="A58" s="71" t="s">
        <v>21</v>
      </c>
      <c r="B58" s="71"/>
      <c r="C58" s="71"/>
      <c r="D58" s="71"/>
      <c r="E58" s="71"/>
    </row>
    <row r="59" spans="1:5" ht="15" customHeight="1" x14ac:dyDescent="0.25">
      <c r="A59" s="71" t="s">
        <v>16</v>
      </c>
      <c r="B59" s="71"/>
      <c r="C59" s="71"/>
      <c r="D59" s="71"/>
      <c r="E59" s="71"/>
    </row>
    <row r="60" spans="1:5" ht="15" customHeight="1" x14ac:dyDescent="0.25">
      <c r="A60" s="71" t="s">
        <v>42</v>
      </c>
      <c r="B60" s="71"/>
      <c r="C60" s="71"/>
      <c r="D60" s="71"/>
      <c r="E60" s="71"/>
    </row>
    <row r="62" spans="1:5" ht="15" customHeight="1" thickBot="1" x14ac:dyDescent="0.3">
      <c r="A62" s="19" t="s">
        <v>10</v>
      </c>
      <c r="B62" s="8" t="s">
        <v>3</v>
      </c>
      <c r="C62" s="8" t="s">
        <v>4</v>
      </c>
      <c r="D62" s="8" t="s">
        <v>5</v>
      </c>
      <c r="E62" s="8" t="s">
        <v>6</v>
      </c>
    </row>
    <row r="63" spans="1:5" ht="15" customHeight="1" x14ac:dyDescent="0.25">
      <c r="A63" s="20"/>
      <c r="B63" s="1"/>
      <c r="C63" s="1"/>
      <c r="D63" s="1"/>
      <c r="E63" s="1"/>
    </row>
    <row r="64" spans="1:5" ht="15" customHeight="1" x14ac:dyDescent="0.25">
      <c r="A64" s="1" t="s">
        <v>43</v>
      </c>
      <c r="B64" s="1">
        <v>6405317698.5</v>
      </c>
      <c r="C64" s="1">
        <f>B68</f>
        <v>1810131074.9399986</v>
      </c>
      <c r="D64" s="1">
        <f>C68</f>
        <v>8899360284.1599998</v>
      </c>
      <c r="E64" s="6">
        <f>B64</f>
        <v>6405317698.5</v>
      </c>
    </row>
    <row r="65" spans="1:5" ht="15" customHeight="1" x14ac:dyDescent="0.25">
      <c r="A65" s="1" t="s">
        <v>17</v>
      </c>
      <c r="B65" s="1">
        <v>8548866036.1399994</v>
      </c>
      <c r="C65" s="1">
        <v>10818392545.950001</v>
      </c>
      <c r="D65" s="1">
        <v>11186893966.26</v>
      </c>
      <c r="E65" s="1">
        <f>SUM(B65:D65)</f>
        <v>30554152548.349998</v>
      </c>
    </row>
    <row r="66" spans="1:5" ht="15" customHeight="1" x14ac:dyDescent="0.25">
      <c r="A66" s="1" t="s">
        <v>18</v>
      </c>
      <c r="B66" s="1">
        <f>+B64+B65</f>
        <v>14954183734.639999</v>
      </c>
      <c r="C66" s="1">
        <f t="shared" ref="C66:E66" si="12">+C64+C65</f>
        <v>12628523620.889999</v>
      </c>
      <c r="D66" s="1">
        <f t="shared" si="12"/>
        <v>20086254250.419998</v>
      </c>
      <c r="E66" s="1">
        <f t="shared" si="12"/>
        <v>36959470246.849998</v>
      </c>
    </row>
    <row r="67" spans="1:5" ht="15" customHeight="1" x14ac:dyDescent="0.25">
      <c r="A67" s="1" t="s">
        <v>19</v>
      </c>
      <c r="B67" s="1">
        <f>B54</f>
        <v>13144052659.700001</v>
      </c>
      <c r="C67" s="1">
        <f t="shared" ref="C67" si="13">C54</f>
        <v>3729163336.73</v>
      </c>
      <c r="D67" s="1">
        <f>D54</f>
        <v>10079548975.419998</v>
      </c>
      <c r="E67" s="1">
        <f>SUM(B67:D67)</f>
        <v>26952764971.849998</v>
      </c>
    </row>
    <row r="68" spans="1:5" ht="15" customHeight="1" x14ac:dyDescent="0.25">
      <c r="A68" s="1" t="s">
        <v>20</v>
      </c>
      <c r="B68" s="1">
        <f t="shared" ref="B68:D68" si="14">+B66-B67</f>
        <v>1810131074.9399986</v>
      </c>
      <c r="C68" s="1">
        <f t="shared" si="14"/>
        <v>8899360284.1599998</v>
      </c>
      <c r="D68" s="1">
        <f t="shared" si="14"/>
        <v>10006705275</v>
      </c>
      <c r="E68" s="1">
        <f>+E66-E67</f>
        <v>10006705275</v>
      </c>
    </row>
    <row r="69" spans="1:5" ht="15" customHeight="1" thickBot="1" x14ac:dyDescent="0.3">
      <c r="A69" s="5"/>
      <c r="B69" s="5"/>
      <c r="C69" s="5"/>
      <c r="D69" s="5"/>
      <c r="E69" s="5"/>
    </row>
    <row r="70" spans="1:5" ht="15" customHeight="1" thickTop="1" x14ac:dyDescent="0.25">
      <c r="A70" s="1" t="s">
        <v>84</v>
      </c>
    </row>
    <row r="71" spans="1:5" ht="15" customHeight="1" x14ac:dyDescent="0.25">
      <c r="A71" s="12"/>
    </row>
    <row r="73" spans="1:5" ht="15" customHeight="1" x14ac:dyDescent="0.25">
      <c r="A73" s="20" t="s">
        <v>97</v>
      </c>
    </row>
    <row r="74" spans="1:5" ht="15" customHeight="1" x14ac:dyDescent="0.25">
      <c r="B74" s="20"/>
      <c r="C74" s="20"/>
      <c r="D74" s="20"/>
      <c r="E74" s="56"/>
    </row>
    <row r="75" spans="1:5" ht="15" customHeight="1" x14ac:dyDescent="0.25">
      <c r="B75" s="20"/>
      <c r="C75" s="28"/>
      <c r="D75" s="20"/>
      <c r="E75" s="28"/>
    </row>
    <row r="76" spans="1:5" ht="15" customHeight="1" x14ac:dyDescent="0.25">
      <c r="A76" s="20"/>
      <c r="B76" s="28"/>
      <c r="C76" s="28"/>
      <c r="D76" s="20"/>
      <c r="E76" s="28"/>
    </row>
    <row r="77" spans="1:5" ht="15" customHeight="1" x14ac:dyDescent="0.25">
      <c r="A77" s="20"/>
    </row>
    <row r="78" spans="1:5" ht="15" customHeight="1" x14ac:dyDescent="0.25">
      <c r="A78" s="20"/>
    </row>
  </sheetData>
  <mergeCells count="13">
    <mergeCell ref="A60:E60"/>
    <mergeCell ref="A1:G1"/>
    <mergeCell ref="B2:D2"/>
    <mergeCell ref="A8:G8"/>
    <mergeCell ref="A9:G9"/>
    <mergeCell ref="A24:E24"/>
    <mergeCell ref="A25:E25"/>
    <mergeCell ref="A26:E26"/>
    <mergeCell ref="A42:E42"/>
    <mergeCell ref="A43:E43"/>
    <mergeCell ref="A44:E44"/>
    <mergeCell ref="A58:E58"/>
    <mergeCell ref="A59:E59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opLeftCell="A67" zoomScale="90" zoomScaleNormal="90" workbookViewId="0">
      <selection activeCell="G49" sqref="G49"/>
    </sheetView>
  </sheetViews>
  <sheetFormatPr baseColWidth="10" defaultColWidth="11.5703125" defaultRowHeight="15" x14ac:dyDescent="0.25"/>
  <cols>
    <col min="1" max="1" width="70.85546875" style="20" customWidth="1"/>
    <col min="2" max="2" width="21.140625" style="1" customWidth="1"/>
    <col min="3" max="3" width="18" style="1" customWidth="1"/>
    <col min="4" max="5" width="18" style="1" bestFit="1" customWidth="1"/>
    <col min="6" max="6" width="17.85546875" style="1" bestFit="1" customWidth="1"/>
    <col min="7" max="7" width="16.140625" style="1" bestFit="1" customWidth="1"/>
    <col min="8" max="8" width="16.42578125" style="1" bestFit="1" customWidth="1"/>
    <col min="9" max="9" width="16.140625" style="1" bestFit="1" customWidth="1"/>
    <col min="10" max="16384" width="11.5703125" style="1"/>
  </cols>
  <sheetData>
    <row r="1" spans="1:7" ht="15" customHeight="1" x14ac:dyDescent="0.25">
      <c r="A1" s="71" t="s">
        <v>22</v>
      </c>
      <c r="B1" s="71"/>
      <c r="C1" s="71"/>
      <c r="D1" s="71"/>
      <c r="E1" s="71"/>
      <c r="F1" s="71"/>
      <c r="G1" s="71"/>
    </row>
    <row r="2" spans="1:7" s="16" customFormat="1" ht="15" customHeight="1" x14ac:dyDescent="0.25">
      <c r="A2" s="13" t="s">
        <v>0</v>
      </c>
      <c r="B2" s="72" t="s">
        <v>24</v>
      </c>
      <c r="C2" s="72"/>
      <c r="D2" s="72"/>
    </row>
    <row r="3" spans="1:7" s="16" customFormat="1" ht="15" customHeight="1" x14ac:dyDescent="0.25">
      <c r="A3" s="13" t="s">
        <v>1</v>
      </c>
      <c r="B3" s="14" t="s">
        <v>23</v>
      </c>
      <c r="C3" s="14"/>
      <c r="D3" s="14"/>
    </row>
    <row r="4" spans="1:7" s="16" customFormat="1" ht="15" customHeight="1" x14ac:dyDescent="0.25">
      <c r="A4" s="13" t="s">
        <v>11</v>
      </c>
      <c r="B4" s="14" t="s">
        <v>25</v>
      </c>
      <c r="C4" s="14"/>
      <c r="D4" s="14"/>
    </row>
    <row r="5" spans="1:7" s="16" customFormat="1" ht="15" customHeight="1" x14ac:dyDescent="0.25">
      <c r="A5" s="13" t="s">
        <v>37</v>
      </c>
      <c r="B5" s="15" t="s">
        <v>92</v>
      </c>
    </row>
    <row r="6" spans="1:7" s="16" customFormat="1" ht="15" customHeight="1" x14ac:dyDescent="0.25">
      <c r="A6" s="13"/>
      <c r="B6" s="51"/>
    </row>
    <row r="7" spans="1:7" ht="15" customHeight="1" x14ac:dyDescent="0.25">
      <c r="A7" s="50"/>
      <c r="B7" s="50"/>
      <c r="C7" s="50"/>
      <c r="D7" s="50"/>
      <c r="E7" s="50"/>
      <c r="F7" s="50"/>
      <c r="G7" s="50"/>
    </row>
    <row r="8" spans="1:7" ht="15" customHeight="1" x14ac:dyDescent="0.25">
      <c r="A8" s="71" t="s">
        <v>8</v>
      </c>
      <c r="B8" s="71"/>
      <c r="C8" s="71"/>
      <c r="D8" s="71"/>
      <c r="E8" s="71"/>
      <c r="F8" s="71"/>
      <c r="G8" s="71"/>
    </row>
    <row r="9" spans="1:7" ht="15" customHeight="1" x14ac:dyDescent="0.25">
      <c r="A9" s="71" t="s">
        <v>12</v>
      </c>
      <c r="B9" s="71"/>
      <c r="C9" s="71"/>
      <c r="D9" s="71"/>
      <c r="E9" s="71"/>
      <c r="F9" s="71"/>
      <c r="G9" s="71"/>
    </row>
    <row r="11" spans="1:7" ht="15" customHeight="1" thickBot="1" x14ac:dyDescent="0.3">
      <c r="A11" s="54" t="s">
        <v>81</v>
      </c>
      <c r="B11" s="8" t="s">
        <v>2</v>
      </c>
      <c r="C11" s="8" t="s">
        <v>44</v>
      </c>
      <c r="D11" s="8" t="s">
        <v>45</v>
      </c>
      <c r="E11" s="8" t="s">
        <v>46</v>
      </c>
      <c r="F11" s="8" t="s">
        <v>47</v>
      </c>
      <c r="G11" s="8" t="s">
        <v>39</v>
      </c>
    </row>
    <row r="12" spans="1:7" ht="15" customHeight="1" x14ac:dyDescent="0.25">
      <c r="A12" s="43"/>
    </row>
    <row r="13" spans="1:7" ht="15" customHeight="1" x14ac:dyDescent="0.25">
      <c r="A13" s="44" t="s">
        <v>28</v>
      </c>
      <c r="B13" s="1" t="s">
        <v>7</v>
      </c>
      <c r="C13" s="1">
        <f>+C14+C15</f>
        <v>97891</v>
      </c>
      <c r="D13" s="1">
        <f t="shared" ref="D13:E13" si="0">+D14+D15</f>
        <v>98068</v>
      </c>
      <c r="E13" s="1">
        <f t="shared" si="0"/>
        <v>98237</v>
      </c>
      <c r="F13" s="1">
        <f>+SUM(C13:E13)</f>
        <v>294196</v>
      </c>
      <c r="G13" s="1">
        <f>AVERAGE(C13:E13)</f>
        <v>98065.333333333328</v>
      </c>
    </row>
    <row r="14" spans="1:7" ht="15" customHeight="1" x14ac:dyDescent="0.25">
      <c r="A14" s="36" t="s">
        <v>26</v>
      </c>
      <c r="B14" s="2" t="s">
        <v>7</v>
      </c>
      <c r="C14" s="2">
        <v>70586</v>
      </c>
      <c r="D14" s="2">
        <v>70697</v>
      </c>
      <c r="E14" s="2">
        <v>70797</v>
      </c>
      <c r="F14" s="2">
        <f t="shared" ref="F14:F15" si="1">+SUM(C14:E14)</f>
        <v>212080</v>
      </c>
      <c r="G14" s="2">
        <f>AVERAGE(C14:E14)</f>
        <v>70693.333333333328</v>
      </c>
    </row>
    <row r="15" spans="1:7" ht="15" customHeight="1" x14ac:dyDescent="0.25">
      <c r="A15" s="36" t="s">
        <v>27</v>
      </c>
      <c r="B15" s="2" t="s">
        <v>7</v>
      </c>
      <c r="C15" s="2">
        <v>27305</v>
      </c>
      <c r="D15" s="2">
        <v>27371</v>
      </c>
      <c r="E15" s="2">
        <v>27440</v>
      </c>
      <c r="F15" s="2">
        <f t="shared" si="1"/>
        <v>82116</v>
      </c>
      <c r="G15" s="2">
        <f>AVERAGE(C15:E15)</f>
        <v>27372</v>
      </c>
    </row>
    <row r="16" spans="1:7" ht="15" customHeight="1" x14ac:dyDescent="0.25">
      <c r="A16" s="44" t="s">
        <v>82</v>
      </c>
      <c r="B16" s="1" t="s">
        <v>7</v>
      </c>
      <c r="C16" s="1">
        <v>3312</v>
      </c>
      <c r="D16" s="1">
        <v>3320</v>
      </c>
      <c r="E16" s="1">
        <v>3333</v>
      </c>
      <c r="F16" s="1">
        <f>+SUM(C16:E16)</f>
        <v>9965</v>
      </c>
      <c r="G16" s="1">
        <f>AVERAGE(C16:E16)</f>
        <v>3321.6666666666665</v>
      </c>
    </row>
    <row r="17" spans="1:7" ht="15" customHeight="1" x14ac:dyDescent="0.25">
      <c r="A17" s="43"/>
    </row>
    <row r="18" spans="1:7" ht="15" customHeight="1" thickBot="1" x14ac:dyDescent="0.3">
      <c r="A18" s="46" t="s">
        <v>13</v>
      </c>
      <c r="B18" s="5"/>
      <c r="C18" s="5">
        <f>C13+C16</f>
        <v>101203</v>
      </c>
      <c r="D18" s="5">
        <f t="shared" ref="D18" si="2">D13+D16</f>
        <v>101388</v>
      </c>
      <c r="E18" s="5">
        <f>E13+E16</f>
        <v>101570</v>
      </c>
      <c r="F18" s="5">
        <f>F13+F16</f>
        <v>304161</v>
      </c>
      <c r="G18" s="5">
        <f>AVERAGE(C18:E18)</f>
        <v>101387</v>
      </c>
    </row>
    <row r="19" spans="1:7" ht="15" customHeight="1" thickTop="1" x14ac:dyDescent="0.25">
      <c r="A19" s="1" t="s">
        <v>66</v>
      </c>
    </row>
    <row r="20" spans="1:7" ht="15" customHeight="1" x14ac:dyDescent="0.25">
      <c r="A20" s="37" t="s">
        <v>40</v>
      </c>
    </row>
    <row r="21" spans="1:7" ht="15" customHeight="1" x14ac:dyDescent="0.25">
      <c r="A21" s="37" t="s">
        <v>41</v>
      </c>
    </row>
    <row r="23" spans="1:7" ht="15" customHeight="1" x14ac:dyDescent="0.25">
      <c r="A23" s="74"/>
      <c r="B23" s="74"/>
      <c r="C23" s="74"/>
      <c r="D23" s="74"/>
      <c r="E23" s="74"/>
    </row>
    <row r="24" spans="1:7" ht="15" customHeight="1" x14ac:dyDescent="0.25">
      <c r="A24" s="73" t="s">
        <v>14</v>
      </c>
      <c r="B24" s="73"/>
      <c r="C24" s="73"/>
      <c r="D24" s="73"/>
      <c r="E24" s="73"/>
    </row>
    <row r="25" spans="1:7" ht="15" customHeight="1" x14ac:dyDescent="0.25">
      <c r="A25" s="71" t="s">
        <v>9</v>
      </c>
      <c r="B25" s="71"/>
      <c r="C25" s="71"/>
      <c r="D25" s="71"/>
      <c r="E25" s="71"/>
    </row>
    <row r="26" spans="1:7" ht="15" customHeight="1" x14ac:dyDescent="0.25">
      <c r="A26" s="71" t="s">
        <v>42</v>
      </c>
      <c r="B26" s="71"/>
      <c r="C26" s="71"/>
      <c r="D26" s="71"/>
      <c r="E26" s="71"/>
    </row>
    <row r="28" spans="1:7" ht="15" customHeight="1" thickBot="1" x14ac:dyDescent="0.3">
      <c r="A28" s="54" t="s">
        <v>81</v>
      </c>
      <c r="B28" s="8" t="s">
        <v>44</v>
      </c>
      <c r="C28" s="8" t="s">
        <v>45</v>
      </c>
      <c r="D28" s="8" t="s">
        <v>46</v>
      </c>
      <c r="E28" s="8" t="s">
        <v>48</v>
      </c>
    </row>
    <row r="29" spans="1:7" ht="15" customHeight="1" x14ac:dyDescent="0.25">
      <c r="A29" s="43"/>
    </row>
    <row r="30" spans="1:7" ht="15" customHeight="1" x14ac:dyDescent="0.25">
      <c r="A30" s="44" t="s">
        <v>28</v>
      </c>
      <c r="B30" s="1">
        <v>7602815387.1599998</v>
      </c>
      <c r="C30" s="1">
        <v>7621644848.2099991</v>
      </c>
      <c r="D30" s="1">
        <v>7543285382.8100004</v>
      </c>
      <c r="E30" s="1">
        <f>SUM(B30:D30)</f>
        <v>22767745618.18</v>
      </c>
    </row>
    <row r="31" spans="1:7" ht="15" customHeight="1" x14ac:dyDescent="0.25">
      <c r="A31" s="36" t="s">
        <v>26</v>
      </c>
      <c r="B31" s="24">
        <f>(C14/C13)*B30</f>
        <v>5482141636.2901163</v>
      </c>
      <c r="C31" s="24">
        <f t="shared" ref="C31:D31" si="3">(D14/D13)*C30</f>
        <v>5494426579.8619556</v>
      </c>
      <c r="D31" s="24">
        <f t="shared" si="3"/>
        <v>5436261034.5063429</v>
      </c>
      <c r="E31" s="24">
        <f>SUM(B31:D31)</f>
        <v>16412829250.658417</v>
      </c>
    </row>
    <row r="32" spans="1:7" ht="15" customHeight="1" x14ac:dyDescent="0.25">
      <c r="A32" s="36" t="s">
        <v>27</v>
      </c>
      <c r="B32" s="24">
        <f>(C15/C13)*B30</f>
        <v>2120673750.869884</v>
      </c>
      <c r="C32" s="24">
        <f t="shared" ref="C32:D32" si="4">(D15/D13)*C30</f>
        <v>2127218268.348043</v>
      </c>
      <c r="D32" s="24">
        <f t="shared" si="4"/>
        <v>2107024348.3036575</v>
      </c>
      <c r="E32" s="24">
        <f>SUM(B32:D32)</f>
        <v>6354916367.5215845</v>
      </c>
    </row>
    <row r="33" spans="1:6" x14ac:dyDescent="0.25">
      <c r="A33" s="44" t="s">
        <v>82</v>
      </c>
      <c r="B33" s="1">
        <v>788876676.30000007</v>
      </c>
      <c r="C33" s="1">
        <v>790844575.99999988</v>
      </c>
      <c r="D33" s="1">
        <v>813302529.54999995</v>
      </c>
      <c r="E33" s="1">
        <f>SUM(B33:D33)</f>
        <v>2393023781.8499999</v>
      </c>
    </row>
    <row r="34" spans="1:6" x14ac:dyDescent="0.25">
      <c r="A34" s="43" t="s">
        <v>29</v>
      </c>
      <c r="B34" s="62">
        <f>+SUM(B35:B37)</f>
        <v>1458295349.9100001</v>
      </c>
      <c r="C34" s="62">
        <f t="shared" ref="C34:D34" si="5">+SUM(C35:C37)</f>
        <v>1463126310.6399999</v>
      </c>
      <c r="D34" s="62">
        <f t="shared" si="5"/>
        <v>1465212876.0599999</v>
      </c>
      <c r="E34" s="62">
        <f>SUM(B34:D34)</f>
        <v>4386634536.6100006</v>
      </c>
    </row>
    <row r="35" spans="1:6" x14ac:dyDescent="0.25">
      <c r="A35" s="45" t="s">
        <v>30</v>
      </c>
      <c r="B35" s="65">
        <v>1113947137.75</v>
      </c>
      <c r="C35" s="65">
        <v>1117659644.3099999</v>
      </c>
      <c r="D35" s="65">
        <v>1119746209.73</v>
      </c>
      <c r="E35" s="62">
        <f t="shared" ref="E35:E37" si="6">SUM(B35:D35)</f>
        <v>3351352991.79</v>
      </c>
    </row>
    <row r="36" spans="1:6" x14ac:dyDescent="0.25">
      <c r="A36" s="45" t="s">
        <v>31</v>
      </c>
      <c r="B36" s="65">
        <v>344348212.16000003</v>
      </c>
      <c r="C36" s="65">
        <v>345466666.33000004</v>
      </c>
      <c r="D36" s="65">
        <v>345466666.33000004</v>
      </c>
      <c r="E36" s="62">
        <f t="shared" si="6"/>
        <v>1035281544.8200001</v>
      </c>
    </row>
    <row r="37" spans="1:6" x14ac:dyDescent="0.25">
      <c r="A37" s="43" t="s">
        <v>73</v>
      </c>
      <c r="B37" s="62">
        <v>0</v>
      </c>
      <c r="C37" s="62">
        <v>0</v>
      </c>
      <c r="D37" s="62">
        <v>0</v>
      </c>
      <c r="E37" s="62">
        <f t="shared" si="6"/>
        <v>0</v>
      </c>
    </row>
    <row r="38" spans="1:6" ht="15.75" thickBot="1" x14ac:dyDescent="0.3">
      <c r="A38" s="46" t="s">
        <v>13</v>
      </c>
      <c r="B38" s="5">
        <f>+B30+B33+B34</f>
        <v>9849987413.3700008</v>
      </c>
      <c r="C38" s="5">
        <f t="shared" ref="C38:E38" si="7">+C30+C33+C34</f>
        <v>9875615734.8499985</v>
      </c>
      <c r="D38" s="5">
        <f t="shared" si="7"/>
        <v>9821800788.4200001</v>
      </c>
      <c r="E38" s="5">
        <f t="shared" si="7"/>
        <v>29547403936.639999</v>
      </c>
    </row>
    <row r="39" spans="1:6" ht="15.75" thickTop="1" x14ac:dyDescent="0.25">
      <c r="A39" s="20" t="s">
        <v>89</v>
      </c>
    </row>
    <row r="41" spans="1:6" x14ac:dyDescent="0.25">
      <c r="A41" s="1"/>
    </row>
    <row r="42" spans="1:6" s="16" customFormat="1" x14ac:dyDescent="0.25">
      <c r="A42" s="71" t="s">
        <v>15</v>
      </c>
      <c r="B42" s="71"/>
      <c r="C42" s="71"/>
      <c r="D42" s="71"/>
      <c r="E42" s="71"/>
    </row>
    <row r="43" spans="1:6" x14ac:dyDescent="0.25">
      <c r="A43" s="71" t="s">
        <v>9</v>
      </c>
      <c r="B43" s="71"/>
      <c r="C43" s="71"/>
      <c r="D43" s="71"/>
      <c r="E43" s="71"/>
    </row>
    <row r="44" spans="1:6" x14ac:dyDescent="0.25">
      <c r="A44" s="71" t="s">
        <v>42</v>
      </c>
      <c r="B44" s="71"/>
      <c r="C44" s="71"/>
      <c r="D44" s="71"/>
      <c r="E44" s="71"/>
    </row>
    <row r="46" spans="1:6" ht="15.75" thickBot="1" x14ac:dyDescent="0.3">
      <c r="A46" s="42" t="s">
        <v>10</v>
      </c>
      <c r="B46" s="8" t="s">
        <v>44</v>
      </c>
      <c r="C46" s="8" t="s">
        <v>45</v>
      </c>
      <c r="D46" s="8" t="s">
        <v>46</v>
      </c>
      <c r="E46" s="8" t="s">
        <v>48</v>
      </c>
    </row>
    <row r="47" spans="1:6" x14ac:dyDescent="0.25">
      <c r="A47" s="43"/>
    </row>
    <row r="48" spans="1:6" x14ac:dyDescent="0.25">
      <c r="A48" s="43" t="s">
        <v>34</v>
      </c>
      <c r="B48" s="4">
        <f>+B49+B50+B51</f>
        <v>8391692063.46</v>
      </c>
      <c r="C48" s="4">
        <f t="shared" ref="C48:D48" si="8">+C49+C50+C51</f>
        <v>8412489424.2099991</v>
      </c>
      <c r="D48" s="4">
        <f t="shared" si="8"/>
        <v>8356587912.3600006</v>
      </c>
      <c r="E48" s="62">
        <f t="shared" ref="E48:E53" si="9">SUM(B48:D48)</f>
        <v>25160769400.029999</v>
      </c>
      <c r="F48" s="68"/>
    </row>
    <row r="49" spans="1:10" x14ac:dyDescent="0.25">
      <c r="A49" s="45" t="s">
        <v>54</v>
      </c>
      <c r="B49" s="64">
        <v>7602815387.1599998</v>
      </c>
      <c r="C49" s="64">
        <v>7621644848.2099991</v>
      </c>
      <c r="D49" s="64">
        <v>7543285382.8100004</v>
      </c>
      <c r="E49" s="1">
        <f t="shared" si="9"/>
        <v>22767745618.18</v>
      </c>
    </row>
    <row r="50" spans="1:10" x14ac:dyDescent="0.25">
      <c r="A50" s="25" t="s">
        <v>83</v>
      </c>
      <c r="B50" s="64">
        <v>788876676.30000007</v>
      </c>
      <c r="C50" s="64">
        <v>790844575.99999988</v>
      </c>
      <c r="D50" s="64">
        <v>813302529.54999995</v>
      </c>
      <c r="E50" s="1">
        <f t="shared" si="9"/>
        <v>2393023781.8499999</v>
      </c>
    </row>
    <row r="51" spans="1:10" x14ac:dyDescent="0.25">
      <c r="A51" s="45" t="s">
        <v>33</v>
      </c>
      <c r="B51" s="4">
        <v>0</v>
      </c>
      <c r="C51" s="4">
        <v>0</v>
      </c>
      <c r="D51" s="4">
        <v>0</v>
      </c>
      <c r="E51" s="1">
        <f t="shared" si="9"/>
        <v>0</v>
      </c>
    </row>
    <row r="52" spans="1:10" x14ac:dyDescent="0.25">
      <c r="A52" s="43" t="s">
        <v>35</v>
      </c>
      <c r="B52" s="64">
        <v>1113947137.75</v>
      </c>
      <c r="C52" s="64">
        <v>1117659644.3099999</v>
      </c>
      <c r="D52" s="64">
        <v>1119746209.73</v>
      </c>
      <c r="E52" s="1">
        <f t="shared" si="9"/>
        <v>3351352991.79</v>
      </c>
    </row>
    <row r="53" spans="1:10" x14ac:dyDescent="0.25">
      <c r="A53" s="43" t="s">
        <v>36</v>
      </c>
      <c r="B53" s="64">
        <v>344348212.16000003</v>
      </c>
      <c r="C53" s="64">
        <v>345466666.33000004</v>
      </c>
      <c r="D53" s="64">
        <v>345466666.33000004</v>
      </c>
      <c r="E53" s="1">
        <f t="shared" si="9"/>
        <v>1035281544.8200001</v>
      </c>
    </row>
    <row r="54" spans="1:10" ht="15.75" thickBot="1" x14ac:dyDescent="0.3">
      <c r="A54" s="46" t="s">
        <v>13</v>
      </c>
      <c r="B54" s="5">
        <f>B48+B52+B53</f>
        <v>9849987413.3699989</v>
      </c>
      <c r="C54" s="5">
        <f t="shared" ref="C54:E54" si="10">C48+C52+C53</f>
        <v>9875615734.8499985</v>
      </c>
      <c r="D54" s="5">
        <f t="shared" si="10"/>
        <v>9821800788.4200001</v>
      </c>
      <c r="E54" s="5">
        <f t="shared" si="10"/>
        <v>29547403936.639999</v>
      </c>
      <c r="F54" s="68"/>
    </row>
    <row r="55" spans="1:10" ht="15.75" thickTop="1" x14ac:dyDescent="0.25">
      <c r="A55" s="53" t="s">
        <v>86</v>
      </c>
    </row>
    <row r="57" spans="1:10" x14ac:dyDescent="0.25">
      <c r="A57" s="40"/>
      <c r="B57" s="40"/>
      <c r="C57" s="40"/>
      <c r="D57" s="40"/>
      <c r="E57" s="40"/>
    </row>
    <row r="58" spans="1:10" x14ac:dyDescent="0.25">
      <c r="A58" s="71" t="s">
        <v>21</v>
      </c>
      <c r="B58" s="71"/>
      <c r="C58" s="71"/>
      <c r="D58" s="71"/>
      <c r="E58" s="71"/>
    </row>
    <row r="59" spans="1:10" x14ac:dyDescent="0.25">
      <c r="A59" s="71" t="s">
        <v>16</v>
      </c>
      <c r="B59" s="71"/>
      <c r="C59" s="71"/>
      <c r="D59" s="71"/>
      <c r="E59" s="71"/>
    </row>
    <row r="60" spans="1:10" x14ac:dyDescent="0.25">
      <c r="A60" s="71" t="s">
        <v>42</v>
      </c>
      <c r="B60" s="71"/>
      <c r="C60" s="71"/>
      <c r="D60" s="71"/>
      <c r="E60" s="71"/>
    </row>
    <row r="62" spans="1:10" ht="15.75" thickBot="1" x14ac:dyDescent="0.3">
      <c r="A62" s="42" t="s">
        <v>10</v>
      </c>
      <c r="B62" s="8" t="s">
        <v>44</v>
      </c>
      <c r="C62" s="8" t="s">
        <v>45</v>
      </c>
      <c r="D62" s="8" t="s">
        <v>46</v>
      </c>
      <c r="E62" s="8" t="s">
        <v>48</v>
      </c>
    </row>
    <row r="63" spans="1:10" x14ac:dyDescent="0.25">
      <c r="A63" s="43"/>
    </row>
    <row r="64" spans="1:10" x14ac:dyDescent="0.25">
      <c r="A64" s="35" t="s">
        <v>43</v>
      </c>
      <c r="B64" s="1">
        <f>IT!E68</f>
        <v>10006705275</v>
      </c>
      <c r="C64" s="1">
        <f>B68</f>
        <v>12539189386.02</v>
      </c>
      <c r="D64" s="1">
        <f>C68</f>
        <v>13561925296.300003</v>
      </c>
      <c r="E64" s="1">
        <f>+B64</f>
        <v>10006705275</v>
      </c>
      <c r="G64" s="57"/>
      <c r="H64" s="20"/>
      <c r="I64" s="20"/>
      <c r="J64" s="20"/>
    </row>
    <row r="65" spans="1:10" x14ac:dyDescent="0.25">
      <c r="A65" s="35" t="s">
        <v>17</v>
      </c>
      <c r="B65" s="1">
        <v>12382471524.389999</v>
      </c>
      <c r="C65" s="1">
        <v>10898351645.130001</v>
      </c>
      <c r="D65" s="1">
        <v>5100411258.3299999</v>
      </c>
      <c r="E65" s="1">
        <f>SUM(B65:D65)</f>
        <v>28381234427.849998</v>
      </c>
      <c r="G65" s="58"/>
      <c r="H65" s="58"/>
      <c r="I65" s="58"/>
      <c r="J65" s="57"/>
    </row>
    <row r="66" spans="1:10" x14ac:dyDescent="0.25">
      <c r="A66" s="35" t="s">
        <v>18</v>
      </c>
      <c r="B66" s="1">
        <f t="shared" ref="B66:D66" si="11">+B64+B65</f>
        <v>22389176799.389999</v>
      </c>
      <c r="C66" s="1">
        <f t="shared" si="11"/>
        <v>23437541031.150002</v>
      </c>
      <c r="D66" s="1">
        <f t="shared" si="11"/>
        <v>18662336554.630005</v>
      </c>
      <c r="E66" s="1">
        <f>+E64+E65</f>
        <v>38387939702.849998</v>
      </c>
      <c r="F66" s="55"/>
      <c r="G66" s="59"/>
      <c r="H66" s="60"/>
      <c r="I66" s="60"/>
      <c r="J66" s="20"/>
    </row>
    <row r="67" spans="1:10" x14ac:dyDescent="0.25">
      <c r="A67" s="35" t="s">
        <v>19</v>
      </c>
      <c r="B67" s="1">
        <f>B54</f>
        <v>9849987413.3699989</v>
      </c>
      <c r="C67" s="1">
        <f t="shared" ref="C67" si="12">C54</f>
        <v>9875615734.8499985</v>
      </c>
      <c r="D67" s="1">
        <f>D54</f>
        <v>9821800788.4200001</v>
      </c>
      <c r="E67" s="1">
        <f>SUM(B67:D67)</f>
        <v>29547403936.639999</v>
      </c>
    </row>
    <row r="68" spans="1:10" x14ac:dyDescent="0.25">
      <c r="A68" s="35" t="s">
        <v>20</v>
      </c>
      <c r="B68" s="1">
        <f t="shared" ref="B68:C68" si="13">+B66-B67</f>
        <v>12539189386.02</v>
      </c>
      <c r="C68" s="1">
        <f t="shared" si="13"/>
        <v>13561925296.300003</v>
      </c>
      <c r="D68" s="1">
        <f>+D66-D67</f>
        <v>8840535766.2100048</v>
      </c>
      <c r="E68" s="1">
        <f>+E66-E67</f>
        <v>8840535766.2099991</v>
      </c>
    </row>
    <row r="69" spans="1:10" ht="15.75" thickBot="1" x14ac:dyDescent="0.3">
      <c r="A69" s="47"/>
      <c r="B69" s="5"/>
      <c r="C69" s="5"/>
      <c r="D69" s="5"/>
      <c r="E69" s="5"/>
    </row>
    <row r="70" spans="1:10" ht="15.75" thickTop="1" x14ac:dyDescent="0.25">
      <c r="A70" s="1" t="s">
        <v>87</v>
      </c>
    </row>
    <row r="71" spans="1:10" x14ac:dyDescent="0.25">
      <c r="A71" s="1"/>
    </row>
    <row r="73" spans="1:10" x14ac:dyDescent="0.25">
      <c r="A73" s="20" t="s">
        <v>98</v>
      </c>
    </row>
  </sheetData>
  <mergeCells count="14">
    <mergeCell ref="A24:E24"/>
    <mergeCell ref="A1:G1"/>
    <mergeCell ref="B2:D2"/>
    <mergeCell ref="A8:G8"/>
    <mergeCell ref="A9:G9"/>
    <mergeCell ref="A23:E23"/>
    <mergeCell ref="A59:E59"/>
    <mergeCell ref="A60:E60"/>
    <mergeCell ref="A25:E25"/>
    <mergeCell ref="A26:E26"/>
    <mergeCell ref="A42:E42"/>
    <mergeCell ref="A43:E43"/>
    <mergeCell ref="A44:E44"/>
    <mergeCell ref="A58:E5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61" zoomScale="90" zoomScaleNormal="90" workbookViewId="0">
      <selection activeCell="F48" sqref="F48"/>
    </sheetView>
  </sheetViews>
  <sheetFormatPr baseColWidth="10" defaultColWidth="11.5703125" defaultRowHeight="15" x14ac:dyDescent="0.25"/>
  <cols>
    <col min="1" max="1" width="67.5703125" style="20" customWidth="1"/>
    <col min="2" max="5" width="17.85546875" style="1" bestFit="1" customWidth="1"/>
    <col min="6" max="6" width="18" style="1" bestFit="1" customWidth="1"/>
    <col min="7" max="9" width="16.140625" style="1" bestFit="1" customWidth="1"/>
    <col min="10" max="16384" width="11.5703125" style="1"/>
  </cols>
  <sheetData>
    <row r="1" spans="1:8" ht="15" customHeight="1" x14ac:dyDescent="0.25">
      <c r="A1" s="71" t="s">
        <v>22</v>
      </c>
      <c r="B1" s="71"/>
      <c r="C1" s="71"/>
      <c r="D1" s="71"/>
      <c r="E1" s="71"/>
      <c r="F1" s="71"/>
      <c r="G1" s="71"/>
    </row>
    <row r="2" spans="1:8" s="16" customFormat="1" ht="15" customHeight="1" x14ac:dyDescent="0.25">
      <c r="A2" s="13" t="s">
        <v>0</v>
      </c>
      <c r="B2" s="72" t="s">
        <v>24</v>
      </c>
      <c r="C2" s="72"/>
      <c r="D2" s="72"/>
    </row>
    <row r="3" spans="1:8" s="16" customFormat="1" ht="15" customHeight="1" x14ac:dyDescent="0.25">
      <c r="A3" s="13" t="s">
        <v>1</v>
      </c>
      <c r="B3" s="14" t="s">
        <v>23</v>
      </c>
      <c r="C3" s="14"/>
      <c r="D3" s="14"/>
    </row>
    <row r="4" spans="1:8" s="16" customFormat="1" ht="15" customHeight="1" x14ac:dyDescent="0.25">
      <c r="A4" s="13" t="s">
        <v>11</v>
      </c>
      <c r="B4" s="14" t="s">
        <v>25</v>
      </c>
      <c r="C4" s="14"/>
      <c r="D4" s="14"/>
    </row>
    <row r="5" spans="1:8" s="16" customFormat="1" ht="15" customHeight="1" x14ac:dyDescent="0.25">
      <c r="A5" s="13" t="s">
        <v>37</v>
      </c>
      <c r="B5" s="15" t="s">
        <v>93</v>
      </c>
    </row>
    <row r="6" spans="1:8" s="16" customFormat="1" ht="15" customHeight="1" x14ac:dyDescent="0.25">
      <c r="A6" s="13"/>
      <c r="B6" s="15"/>
    </row>
    <row r="7" spans="1:8" ht="15" customHeight="1" x14ac:dyDescent="0.25">
      <c r="A7" s="49"/>
      <c r="B7" s="49"/>
      <c r="C7" s="49"/>
      <c r="D7" s="49"/>
      <c r="E7" s="49"/>
      <c r="F7" s="49"/>
      <c r="G7" s="49"/>
    </row>
    <row r="8" spans="1:8" ht="15" customHeight="1" x14ac:dyDescent="0.25">
      <c r="A8" s="71" t="s">
        <v>8</v>
      </c>
      <c r="B8" s="71"/>
      <c r="C8" s="71"/>
      <c r="D8" s="71"/>
      <c r="E8" s="71"/>
      <c r="F8" s="71"/>
      <c r="G8" s="71"/>
    </row>
    <row r="9" spans="1:8" ht="15" customHeight="1" x14ac:dyDescent="0.25">
      <c r="A9" s="71" t="s">
        <v>12</v>
      </c>
      <c r="B9" s="71"/>
      <c r="C9" s="71"/>
      <c r="D9" s="71"/>
      <c r="E9" s="71"/>
      <c r="F9" s="71"/>
      <c r="G9" s="71"/>
    </row>
    <row r="11" spans="1:8" ht="15" customHeight="1" thickBot="1" x14ac:dyDescent="0.3">
      <c r="A11" s="54" t="s">
        <v>81</v>
      </c>
      <c r="B11" s="8" t="s">
        <v>2</v>
      </c>
      <c r="C11" s="8" t="s">
        <v>49</v>
      </c>
      <c r="D11" s="8" t="s">
        <v>50</v>
      </c>
      <c r="E11" s="8" t="s">
        <v>51</v>
      </c>
      <c r="F11" s="8" t="s">
        <v>52</v>
      </c>
      <c r="G11" s="8" t="s">
        <v>39</v>
      </c>
    </row>
    <row r="12" spans="1:8" ht="15" customHeight="1" x14ac:dyDescent="0.25">
      <c r="A12" s="43"/>
    </row>
    <row r="13" spans="1:8" ht="15" customHeight="1" x14ac:dyDescent="0.25">
      <c r="A13" s="44" t="s">
        <v>28</v>
      </c>
      <c r="B13" s="63" t="s">
        <v>7</v>
      </c>
      <c r="C13" s="28">
        <f>C14+C15</f>
        <v>98419</v>
      </c>
      <c r="D13" s="28">
        <f t="shared" ref="D13:E13" si="0">D14+D15</f>
        <v>98627</v>
      </c>
      <c r="E13" s="28">
        <f t="shared" si="0"/>
        <v>99200</v>
      </c>
      <c r="F13" s="63">
        <f>SUM(C13:E13)</f>
        <v>296246</v>
      </c>
      <c r="G13" s="63">
        <f>AVERAGE(C13:E13)</f>
        <v>98748.666666666672</v>
      </c>
      <c r="H13" s="68"/>
    </row>
    <row r="14" spans="1:8" ht="15" customHeight="1" x14ac:dyDescent="0.25">
      <c r="A14" s="36" t="s">
        <v>26</v>
      </c>
      <c r="B14" s="66" t="s">
        <v>7</v>
      </c>
      <c r="C14" s="67">
        <v>70955</v>
      </c>
      <c r="D14" s="67">
        <v>71071</v>
      </c>
      <c r="E14" s="67">
        <v>71575</v>
      </c>
      <c r="F14" s="66">
        <f t="shared" ref="F14:F15" si="1">SUM(C14:E14)</f>
        <v>213601</v>
      </c>
      <c r="G14" s="66">
        <f>AVERAGE(C14:E14)</f>
        <v>71200.333333333328</v>
      </c>
    </row>
    <row r="15" spans="1:8" ht="15" customHeight="1" x14ac:dyDescent="0.25">
      <c r="A15" s="36" t="s">
        <v>27</v>
      </c>
      <c r="B15" s="66" t="s">
        <v>7</v>
      </c>
      <c r="C15" s="67">
        <v>27464</v>
      </c>
      <c r="D15" s="67">
        <v>27556</v>
      </c>
      <c r="E15" s="67">
        <v>27625</v>
      </c>
      <c r="F15" s="66">
        <f t="shared" si="1"/>
        <v>82645</v>
      </c>
      <c r="G15" s="66">
        <f>AVERAGE(C15:E15)</f>
        <v>27548.333333333332</v>
      </c>
    </row>
    <row r="16" spans="1:8" ht="15" customHeight="1" x14ac:dyDescent="0.25">
      <c r="A16" s="44" t="s">
        <v>82</v>
      </c>
      <c r="B16" s="63" t="s">
        <v>7</v>
      </c>
      <c r="C16" s="22">
        <v>3360</v>
      </c>
      <c r="D16" s="22">
        <v>3373</v>
      </c>
      <c r="E16" s="22">
        <v>3387</v>
      </c>
      <c r="F16" s="63">
        <f>SUM(C16:E16)</f>
        <v>10120</v>
      </c>
      <c r="G16" s="63">
        <f>AVERAGE(C16:E16)</f>
        <v>3373.3333333333335</v>
      </c>
    </row>
    <row r="17" spans="1:7" ht="15" customHeight="1" x14ac:dyDescent="0.25">
      <c r="A17" s="43"/>
    </row>
    <row r="18" spans="1:7" ht="15" customHeight="1" thickBot="1" x14ac:dyDescent="0.3">
      <c r="A18" s="46" t="s">
        <v>13</v>
      </c>
      <c r="B18" s="5"/>
      <c r="C18" s="5">
        <f>C13+C16</f>
        <v>101779</v>
      </c>
      <c r="D18" s="5">
        <f t="shared" ref="D18" si="2">D13+D16</f>
        <v>102000</v>
      </c>
      <c r="E18" s="5">
        <f>E13+E16</f>
        <v>102587</v>
      </c>
      <c r="F18" s="5">
        <f>F13+F16</f>
        <v>306366</v>
      </c>
      <c r="G18" s="5">
        <f>AVERAGE(C18:E18)</f>
        <v>102122</v>
      </c>
    </row>
    <row r="19" spans="1:7" ht="15" customHeight="1" thickTop="1" x14ac:dyDescent="0.25">
      <c r="A19" s="1" t="s">
        <v>66</v>
      </c>
    </row>
    <row r="20" spans="1:7" ht="15" customHeight="1" x14ac:dyDescent="0.25">
      <c r="A20" s="37" t="s">
        <v>40</v>
      </c>
    </row>
    <row r="21" spans="1:7" ht="15" customHeight="1" x14ac:dyDescent="0.25">
      <c r="A21" s="37" t="s">
        <v>41</v>
      </c>
    </row>
    <row r="23" spans="1:7" ht="15" customHeight="1" x14ac:dyDescent="0.25">
      <c r="A23" s="40"/>
      <c r="B23" s="40"/>
      <c r="C23" s="40"/>
      <c r="D23" s="40"/>
      <c r="E23" s="40"/>
      <c r="F23" s="41"/>
    </row>
    <row r="24" spans="1:7" ht="15" customHeight="1" x14ac:dyDescent="0.25">
      <c r="A24" s="73" t="s">
        <v>14</v>
      </c>
      <c r="B24" s="73"/>
      <c r="C24" s="73"/>
      <c r="D24" s="73"/>
      <c r="E24" s="73"/>
    </row>
    <row r="25" spans="1:7" ht="15" customHeight="1" x14ac:dyDescent="0.25">
      <c r="A25" s="71" t="s">
        <v>9</v>
      </c>
      <c r="B25" s="71"/>
      <c r="C25" s="71"/>
      <c r="D25" s="71"/>
      <c r="E25" s="71"/>
    </row>
    <row r="26" spans="1:7" ht="15" customHeight="1" x14ac:dyDescent="0.25">
      <c r="A26" s="71" t="s">
        <v>42</v>
      </c>
      <c r="B26" s="71"/>
      <c r="C26" s="71"/>
      <c r="D26" s="71"/>
      <c r="E26" s="71"/>
    </row>
    <row r="28" spans="1:7" ht="15" customHeight="1" thickBot="1" x14ac:dyDescent="0.3">
      <c r="A28" s="54" t="s">
        <v>81</v>
      </c>
      <c r="B28" s="8" t="s">
        <v>49</v>
      </c>
      <c r="C28" s="8" t="s">
        <v>50</v>
      </c>
      <c r="D28" s="8" t="s">
        <v>51</v>
      </c>
      <c r="E28" s="8" t="s">
        <v>53</v>
      </c>
    </row>
    <row r="29" spans="1:7" ht="15" customHeight="1" x14ac:dyDescent="0.25">
      <c r="A29" s="43"/>
    </row>
    <row r="30" spans="1:7" ht="15" customHeight="1" x14ac:dyDescent="0.25">
      <c r="A30" s="44" t="s">
        <v>28</v>
      </c>
      <c r="B30" s="62">
        <v>5800636581.8299999</v>
      </c>
      <c r="C30" s="62">
        <v>7524704196.2399988</v>
      </c>
      <c r="D30" s="62">
        <v>7502856618.6699991</v>
      </c>
      <c r="E30" s="62">
        <f>SUM(B30:D30)</f>
        <v>20828197396.739998</v>
      </c>
    </row>
    <row r="31" spans="1:7" ht="15" customHeight="1" x14ac:dyDescent="0.25">
      <c r="A31" s="36" t="s">
        <v>26</v>
      </c>
      <c r="B31" s="24">
        <f>(C14/C13)*B30</f>
        <v>4181958449.7276707</v>
      </c>
      <c r="C31" s="24">
        <f t="shared" ref="C31:D31" si="3">(D14/D13)*C30</f>
        <v>5422331125.6651115</v>
      </c>
      <c r="D31" s="24">
        <f t="shared" si="3"/>
        <v>5413477444.3679962</v>
      </c>
      <c r="E31" s="24">
        <f t="shared" ref="E31:E32" si="4">SUM(B31:D31)</f>
        <v>15017767019.760778</v>
      </c>
    </row>
    <row r="32" spans="1:7" ht="15" customHeight="1" x14ac:dyDescent="0.25">
      <c r="A32" s="36" t="s">
        <v>27</v>
      </c>
      <c r="B32" s="24">
        <f>(C15/C13)*B30</f>
        <v>1618678132.1023293</v>
      </c>
      <c r="C32" s="24">
        <f t="shared" ref="C32:D32" si="5">(D15/D13)*C30</f>
        <v>2102373070.5748873</v>
      </c>
      <c r="D32" s="24">
        <f t="shared" si="5"/>
        <v>2089379174.3020034</v>
      </c>
      <c r="E32" s="24">
        <f t="shared" si="4"/>
        <v>5810430376.9792194</v>
      </c>
    </row>
    <row r="33" spans="1:6" x14ac:dyDescent="0.25">
      <c r="A33" s="44" t="s">
        <v>82</v>
      </c>
      <c r="B33" s="62">
        <v>836686047.54999995</v>
      </c>
      <c r="C33" s="62">
        <v>835287439.79999995</v>
      </c>
      <c r="D33" s="62">
        <v>839381406.60000014</v>
      </c>
      <c r="E33" s="62">
        <f>SUM(B33:D33)</f>
        <v>2511354893.9499998</v>
      </c>
    </row>
    <row r="34" spans="1:6" x14ac:dyDescent="0.25">
      <c r="A34" s="43" t="s">
        <v>29</v>
      </c>
      <c r="B34" s="62">
        <f>+B35+B36+B37</f>
        <v>1467380224.54</v>
      </c>
      <c r="C34" s="62">
        <f t="shared" ref="C34:D34" si="6">+C35+C36+C37</f>
        <v>1474769273.9499998</v>
      </c>
      <c r="D34" s="62">
        <f t="shared" si="6"/>
        <v>1477356725.3499999</v>
      </c>
      <c r="E34" s="62">
        <f>SUM(B34:D34)</f>
        <v>4419506223.8400002</v>
      </c>
    </row>
    <row r="35" spans="1:6" x14ac:dyDescent="0.25">
      <c r="A35" s="45" t="s">
        <v>30</v>
      </c>
      <c r="B35" s="62">
        <v>1121913558.21</v>
      </c>
      <c r="C35" s="62">
        <v>1129302607.6199999</v>
      </c>
      <c r="D35" s="62">
        <v>1131890059.02</v>
      </c>
      <c r="E35" s="62">
        <f>SUM(B35:D35)</f>
        <v>3383106224.8499999</v>
      </c>
    </row>
    <row r="36" spans="1:6" x14ac:dyDescent="0.25">
      <c r="A36" s="45" t="s">
        <v>31</v>
      </c>
      <c r="B36" s="62">
        <v>345466666.33000004</v>
      </c>
      <c r="C36" s="62">
        <v>345466666.33000004</v>
      </c>
      <c r="D36" s="62">
        <v>345466666.33000004</v>
      </c>
      <c r="E36" s="62">
        <f>SUM(B36:D36)</f>
        <v>1036399998.9900001</v>
      </c>
    </row>
    <row r="37" spans="1:6" x14ac:dyDescent="0.25">
      <c r="A37" s="9" t="s">
        <v>73</v>
      </c>
    </row>
    <row r="38" spans="1:6" ht="15.75" thickBot="1" x14ac:dyDescent="0.3">
      <c r="A38" s="46" t="s">
        <v>13</v>
      </c>
      <c r="B38" s="5">
        <f>+B30+B33+B34</f>
        <v>8104702853.9200001</v>
      </c>
      <c r="C38" s="5">
        <f t="shared" ref="C38:D38" si="7">+C30+C33+C34</f>
        <v>9834760909.9899979</v>
      </c>
      <c r="D38" s="5">
        <f t="shared" si="7"/>
        <v>9819594750.6199989</v>
      </c>
      <c r="E38" s="5">
        <f>+E30+E33+E34</f>
        <v>27759058514.529999</v>
      </c>
    </row>
    <row r="39" spans="1:6" ht="15.75" thickTop="1" x14ac:dyDescent="0.25">
      <c r="A39" s="20" t="s">
        <v>89</v>
      </c>
    </row>
    <row r="41" spans="1:6" x14ac:dyDescent="0.25">
      <c r="A41" s="1"/>
    </row>
    <row r="42" spans="1:6" s="16" customFormat="1" x14ac:dyDescent="0.25">
      <c r="A42" s="71" t="s">
        <v>15</v>
      </c>
      <c r="B42" s="71"/>
      <c r="C42" s="71"/>
      <c r="D42" s="71"/>
      <c r="E42" s="71"/>
    </row>
    <row r="43" spans="1:6" x14ac:dyDescent="0.25">
      <c r="A43" s="71" t="s">
        <v>9</v>
      </c>
      <c r="B43" s="71"/>
      <c r="C43" s="71"/>
      <c r="D43" s="71"/>
      <c r="E43" s="71"/>
    </row>
    <row r="44" spans="1:6" x14ac:dyDescent="0.25">
      <c r="A44" s="71" t="s">
        <v>42</v>
      </c>
      <c r="B44" s="71"/>
      <c r="C44" s="71"/>
      <c r="D44" s="71"/>
      <c r="E44" s="71"/>
    </row>
    <row r="46" spans="1:6" ht="15.75" thickBot="1" x14ac:dyDescent="0.3">
      <c r="A46" s="42" t="s">
        <v>10</v>
      </c>
      <c r="B46" s="8" t="s">
        <v>49</v>
      </c>
      <c r="C46" s="8" t="s">
        <v>50</v>
      </c>
      <c r="D46" s="8" t="s">
        <v>51</v>
      </c>
      <c r="E46" s="8" t="s">
        <v>53</v>
      </c>
    </row>
    <row r="47" spans="1:6" x14ac:dyDescent="0.25">
      <c r="A47" s="43"/>
    </row>
    <row r="48" spans="1:6" x14ac:dyDescent="0.25">
      <c r="A48" s="43" t="s">
        <v>34</v>
      </c>
      <c r="B48" s="1">
        <f>+B49+B50+B51</f>
        <v>6637322629.3800001</v>
      </c>
      <c r="C48" s="1">
        <f>+C49+C50+C51</f>
        <v>8359991636.039999</v>
      </c>
      <c r="D48" s="1">
        <f>+D49+D50+D51</f>
        <v>8342238025.2699995</v>
      </c>
      <c r="E48" s="62">
        <f>SUM(B48:D48)</f>
        <v>23339552290.689999</v>
      </c>
      <c r="F48" s="68"/>
    </row>
    <row r="49" spans="1:6" x14ac:dyDescent="0.25">
      <c r="A49" s="45" t="s">
        <v>54</v>
      </c>
      <c r="B49" s="1">
        <v>5800636581.8299999</v>
      </c>
      <c r="C49" s="1">
        <v>7524704196.2399988</v>
      </c>
      <c r="D49" s="1">
        <v>7502856618.6699991</v>
      </c>
      <c r="E49" s="1">
        <f t="shared" ref="E49:E53" si="8">SUM(B49:D49)</f>
        <v>20828197396.739998</v>
      </c>
    </row>
    <row r="50" spans="1:6" x14ac:dyDescent="0.25">
      <c r="A50" s="25" t="s">
        <v>83</v>
      </c>
      <c r="B50" s="1">
        <v>836686047.54999995</v>
      </c>
      <c r="C50" s="1">
        <v>835287439.79999995</v>
      </c>
      <c r="D50" s="1">
        <v>839381406.60000014</v>
      </c>
      <c r="E50" s="1">
        <f t="shared" si="8"/>
        <v>2511354893.9499998</v>
      </c>
    </row>
    <row r="51" spans="1:6" x14ac:dyDescent="0.25">
      <c r="A51" s="45" t="s">
        <v>33</v>
      </c>
      <c r="E51" s="1">
        <f t="shared" si="8"/>
        <v>0</v>
      </c>
    </row>
    <row r="52" spans="1:6" x14ac:dyDescent="0.25">
      <c r="A52" s="43" t="s">
        <v>35</v>
      </c>
      <c r="B52" s="1">
        <v>1121913558.21</v>
      </c>
      <c r="C52" s="1">
        <v>1129302607.6199999</v>
      </c>
      <c r="D52" s="1">
        <v>1131890059.02</v>
      </c>
      <c r="E52" s="1">
        <f t="shared" si="8"/>
        <v>3383106224.8499999</v>
      </c>
    </row>
    <row r="53" spans="1:6" x14ac:dyDescent="0.25">
      <c r="A53" s="43" t="s">
        <v>36</v>
      </c>
      <c r="B53" s="1">
        <v>345466666.33000004</v>
      </c>
      <c r="C53" s="1">
        <v>345466666.33000004</v>
      </c>
      <c r="D53" s="1">
        <v>345466666.33000004</v>
      </c>
      <c r="E53" s="1">
        <f t="shared" si="8"/>
        <v>1036399998.9900001</v>
      </c>
    </row>
    <row r="54" spans="1:6" ht="15.75" thickBot="1" x14ac:dyDescent="0.3">
      <c r="A54" s="46" t="s">
        <v>13</v>
      </c>
      <c r="B54" s="5">
        <f>B48+B52+B53</f>
        <v>8104702853.9200001</v>
      </c>
      <c r="C54" s="5">
        <f t="shared" ref="C54:E54" si="9">C48+C52+C53</f>
        <v>9834760909.9899998</v>
      </c>
      <c r="D54" s="5">
        <f t="shared" si="9"/>
        <v>9819594750.6199989</v>
      </c>
      <c r="E54" s="5">
        <f t="shared" si="9"/>
        <v>27759058514.529999</v>
      </c>
      <c r="F54" s="68"/>
    </row>
    <row r="55" spans="1:6" ht="15.75" thickTop="1" x14ac:dyDescent="0.25">
      <c r="A55" s="1" t="s">
        <v>88</v>
      </c>
    </row>
    <row r="57" spans="1:6" x14ac:dyDescent="0.25">
      <c r="A57" s="74"/>
      <c r="B57" s="74"/>
      <c r="C57" s="74"/>
      <c r="D57" s="74"/>
      <c r="E57" s="74"/>
    </row>
    <row r="58" spans="1:6" x14ac:dyDescent="0.25">
      <c r="A58" s="71" t="s">
        <v>21</v>
      </c>
      <c r="B58" s="71"/>
      <c r="C58" s="71"/>
      <c r="D58" s="71"/>
      <c r="E58" s="71"/>
    </row>
    <row r="59" spans="1:6" x14ac:dyDescent="0.25">
      <c r="A59" s="71" t="s">
        <v>16</v>
      </c>
      <c r="B59" s="71"/>
      <c r="C59" s="71"/>
      <c r="D59" s="71"/>
      <c r="E59" s="71"/>
    </row>
    <row r="60" spans="1:6" x14ac:dyDescent="0.25">
      <c r="A60" s="71" t="s">
        <v>42</v>
      </c>
      <c r="B60" s="71"/>
      <c r="C60" s="71"/>
      <c r="D60" s="71"/>
      <c r="E60" s="71"/>
    </row>
    <row r="62" spans="1:6" ht="15.75" thickBot="1" x14ac:dyDescent="0.3">
      <c r="A62" s="42" t="s">
        <v>10</v>
      </c>
      <c r="B62" s="8" t="s">
        <v>49</v>
      </c>
      <c r="C62" s="8" t="s">
        <v>50</v>
      </c>
      <c r="D62" s="8" t="s">
        <v>51</v>
      </c>
      <c r="E62" s="8" t="s">
        <v>53</v>
      </c>
    </row>
    <row r="63" spans="1:6" x14ac:dyDescent="0.25">
      <c r="A63" s="43"/>
    </row>
    <row r="64" spans="1:6" x14ac:dyDescent="0.25">
      <c r="A64" s="35" t="s">
        <v>80</v>
      </c>
      <c r="B64" s="1">
        <f>'2T'!E68</f>
        <v>8840535766.2099991</v>
      </c>
      <c r="C64" s="1">
        <f>B68</f>
        <v>11796859328.74</v>
      </c>
      <c r="D64" s="1">
        <f>C68</f>
        <v>13860423839.719999</v>
      </c>
      <c r="E64" s="1">
        <f>B64</f>
        <v>8840535766.2099991</v>
      </c>
    </row>
    <row r="65" spans="1:9" x14ac:dyDescent="0.25">
      <c r="A65" s="35" t="s">
        <v>17</v>
      </c>
      <c r="B65" s="1">
        <v>11061026416.450001</v>
      </c>
      <c r="C65" s="1">
        <v>11898325420.970001</v>
      </c>
      <c r="D65" s="1">
        <v>11531582493.83</v>
      </c>
      <c r="E65" s="1">
        <f>SUM(B65:D65)</f>
        <v>34490934331.25</v>
      </c>
      <c r="F65" s="20"/>
      <c r="G65" s="58"/>
      <c r="H65" s="58"/>
      <c r="I65" s="58"/>
    </row>
    <row r="66" spans="1:9" x14ac:dyDescent="0.25">
      <c r="A66" s="35" t="s">
        <v>18</v>
      </c>
      <c r="B66" s="1">
        <f>+B64+B65</f>
        <v>19901562182.66</v>
      </c>
      <c r="C66" s="1">
        <f t="shared" ref="C66:D66" si="10">+C64+C65</f>
        <v>23695184749.709999</v>
      </c>
      <c r="D66" s="1">
        <f t="shared" si="10"/>
        <v>25392006333.549999</v>
      </c>
      <c r="E66" s="1">
        <f t="shared" ref="E66" si="11">SUM(E64:E65)</f>
        <v>43331470097.459999</v>
      </c>
      <c r="F66" s="55"/>
      <c r="G66" s="60"/>
      <c r="H66" s="60"/>
      <c r="I66" s="60"/>
    </row>
    <row r="67" spans="1:9" x14ac:dyDescent="0.25">
      <c r="A67" s="35" t="s">
        <v>19</v>
      </c>
      <c r="B67" s="1">
        <f>B54</f>
        <v>8104702853.9200001</v>
      </c>
      <c r="C67" s="1">
        <f t="shared" ref="C67:D67" si="12">C54</f>
        <v>9834760909.9899998</v>
      </c>
      <c r="D67" s="1">
        <f t="shared" si="12"/>
        <v>9819594750.6199989</v>
      </c>
      <c r="E67" s="1">
        <f>SUM(B67:D67)</f>
        <v>27759058514.529999</v>
      </c>
      <c r="F67" s="20"/>
      <c r="G67" s="20"/>
      <c r="H67" s="57"/>
      <c r="I67" s="20"/>
    </row>
    <row r="68" spans="1:9" x14ac:dyDescent="0.25">
      <c r="A68" s="35" t="s">
        <v>20</v>
      </c>
      <c r="B68" s="1">
        <f>B66-B67</f>
        <v>11796859328.74</v>
      </c>
      <c r="C68" s="1">
        <f>C66-C67</f>
        <v>13860423839.719999</v>
      </c>
      <c r="D68" s="1">
        <f>D66-D67</f>
        <v>15572411582.93</v>
      </c>
      <c r="E68" s="1">
        <f>E66-E67</f>
        <v>15572411582.93</v>
      </c>
    </row>
    <row r="69" spans="1:9" ht="15.75" thickBot="1" x14ac:dyDescent="0.3">
      <c r="A69" s="47"/>
      <c r="B69" s="5"/>
      <c r="C69" s="5"/>
      <c r="D69" s="5"/>
      <c r="E69" s="5"/>
    </row>
    <row r="70" spans="1:9" ht="15.75" thickTop="1" x14ac:dyDescent="0.25">
      <c r="A70" s="1" t="s">
        <v>87</v>
      </c>
    </row>
    <row r="71" spans="1:9" x14ac:dyDescent="0.25">
      <c r="A71" s="1" t="s">
        <v>79</v>
      </c>
    </row>
    <row r="74" spans="1:9" x14ac:dyDescent="0.25">
      <c r="A74" s="20" t="s">
        <v>98</v>
      </c>
    </row>
  </sheetData>
  <mergeCells count="14">
    <mergeCell ref="A25:E25"/>
    <mergeCell ref="A1:G1"/>
    <mergeCell ref="B2:D2"/>
    <mergeCell ref="A8:G8"/>
    <mergeCell ref="A9:G9"/>
    <mergeCell ref="A24:E24"/>
    <mergeCell ref="A59:E59"/>
    <mergeCell ref="A60:E60"/>
    <mergeCell ref="A26:E26"/>
    <mergeCell ref="A42:E42"/>
    <mergeCell ref="A43:E43"/>
    <mergeCell ref="A44:E44"/>
    <mergeCell ref="A57:E57"/>
    <mergeCell ref="A58:E5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zoomScale="70" zoomScaleNormal="70" workbookViewId="0">
      <selection activeCell="I40" sqref="I40"/>
    </sheetView>
  </sheetViews>
  <sheetFormatPr baseColWidth="10" defaultColWidth="11.5703125" defaultRowHeight="15" x14ac:dyDescent="0.25"/>
  <cols>
    <col min="1" max="1" width="60.42578125" style="20" customWidth="1"/>
    <col min="2" max="2" width="17.140625" style="1" bestFit="1" customWidth="1"/>
    <col min="3" max="5" width="17.7109375" style="1" bestFit="1" customWidth="1"/>
    <col min="6" max="6" width="17.85546875" style="1" bestFit="1" customWidth="1"/>
    <col min="7" max="7" width="17.140625" style="1" bestFit="1" customWidth="1"/>
    <col min="8" max="8" width="16.7109375" style="1" bestFit="1" customWidth="1"/>
    <col min="9" max="9" width="24.5703125" style="1" customWidth="1"/>
    <col min="10" max="16384" width="11.5703125" style="1"/>
  </cols>
  <sheetData>
    <row r="1" spans="1:8" ht="15" customHeight="1" x14ac:dyDescent="0.25">
      <c r="A1" s="71" t="s">
        <v>22</v>
      </c>
      <c r="B1" s="71"/>
      <c r="C1" s="71"/>
      <c r="D1" s="71"/>
      <c r="E1" s="71"/>
      <c r="F1" s="71"/>
      <c r="G1" s="71"/>
    </row>
    <row r="2" spans="1:8" s="16" customFormat="1" ht="15" customHeight="1" x14ac:dyDescent="0.25">
      <c r="A2" s="13" t="s">
        <v>0</v>
      </c>
      <c r="B2" s="72" t="s">
        <v>24</v>
      </c>
      <c r="C2" s="72"/>
      <c r="D2" s="72"/>
    </row>
    <row r="3" spans="1:8" s="16" customFormat="1" ht="15" customHeight="1" x14ac:dyDescent="0.25">
      <c r="A3" s="13" t="s">
        <v>1</v>
      </c>
      <c r="B3" s="14" t="s">
        <v>23</v>
      </c>
      <c r="C3" s="14"/>
      <c r="D3" s="14"/>
    </row>
    <row r="4" spans="1:8" s="16" customFormat="1" ht="15" customHeight="1" x14ac:dyDescent="0.25">
      <c r="A4" s="13" t="s">
        <v>11</v>
      </c>
      <c r="B4" s="14" t="s">
        <v>25</v>
      </c>
      <c r="C4" s="14"/>
      <c r="D4" s="14"/>
    </row>
    <row r="5" spans="1:8" s="16" customFormat="1" ht="15" customHeight="1" x14ac:dyDescent="0.25">
      <c r="A5" s="13" t="s">
        <v>37</v>
      </c>
      <c r="B5" s="15" t="s">
        <v>94</v>
      </c>
    </row>
    <row r="6" spans="1:8" s="16" customFormat="1" ht="15" customHeight="1" x14ac:dyDescent="0.25">
      <c r="A6" s="13"/>
      <c r="B6" s="51"/>
    </row>
    <row r="7" spans="1:8" ht="15" customHeight="1" x14ac:dyDescent="0.25">
      <c r="A7" s="50"/>
      <c r="B7" s="50"/>
      <c r="C7" s="50"/>
      <c r="D7" s="50"/>
      <c r="E7" s="50"/>
      <c r="F7" s="50"/>
      <c r="G7" s="50"/>
    </row>
    <row r="8" spans="1:8" ht="15" customHeight="1" x14ac:dyDescent="0.25">
      <c r="A8" s="71" t="s">
        <v>8</v>
      </c>
      <c r="B8" s="71"/>
      <c r="C8" s="71"/>
      <c r="D8" s="71"/>
      <c r="E8" s="71"/>
      <c r="F8" s="71"/>
      <c r="G8" s="71"/>
    </row>
    <row r="9" spans="1:8" ht="15" customHeight="1" x14ac:dyDescent="0.25">
      <c r="A9" s="71" t="s">
        <v>12</v>
      </c>
      <c r="B9" s="71"/>
      <c r="C9" s="71"/>
      <c r="D9" s="71"/>
      <c r="E9" s="71"/>
      <c r="F9" s="71"/>
      <c r="G9" s="71"/>
    </row>
    <row r="11" spans="1:8" ht="15" customHeight="1" thickBot="1" x14ac:dyDescent="0.3">
      <c r="A11" s="54" t="s">
        <v>81</v>
      </c>
      <c r="B11" s="8" t="s">
        <v>2</v>
      </c>
      <c r="C11" s="8" t="s">
        <v>68</v>
      </c>
      <c r="D11" s="8" t="s">
        <v>69</v>
      </c>
      <c r="E11" s="8" t="s">
        <v>70</v>
      </c>
      <c r="F11" s="8" t="s">
        <v>71</v>
      </c>
      <c r="G11" s="8" t="s">
        <v>39</v>
      </c>
    </row>
    <row r="12" spans="1:8" ht="15" customHeight="1" x14ac:dyDescent="0.25">
      <c r="A12" s="43"/>
    </row>
    <row r="13" spans="1:8" ht="15" customHeight="1" x14ac:dyDescent="0.25">
      <c r="A13" s="44" t="s">
        <v>28</v>
      </c>
      <c r="B13" s="1" t="s">
        <v>7</v>
      </c>
      <c r="C13" s="62">
        <f>C14+C15</f>
        <v>99532</v>
      </c>
      <c r="D13" s="62">
        <f>D14+D15</f>
        <v>100008</v>
      </c>
      <c r="E13" s="62">
        <f>E14+E15</f>
        <v>100454</v>
      </c>
      <c r="F13" s="1">
        <f>SUM(C13:E13)</f>
        <v>299994</v>
      </c>
      <c r="G13" s="1">
        <f>AVERAGE(C13:E13)</f>
        <v>99998</v>
      </c>
      <c r="H13" s="68"/>
    </row>
    <row r="14" spans="1:8" ht="15" customHeight="1" x14ac:dyDescent="0.25">
      <c r="A14" s="36" t="s">
        <v>26</v>
      </c>
      <c r="B14" s="2" t="s">
        <v>7</v>
      </c>
      <c r="C14" s="2">
        <v>71827</v>
      </c>
      <c r="D14" s="2">
        <v>72268</v>
      </c>
      <c r="E14" s="2">
        <v>72652</v>
      </c>
      <c r="F14" s="2">
        <f t="shared" ref="F14:F15" si="0">SUM(C14:E14)</f>
        <v>216747</v>
      </c>
      <c r="G14" s="2">
        <f>AVERAGE(C14:E14)</f>
        <v>72249</v>
      </c>
    </row>
    <row r="15" spans="1:8" ht="15" customHeight="1" x14ac:dyDescent="0.25">
      <c r="A15" s="36" t="s">
        <v>27</v>
      </c>
      <c r="B15" s="2" t="s">
        <v>7</v>
      </c>
      <c r="C15" s="2">
        <v>27705</v>
      </c>
      <c r="D15" s="2">
        <v>27740</v>
      </c>
      <c r="E15" s="2">
        <v>27802</v>
      </c>
      <c r="F15" s="2">
        <f t="shared" si="0"/>
        <v>83247</v>
      </c>
      <c r="G15" s="2">
        <f>AVERAGE(C15:E15)</f>
        <v>27749</v>
      </c>
    </row>
    <row r="16" spans="1:8" ht="15" customHeight="1" x14ac:dyDescent="0.25">
      <c r="A16" s="44" t="s">
        <v>82</v>
      </c>
      <c r="B16" s="1" t="s">
        <v>7</v>
      </c>
      <c r="C16" s="1">
        <v>3402</v>
      </c>
      <c r="D16" s="1">
        <v>3426</v>
      </c>
      <c r="E16" s="1">
        <v>3449</v>
      </c>
      <c r="F16" s="1">
        <f>SUM(C16:E16)</f>
        <v>10277</v>
      </c>
      <c r="G16" s="1">
        <f>AVERAGE(C16:E16)</f>
        <v>3425.6666666666665</v>
      </c>
    </row>
    <row r="17" spans="1:9" ht="15" customHeight="1" x14ac:dyDescent="0.25">
      <c r="A17" s="43"/>
    </row>
    <row r="18" spans="1:9" ht="15" customHeight="1" thickBot="1" x14ac:dyDescent="0.3">
      <c r="A18" s="46" t="s">
        <v>13</v>
      </c>
      <c r="B18" s="5"/>
      <c r="C18" s="5">
        <f>C13+C16</f>
        <v>102934</v>
      </c>
      <c r="D18" s="5">
        <f t="shared" ref="D18" si="1">D13+D16</f>
        <v>103434</v>
      </c>
      <c r="E18" s="5">
        <f>E13+E16</f>
        <v>103903</v>
      </c>
      <c r="F18" s="5">
        <f>F13+F16</f>
        <v>310271</v>
      </c>
      <c r="G18" s="5">
        <f>AVERAGE(C18:E18)</f>
        <v>103423.66666666667</v>
      </c>
    </row>
    <row r="19" spans="1:9" ht="15" customHeight="1" thickTop="1" x14ac:dyDescent="0.25">
      <c r="A19" s="1" t="s">
        <v>66</v>
      </c>
    </row>
    <row r="20" spans="1:9" ht="15" customHeight="1" x14ac:dyDescent="0.25">
      <c r="A20" s="37" t="s">
        <v>40</v>
      </c>
    </row>
    <row r="21" spans="1:9" ht="15" customHeight="1" x14ac:dyDescent="0.25">
      <c r="A21" s="37" t="s">
        <v>41</v>
      </c>
    </row>
    <row r="23" spans="1:9" ht="15" customHeight="1" x14ac:dyDescent="0.25">
      <c r="A23" s="40"/>
      <c r="B23" s="40"/>
      <c r="C23" s="40"/>
      <c r="D23" s="40"/>
      <c r="E23" s="40"/>
      <c r="F23" s="41"/>
    </row>
    <row r="24" spans="1:9" ht="15" customHeight="1" x14ac:dyDescent="0.25">
      <c r="A24" s="73" t="s">
        <v>14</v>
      </c>
      <c r="B24" s="73"/>
      <c r="C24" s="73"/>
      <c r="D24" s="73"/>
      <c r="E24" s="73"/>
    </row>
    <row r="25" spans="1:9" ht="15" customHeight="1" x14ac:dyDescent="0.25">
      <c r="A25" s="71" t="s">
        <v>9</v>
      </c>
      <c r="B25" s="71"/>
      <c r="C25" s="71"/>
      <c r="D25" s="71"/>
      <c r="E25" s="71"/>
    </row>
    <row r="26" spans="1:9" ht="15" customHeight="1" x14ac:dyDescent="0.25">
      <c r="A26" s="71" t="s">
        <v>42</v>
      </c>
      <c r="B26" s="71"/>
      <c r="C26" s="71"/>
      <c r="D26" s="71"/>
      <c r="E26" s="71"/>
    </row>
    <row r="28" spans="1:9" ht="15" customHeight="1" thickBot="1" x14ac:dyDescent="0.3">
      <c r="A28" s="54" t="s">
        <v>81</v>
      </c>
      <c r="B28" s="8" t="s">
        <v>68</v>
      </c>
      <c r="C28" s="8" t="s">
        <v>69</v>
      </c>
      <c r="D28" s="8" t="s">
        <v>70</v>
      </c>
      <c r="E28" s="8" t="s">
        <v>72</v>
      </c>
      <c r="F28" s="76"/>
      <c r="G28" s="68"/>
    </row>
    <row r="29" spans="1:9" ht="15" customHeight="1" x14ac:dyDescent="0.25">
      <c r="A29" s="43"/>
      <c r="F29" s="77"/>
    </row>
    <row r="30" spans="1:9" x14ac:dyDescent="0.25">
      <c r="A30" s="44" t="s">
        <v>28</v>
      </c>
      <c r="B30" s="1">
        <v>7588837371.6300001</v>
      </c>
      <c r="C30" s="1">
        <v>5451966631.3400002</v>
      </c>
      <c r="D30" s="1">
        <v>7440440380.8000002</v>
      </c>
      <c r="E30" s="1">
        <f>SUM(B30:D30)</f>
        <v>20481244383.77</v>
      </c>
      <c r="F30" s="77"/>
      <c r="H30" s="1" t="s">
        <v>100</v>
      </c>
      <c r="I30" s="1" t="s">
        <v>13</v>
      </c>
    </row>
    <row r="31" spans="1:9" x14ac:dyDescent="0.25">
      <c r="A31" s="36" t="s">
        <v>26</v>
      </c>
      <c r="B31" s="24">
        <f>(C14/C13)*B30</f>
        <v>5476464070.7718925</v>
      </c>
      <c r="C31" s="24">
        <f t="shared" ref="C31:D31" si="2">(D14/D13)*C30</f>
        <v>3939712068.1713376</v>
      </c>
      <c r="D31" s="24">
        <f t="shared" si="2"/>
        <v>5381198106.0573158</v>
      </c>
      <c r="E31" s="24">
        <f t="shared" ref="E31:E32" si="3">SUM(B31:D31)</f>
        <v>14797374245.000546</v>
      </c>
      <c r="F31" s="76"/>
      <c r="H31" s="1">
        <f>(E31/E30)*E37</f>
        <v>5709231120.8247404</v>
      </c>
      <c r="I31" s="1">
        <f>E31+H31</f>
        <v>20506605365.825287</v>
      </c>
    </row>
    <row r="32" spans="1:9" x14ac:dyDescent="0.25">
      <c r="A32" s="36" t="s">
        <v>27</v>
      </c>
      <c r="B32" s="24">
        <f>(C15/C13)*B30</f>
        <v>2112373300.8581076</v>
      </c>
      <c r="C32" s="24">
        <f t="shared" ref="C32:D32" si="4">(D15/D13)*C30</f>
        <v>1512254563.1686625</v>
      </c>
      <c r="D32" s="24">
        <f t="shared" si="4"/>
        <v>2059242274.7426841</v>
      </c>
      <c r="E32" s="24">
        <f t="shared" si="3"/>
        <v>5683870138.769454</v>
      </c>
      <c r="F32" s="76"/>
      <c r="H32" s="1">
        <f>(E32/E30)*E37</f>
        <v>2192992334.025259</v>
      </c>
      <c r="I32" s="1">
        <f>E32+H32</f>
        <v>7876862472.794713</v>
      </c>
    </row>
    <row r="33" spans="1:7" x14ac:dyDescent="0.25">
      <c r="A33" s="44" t="s">
        <v>82</v>
      </c>
      <c r="B33" s="1">
        <v>848633321.70000005</v>
      </c>
      <c r="C33" s="1">
        <v>864054907.64999998</v>
      </c>
      <c r="D33" s="1">
        <v>852438731</v>
      </c>
      <c r="E33" s="1">
        <f t="shared" ref="E33:E37" si="5">SUM(B33:D33)</f>
        <v>2565126960.3499999</v>
      </c>
      <c r="F33" s="77"/>
    </row>
    <row r="34" spans="1:7" x14ac:dyDescent="0.25">
      <c r="A34" s="43" t="s">
        <v>29</v>
      </c>
      <c r="B34" s="1">
        <f>SUM(B35:B37)</f>
        <v>1483742273.98</v>
      </c>
      <c r="C34" s="1">
        <f t="shared" ref="C34:D34" si="6">SUM(C35:C37)</f>
        <v>4838618500.96</v>
      </c>
      <c r="D34" s="1">
        <f t="shared" si="6"/>
        <v>7134320500.9200001</v>
      </c>
      <c r="E34" s="63">
        <f t="shared" si="5"/>
        <v>13456681275.860001</v>
      </c>
      <c r="F34" s="77"/>
      <c r="G34" s="68"/>
    </row>
    <row r="35" spans="1:7" x14ac:dyDescent="0.25">
      <c r="A35" s="45" t="s">
        <v>30</v>
      </c>
      <c r="B35" s="1">
        <v>1138275607.6500001</v>
      </c>
      <c r="C35" s="1">
        <v>1142209878.5</v>
      </c>
      <c r="D35" s="1">
        <v>2144935461.8499999</v>
      </c>
      <c r="E35" s="1">
        <f t="shared" si="5"/>
        <v>4425420948</v>
      </c>
      <c r="F35" s="77"/>
    </row>
    <row r="36" spans="1:7" x14ac:dyDescent="0.25">
      <c r="A36" s="45" t="s">
        <v>31</v>
      </c>
      <c r="B36" s="1">
        <v>345466666.33000004</v>
      </c>
      <c r="C36" s="1">
        <v>438103543.66000003</v>
      </c>
      <c r="D36" s="1">
        <v>345466663.01999998</v>
      </c>
      <c r="E36" s="1">
        <f t="shared" si="5"/>
        <v>1129036873.01</v>
      </c>
      <c r="F36" s="77"/>
    </row>
    <row r="37" spans="1:7" x14ac:dyDescent="0.25">
      <c r="A37" s="43" t="s">
        <v>73</v>
      </c>
      <c r="B37" s="1">
        <v>0</v>
      </c>
      <c r="C37" s="1">
        <v>3258305078.8000002</v>
      </c>
      <c r="D37" s="1">
        <v>4643918376.0500002</v>
      </c>
      <c r="E37" s="1">
        <f t="shared" si="5"/>
        <v>7902223454.8500004</v>
      </c>
      <c r="F37" s="77"/>
    </row>
    <row r="38" spans="1:7" ht="15.75" thickBot="1" x14ac:dyDescent="0.3">
      <c r="A38" s="46" t="s">
        <v>13</v>
      </c>
      <c r="B38" s="5">
        <f>B30+B33+B34</f>
        <v>9921212967.3099995</v>
      </c>
      <c r="C38" s="5">
        <f t="shared" ref="C38:F38" si="7">C30+C33+C34</f>
        <v>11154640039.950001</v>
      </c>
      <c r="D38" s="5">
        <f t="shared" si="7"/>
        <v>15427199612.720001</v>
      </c>
      <c r="E38" s="5">
        <f t="shared" si="7"/>
        <v>36503052619.979996</v>
      </c>
      <c r="F38" s="77"/>
    </row>
    <row r="39" spans="1:7" ht="15.75" thickTop="1" x14ac:dyDescent="0.25">
      <c r="A39" s="20" t="s">
        <v>89</v>
      </c>
    </row>
    <row r="41" spans="1:7" x14ac:dyDescent="0.25">
      <c r="A41" s="1"/>
    </row>
    <row r="42" spans="1:7" x14ac:dyDescent="0.25">
      <c r="A42" s="71" t="s">
        <v>15</v>
      </c>
      <c r="B42" s="71"/>
      <c r="C42" s="71"/>
      <c r="D42" s="71"/>
      <c r="E42" s="71"/>
    </row>
    <row r="43" spans="1:7" x14ac:dyDescent="0.25">
      <c r="A43" s="71" t="s">
        <v>9</v>
      </c>
      <c r="B43" s="71"/>
      <c r="C43" s="71"/>
      <c r="D43" s="71"/>
      <c r="E43" s="71"/>
    </row>
    <row r="44" spans="1:7" x14ac:dyDescent="0.25">
      <c r="A44" s="71" t="s">
        <v>42</v>
      </c>
      <c r="B44" s="71"/>
      <c r="C44" s="71"/>
      <c r="D44" s="71"/>
      <c r="E44" s="71"/>
    </row>
    <row r="46" spans="1:7" ht="15.75" thickBot="1" x14ac:dyDescent="0.3">
      <c r="A46" s="42" t="s">
        <v>10</v>
      </c>
      <c r="B46" s="8" t="s">
        <v>68</v>
      </c>
      <c r="C46" s="8" t="s">
        <v>69</v>
      </c>
      <c r="D46" s="8" t="s">
        <v>70</v>
      </c>
      <c r="E46" s="8" t="s">
        <v>72</v>
      </c>
    </row>
    <row r="47" spans="1:7" x14ac:dyDescent="0.25">
      <c r="A47" s="43"/>
    </row>
    <row r="48" spans="1:7" x14ac:dyDescent="0.25">
      <c r="A48" s="43" t="s">
        <v>34</v>
      </c>
      <c r="B48" s="1">
        <f>+B49+B50+B51</f>
        <v>8437470693.3299999</v>
      </c>
      <c r="C48" s="1">
        <f t="shared" ref="C48:D48" si="8">+C49+C50+C51</f>
        <v>9574326617.7900009</v>
      </c>
      <c r="D48" s="1">
        <f t="shared" si="8"/>
        <v>12936797487.85</v>
      </c>
      <c r="E48" s="1">
        <f>SUM(B48:D48)</f>
        <v>30948594798.970001</v>
      </c>
    </row>
    <row r="49" spans="1:12" x14ac:dyDescent="0.25">
      <c r="A49" s="45" t="s">
        <v>54</v>
      </c>
      <c r="B49" s="1">
        <v>7588837371.6300001</v>
      </c>
      <c r="C49" s="1">
        <v>5451966631.3400002</v>
      </c>
      <c r="D49" s="1">
        <v>7440440380.8000002</v>
      </c>
      <c r="E49" s="1">
        <f t="shared" ref="E49:E53" si="9">SUM(B49:D49)</f>
        <v>20481244383.77</v>
      </c>
    </row>
    <row r="50" spans="1:12" x14ac:dyDescent="0.25">
      <c r="A50" s="25" t="s">
        <v>83</v>
      </c>
      <c r="B50" s="1">
        <v>848633321.70000005</v>
      </c>
      <c r="C50" s="1">
        <v>864054907.64999998</v>
      </c>
      <c r="D50" s="1">
        <v>852438731</v>
      </c>
      <c r="E50" s="1">
        <f t="shared" si="9"/>
        <v>2565126960.3499999</v>
      </c>
    </row>
    <row r="51" spans="1:12" x14ac:dyDescent="0.25">
      <c r="A51" s="45" t="s">
        <v>33</v>
      </c>
      <c r="B51" s="1">
        <v>0</v>
      </c>
      <c r="C51" s="1">
        <v>3258305078.8000002</v>
      </c>
      <c r="D51" s="1">
        <v>4643918376.0500002</v>
      </c>
      <c r="E51" s="1">
        <f t="shared" si="9"/>
        <v>7902223454.8500004</v>
      </c>
    </row>
    <row r="52" spans="1:12" x14ac:dyDescent="0.25">
      <c r="A52" s="43" t="s">
        <v>35</v>
      </c>
      <c r="B52" s="1">
        <v>1138275607.6500001</v>
      </c>
      <c r="C52" s="1">
        <v>1142209878.5</v>
      </c>
      <c r="D52" s="1">
        <v>2144935461.8499999</v>
      </c>
      <c r="E52" s="1">
        <f t="shared" si="9"/>
        <v>4425420948</v>
      </c>
    </row>
    <row r="53" spans="1:12" x14ac:dyDescent="0.25">
      <c r="A53" s="43" t="s">
        <v>36</v>
      </c>
      <c r="B53" s="1">
        <v>345466666.33000004</v>
      </c>
      <c r="C53" s="1">
        <v>438103543.66000003</v>
      </c>
      <c r="D53" s="1">
        <v>345466663.01999998</v>
      </c>
      <c r="E53" s="1">
        <f t="shared" si="9"/>
        <v>1129036873.01</v>
      </c>
    </row>
    <row r="54" spans="1:12" ht="15.75" thickBot="1" x14ac:dyDescent="0.3">
      <c r="A54" s="46" t="s">
        <v>13</v>
      </c>
      <c r="B54" s="5">
        <f>B48+B52+B53</f>
        <v>9921212967.3099995</v>
      </c>
      <c r="C54" s="5">
        <f t="shared" ref="C54:E54" si="10">C48+C52+C53</f>
        <v>11154640039.950001</v>
      </c>
      <c r="D54" s="5">
        <f t="shared" si="10"/>
        <v>15427199612.720001</v>
      </c>
      <c r="E54" s="5">
        <f t="shared" si="10"/>
        <v>36503052619.980003</v>
      </c>
      <c r="F54" s="68"/>
    </row>
    <row r="55" spans="1:12" ht="15.75" thickTop="1" x14ac:dyDescent="0.25">
      <c r="A55" s="53" t="s">
        <v>90</v>
      </c>
    </row>
    <row r="57" spans="1:12" x14ac:dyDescent="0.25">
      <c r="A57" s="40"/>
      <c r="B57" s="40"/>
      <c r="C57" s="40"/>
      <c r="D57" s="40"/>
      <c r="E57" s="40"/>
    </row>
    <row r="58" spans="1:12" x14ac:dyDescent="0.25">
      <c r="A58" s="71" t="s">
        <v>21</v>
      </c>
      <c r="B58" s="71"/>
      <c r="C58" s="71"/>
      <c r="D58" s="71"/>
      <c r="E58" s="71"/>
    </row>
    <row r="59" spans="1:12" x14ac:dyDescent="0.25">
      <c r="A59" s="71" t="s">
        <v>16</v>
      </c>
      <c r="B59" s="71"/>
      <c r="C59" s="71"/>
      <c r="D59" s="71"/>
      <c r="E59" s="71"/>
    </row>
    <row r="60" spans="1:12" x14ac:dyDescent="0.25">
      <c r="A60" s="71" t="s">
        <v>42</v>
      </c>
      <c r="B60" s="71"/>
      <c r="C60" s="71"/>
      <c r="D60" s="71"/>
      <c r="E60" s="71"/>
    </row>
    <row r="62" spans="1:12" ht="15.75" thickBot="1" x14ac:dyDescent="0.3">
      <c r="A62" s="42" t="s">
        <v>10</v>
      </c>
      <c r="B62" s="8" t="s">
        <v>68</v>
      </c>
      <c r="C62" s="8" t="s">
        <v>69</v>
      </c>
      <c r="D62" s="8" t="s">
        <v>70</v>
      </c>
      <c r="E62" s="8" t="s">
        <v>72</v>
      </c>
    </row>
    <row r="63" spans="1:12" x14ac:dyDescent="0.25">
      <c r="A63" s="43"/>
    </row>
    <row r="64" spans="1:12" x14ac:dyDescent="0.25">
      <c r="A64" s="35" t="s">
        <v>43</v>
      </c>
      <c r="B64" s="1">
        <f>'3T'!E68</f>
        <v>15572411582.93</v>
      </c>
      <c r="C64" s="1">
        <f>B68</f>
        <v>14366997036.020002</v>
      </c>
      <c r="D64" s="1">
        <f>C68</f>
        <v>17629469144.850002</v>
      </c>
      <c r="E64" s="1">
        <f>B64</f>
        <v>15572411582.93</v>
      </c>
      <c r="G64" s="57"/>
      <c r="H64" s="20"/>
      <c r="I64" s="20"/>
      <c r="J64" s="20"/>
      <c r="K64" s="20"/>
      <c r="L64" s="20"/>
    </row>
    <row r="65" spans="1:12" x14ac:dyDescent="0.25">
      <c r="A65" s="35" t="s">
        <v>17</v>
      </c>
      <c r="B65" s="1">
        <v>8715798420.3999996</v>
      </c>
      <c r="C65" s="1">
        <v>14417112148.780001</v>
      </c>
      <c r="D65" s="1">
        <v>5586532198.0300007</v>
      </c>
      <c r="E65" s="1">
        <f>SUM(B65:D65)</f>
        <v>28719442767.209999</v>
      </c>
      <c r="G65" s="58"/>
      <c r="H65" s="58"/>
      <c r="I65" s="58"/>
      <c r="J65" s="20"/>
      <c r="K65" s="20"/>
      <c r="L65" s="20"/>
    </row>
    <row r="66" spans="1:12" x14ac:dyDescent="0.25">
      <c r="A66" s="35" t="s">
        <v>18</v>
      </c>
      <c r="B66" s="1">
        <f>B64+B65</f>
        <v>24288210003.330002</v>
      </c>
      <c r="C66" s="1">
        <f t="shared" ref="C66:E66" si="11">C64+C65</f>
        <v>28784109184.800003</v>
      </c>
      <c r="D66" s="1">
        <f t="shared" si="11"/>
        <v>23216001342.880005</v>
      </c>
      <c r="E66" s="1">
        <f t="shared" si="11"/>
        <v>44291854350.139999</v>
      </c>
      <c r="F66" s="55"/>
      <c r="G66" s="60"/>
      <c r="H66" s="60"/>
      <c r="I66" s="60"/>
      <c r="J66" s="20"/>
      <c r="K66" s="20"/>
      <c r="L66" s="20"/>
    </row>
    <row r="67" spans="1:12" x14ac:dyDescent="0.25">
      <c r="A67" s="35" t="s">
        <v>19</v>
      </c>
      <c r="B67" s="1">
        <f>B54</f>
        <v>9921212967.3099995</v>
      </c>
      <c r="C67" s="1">
        <f t="shared" ref="C67:D67" si="12">C54</f>
        <v>11154640039.950001</v>
      </c>
      <c r="D67" s="1">
        <f t="shared" si="12"/>
        <v>15427199612.720001</v>
      </c>
      <c r="E67" s="1">
        <f>SUM(B67:D67)</f>
        <v>36503052619.980003</v>
      </c>
    </row>
    <row r="68" spans="1:12" x14ac:dyDescent="0.25">
      <c r="A68" s="35" t="s">
        <v>20</v>
      </c>
      <c r="B68" s="1">
        <f>B66-B67</f>
        <v>14366997036.020002</v>
      </c>
      <c r="C68" s="1">
        <f t="shared" ref="C68:E68" si="13">C66-C67</f>
        <v>17629469144.850002</v>
      </c>
      <c r="D68" s="1">
        <f t="shared" si="13"/>
        <v>7788801730.1600037</v>
      </c>
      <c r="E68" s="1">
        <f t="shared" si="13"/>
        <v>7788801730.159996</v>
      </c>
    </row>
    <row r="69" spans="1:12" ht="15.75" thickBot="1" x14ac:dyDescent="0.3">
      <c r="A69" s="47"/>
      <c r="B69" s="5"/>
      <c r="C69" s="5"/>
      <c r="D69" s="5"/>
      <c r="E69" s="5"/>
    </row>
    <row r="70" spans="1:12" ht="15.75" thickTop="1" x14ac:dyDescent="0.25">
      <c r="A70" s="53" t="s">
        <v>90</v>
      </c>
    </row>
    <row r="71" spans="1:12" x14ac:dyDescent="0.25">
      <c r="A71" s="1"/>
    </row>
    <row r="72" spans="1:12" x14ac:dyDescent="0.25">
      <c r="A72" s="20" t="s">
        <v>99</v>
      </c>
    </row>
  </sheetData>
  <mergeCells count="13">
    <mergeCell ref="A60:E60"/>
    <mergeCell ref="A26:E26"/>
    <mergeCell ref="A42:E42"/>
    <mergeCell ref="A43:E43"/>
    <mergeCell ref="A44:E44"/>
    <mergeCell ref="A58:E58"/>
    <mergeCell ref="A59:E59"/>
    <mergeCell ref="A25:E25"/>
    <mergeCell ref="A1:G1"/>
    <mergeCell ref="B2:D2"/>
    <mergeCell ref="A8:G8"/>
    <mergeCell ref="A9:G9"/>
    <mergeCell ref="A24:E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1" zoomScale="90" zoomScaleNormal="90" workbookViewId="0">
      <selection activeCell="D54" sqref="D54"/>
    </sheetView>
  </sheetViews>
  <sheetFormatPr baseColWidth="10" defaultColWidth="11.42578125" defaultRowHeight="15" x14ac:dyDescent="0.25"/>
  <cols>
    <col min="1" max="1" width="68.7109375" style="1" customWidth="1"/>
    <col min="2" max="2" width="18.5703125" style="1" customWidth="1"/>
    <col min="3" max="3" width="18.42578125" style="1" customWidth="1"/>
    <col min="4" max="4" width="19.42578125" style="1" customWidth="1"/>
    <col min="5" max="5" width="18" style="1" bestFit="1" customWidth="1"/>
    <col min="6" max="16384" width="11.42578125" style="1"/>
  </cols>
  <sheetData>
    <row r="1" spans="1:7" x14ac:dyDescent="0.25">
      <c r="A1" s="75" t="s">
        <v>22</v>
      </c>
      <c r="B1" s="75"/>
      <c r="C1" s="75"/>
      <c r="D1" s="75"/>
      <c r="E1" s="75"/>
    </row>
    <row r="2" spans="1:7" x14ac:dyDescent="0.25">
      <c r="A2" s="29" t="s">
        <v>0</v>
      </c>
      <c r="B2" s="16" t="s">
        <v>24</v>
      </c>
    </row>
    <row r="3" spans="1:7" x14ac:dyDescent="0.25">
      <c r="A3" s="29" t="s">
        <v>1</v>
      </c>
      <c r="B3" s="16" t="s">
        <v>23</v>
      </c>
    </row>
    <row r="4" spans="1:7" x14ac:dyDescent="0.25">
      <c r="A4" s="29" t="s">
        <v>11</v>
      </c>
      <c r="B4" s="16" t="s">
        <v>25</v>
      </c>
    </row>
    <row r="5" spans="1:7" x14ac:dyDescent="0.25">
      <c r="A5" s="29" t="s">
        <v>37</v>
      </c>
      <c r="B5" s="15" t="s">
        <v>95</v>
      </c>
    </row>
    <row r="6" spans="1:7" x14ac:dyDescent="0.25">
      <c r="A6" s="30"/>
      <c r="B6" s="31"/>
    </row>
    <row r="8" spans="1:7" x14ac:dyDescent="0.25">
      <c r="A8" s="75" t="s">
        <v>8</v>
      </c>
      <c r="B8" s="75"/>
      <c r="C8" s="75"/>
      <c r="D8" s="75"/>
      <c r="E8" s="75"/>
    </row>
    <row r="9" spans="1:7" x14ac:dyDescent="0.25">
      <c r="A9" s="75" t="s">
        <v>12</v>
      </c>
      <c r="B9" s="75"/>
      <c r="C9" s="75"/>
      <c r="D9" s="75"/>
      <c r="E9" s="75"/>
    </row>
    <row r="11" spans="1:7" ht="15.75" thickBot="1" x14ac:dyDescent="0.3">
      <c r="A11" s="54" t="s">
        <v>81</v>
      </c>
      <c r="B11" s="33" t="s">
        <v>2</v>
      </c>
      <c r="C11" s="34" t="s">
        <v>6</v>
      </c>
      <c r="D11" s="34" t="s">
        <v>48</v>
      </c>
      <c r="E11" s="34" t="s">
        <v>55</v>
      </c>
      <c r="F11" s="34" t="s">
        <v>56</v>
      </c>
    </row>
    <row r="12" spans="1:7" x14ac:dyDescent="0.25">
      <c r="A12" s="35"/>
    </row>
    <row r="13" spans="1:7" x14ac:dyDescent="0.25">
      <c r="A13" s="35" t="s">
        <v>28</v>
      </c>
      <c r="B13" s="1" t="s">
        <v>7</v>
      </c>
      <c r="C13" s="62">
        <f>C14+C15</f>
        <v>291536</v>
      </c>
      <c r="D13" s="62">
        <f>D14+D15</f>
        <v>294196</v>
      </c>
      <c r="E13" s="1">
        <f>SUM(C13:D13)</f>
        <v>585732</v>
      </c>
      <c r="F13" s="1">
        <f>+E13/6</f>
        <v>97622</v>
      </c>
      <c r="G13" s="68"/>
    </row>
    <row r="14" spans="1:7" x14ac:dyDescent="0.25">
      <c r="A14" s="36" t="s">
        <v>26</v>
      </c>
      <c r="B14" s="2" t="s">
        <v>7</v>
      </c>
      <c r="C14" s="2">
        <f>+IT!F14</f>
        <v>210032</v>
      </c>
      <c r="D14" s="2">
        <f>+'2T'!F14</f>
        <v>212080</v>
      </c>
      <c r="E14" s="2">
        <f t="shared" ref="E14:E16" si="0">SUM(C14:D14)</f>
        <v>422112</v>
      </c>
      <c r="F14" s="2">
        <f t="shared" ref="F14:F18" si="1">+E14/6</f>
        <v>70352</v>
      </c>
    </row>
    <row r="15" spans="1:7" x14ac:dyDescent="0.25">
      <c r="A15" s="36" t="s">
        <v>27</v>
      </c>
      <c r="B15" s="2" t="s">
        <v>7</v>
      </c>
      <c r="C15" s="2">
        <f>+IT!F15</f>
        <v>81504</v>
      </c>
      <c r="D15" s="2">
        <f>+'2T'!F15</f>
        <v>82116</v>
      </c>
      <c r="E15" s="2">
        <f t="shared" si="0"/>
        <v>163620</v>
      </c>
      <c r="F15" s="2">
        <f t="shared" si="1"/>
        <v>27270</v>
      </c>
    </row>
    <row r="16" spans="1:7" x14ac:dyDescent="0.25">
      <c r="A16" s="44" t="s">
        <v>82</v>
      </c>
      <c r="B16" s="1" t="s">
        <v>7</v>
      </c>
      <c r="C16" s="1">
        <f>+IT!F16</f>
        <v>9861</v>
      </c>
      <c r="D16" s="1">
        <f>+'2T'!F16</f>
        <v>9965</v>
      </c>
      <c r="E16" s="1">
        <f t="shared" si="0"/>
        <v>19826</v>
      </c>
      <c r="F16" s="1">
        <f t="shared" si="1"/>
        <v>3304.3333333333335</v>
      </c>
    </row>
    <row r="17" spans="1:7" x14ac:dyDescent="0.25">
      <c r="A17" s="35"/>
      <c r="B17" s="3"/>
    </row>
    <row r="18" spans="1:7" ht="15.75" thickBot="1" x14ac:dyDescent="0.3">
      <c r="A18" s="32" t="s">
        <v>13</v>
      </c>
      <c r="B18" s="33"/>
      <c r="C18" s="5">
        <f>C13+C16</f>
        <v>301397</v>
      </c>
      <c r="D18" s="5">
        <f>D13+D16</f>
        <v>304161</v>
      </c>
      <c r="E18" s="70">
        <f>+E13+E16</f>
        <v>605558</v>
      </c>
      <c r="F18" s="5">
        <f t="shared" si="1"/>
        <v>100926.33333333333</v>
      </c>
      <c r="G18" s="68"/>
    </row>
    <row r="19" spans="1:7" ht="15.75" thickTop="1" x14ac:dyDescent="0.25">
      <c r="A19" s="1" t="s">
        <v>66</v>
      </c>
    </row>
    <row r="20" spans="1:7" x14ac:dyDescent="0.25">
      <c r="A20" s="37" t="s">
        <v>57</v>
      </c>
    </row>
    <row r="21" spans="1:7" x14ac:dyDescent="0.25">
      <c r="A21" s="37" t="s">
        <v>67</v>
      </c>
    </row>
    <row r="24" spans="1:7" x14ac:dyDescent="0.25">
      <c r="A24" s="75" t="s">
        <v>14</v>
      </c>
      <c r="B24" s="75"/>
      <c r="C24" s="75"/>
      <c r="D24" s="75"/>
    </row>
    <row r="25" spans="1:7" x14ac:dyDescent="0.25">
      <c r="A25" s="75" t="s">
        <v>9</v>
      </c>
      <c r="B25" s="75"/>
      <c r="C25" s="75"/>
      <c r="D25" s="75"/>
    </row>
    <row r="26" spans="1:7" x14ac:dyDescent="0.25">
      <c r="A26" s="75" t="s">
        <v>42</v>
      </c>
      <c r="B26" s="75"/>
      <c r="C26" s="75"/>
      <c r="D26" s="75"/>
    </row>
    <row r="28" spans="1:7" ht="15.75" thickBot="1" x14ac:dyDescent="0.3">
      <c r="A28" s="54" t="s">
        <v>81</v>
      </c>
      <c r="B28" s="34" t="s">
        <v>6</v>
      </c>
      <c r="C28" s="34" t="s">
        <v>48</v>
      </c>
      <c r="D28" s="34" t="s">
        <v>58</v>
      </c>
    </row>
    <row r="29" spans="1:7" x14ac:dyDescent="0.25">
      <c r="A29" s="35"/>
    </row>
    <row r="30" spans="1:7" x14ac:dyDescent="0.25">
      <c r="A30" s="35" t="s">
        <v>28</v>
      </c>
      <c r="B30" s="1">
        <f>+IT!E30</f>
        <v>20909066523.080002</v>
      </c>
      <c r="C30" s="1">
        <f>+'2T'!E30</f>
        <v>22767745618.18</v>
      </c>
      <c r="D30" s="1">
        <f>SUM(B30:C30)</f>
        <v>43676812141.260002</v>
      </c>
    </row>
    <row r="31" spans="1:7" x14ac:dyDescent="0.25">
      <c r="A31" s="36" t="s">
        <v>26</v>
      </c>
      <c r="B31" s="2">
        <f>+IT!E31</f>
        <v>15059626163.111042</v>
      </c>
      <c r="C31" s="2">
        <f>+'2T'!E31</f>
        <v>16412829250.658417</v>
      </c>
      <c r="D31" s="2">
        <f t="shared" ref="D31:D32" si="2">SUM(B31:C31)</f>
        <v>31472455413.769459</v>
      </c>
    </row>
    <row r="32" spans="1:7" x14ac:dyDescent="0.25">
      <c r="A32" s="36" t="s">
        <v>27</v>
      </c>
      <c r="B32" s="2">
        <f>+IT!E32</f>
        <v>5849440359.9689589</v>
      </c>
      <c r="C32" s="2">
        <f>+'2T'!E32</f>
        <v>6354916367.5215845</v>
      </c>
      <c r="D32" s="2">
        <f t="shared" si="2"/>
        <v>12204356727.490543</v>
      </c>
    </row>
    <row r="33" spans="1:4" x14ac:dyDescent="0.25">
      <c r="A33" s="44" t="s">
        <v>82</v>
      </c>
      <c r="B33" s="1">
        <f>+IT!E33</f>
        <v>2355942437</v>
      </c>
      <c r="C33" s="1">
        <f>+'2T'!E33</f>
        <v>2393023781.8499999</v>
      </c>
      <c r="D33" s="1">
        <f t="shared" ref="D33:D36" si="3">SUM(B33:C33)</f>
        <v>4748966218.8500004</v>
      </c>
    </row>
    <row r="34" spans="1:4" x14ac:dyDescent="0.25">
      <c r="A34" s="35" t="s">
        <v>29</v>
      </c>
      <c r="B34" s="1">
        <f>+IT!E34</f>
        <v>3687756011.7699995</v>
      </c>
      <c r="C34" s="1">
        <f>+'2T'!E34</f>
        <v>4386634536.6100006</v>
      </c>
      <c r="D34" s="1">
        <f t="shared" si="3"/>
        <v>8074390548.3800001</v>
      </c>
    </row>
    <row r="35" spans="1:4" x14ac:dyDescent="0.25">
      <c r="A35" s="61" t="s">
        <v>30</v>
      </c>
      <c r="B35" s="1">
        <f>+IT!E35</f>
        <v>2371839670.8599997</v>
      </c>
      <c r="C35" s="1">
        <f>+'2T'!E35</f>
        <v>3351352991.79</v>
      </c>
      <c r="D35" s="1">
        <f t="shared" si="3"/>
        <v>5723192662.6499996</v>
      </c>
    </row>
    <row r="36" spans="1:4" x14ac:dyDescent="0.25">
      <c r="A36" s="61" t="s">
        <v>31</v>
      </c>
      <c r="B36" s="1">
        <f>+IT!E36</f>
        <v>1315916340.9099998</v>
      </c>
      <c r="C36" s="1">
        <f>+'2T'!E36</f>
        <v>1035281544.8200001</v>
      </c>
      <c r="D36" s="1">
        <f t="shared" si="3"/>
        <v>2351197885.73</v>
      </c>
    </row>
    <row r="37" spans="1:4" x14ac:dyDescent="0.25">
      <c r="A37" s="44" t="s">
        <v>73</v>
      </c>
    </row>
    <row r="38" spans="1:4" ht="15.75" thickBot="1" x14ac:dyDescent="0.3">
      <c r="A38" s="32" t="s">
        <v>13</v>
      </c>
      <c r="B38" s="5">
        <f>+B30+B33+B34</f>
        <v>26952764971.850002</v>
      </c>
      <c r="C38" s="5">
        <f t="shared" ref="C38:D38" si="4">+C30+C33+C34</f>
        <v>29547403936.639999</v>
      </c>
      <c r="D38" s="5">
        <f t="shared" si="4"/>
        <v>56500168908.489998</v>
      </c>
    </row>
    <row r="39" spans="1:4" ht="15.75" thickTop="1" x14ac:dyDescent="0.25">
      <c r="A39" s="20" t="s">
        <v>89</v>
      </c>
    </row>
    <row r="42" spans="1:4" x14ac:dyDescent="0.25">
      <c r="A42" s="75" t="s">
        <v>15</v>
      </c>
      <c r="B42" s="75"/>
      <c r="C42" s="75"/>
      <c r="D42" s="75"/>
    </row>
    <row r="43" spans="1:4" x14ac:dyDescent="0.25">
      <c r="A43" s="75" t="s">
        <v>9</v>
      </c>
      <c r="B43" s="75"/>
      <c r="C43" s="75"/>
      <c r="D43" s="75"/>
    </row>
    <row r="44" spans="1:4" x14ac:dyDescent="0.25">
      <c r="A44" s="75" t="s">
        <v>42</v>
      </c>
      <c r="B44" s="75"/>
      <c r="C44" s="75"/>
      <c r="D44" s="75"/>
    </row>
    <row r="46" spans="1:4" ht="15.75" thickBot="1" x14ac:dyDescent="0.3">
      <c r="A46" s="19" t="s">
        <v>10</v>
      </c>
      <c r="B46" s="8" t="s">
        <v>59</v>
      </c>
      <c r="C46" s="8" t="s">
        <v>48</v>
      </c>
      <c r="D46" s="8" t="s">
        <v>58</v>
      </c>
    </row>
    <row r="47" spans="1:4" x14ac:dyDescent="0.25">
      <c r="A47" s="20"/>
    </row>
    <row r="48" spans="1:4" x14ac:dyDescent="0.25">
      <c r="A48" s="20" t="s">
        <v>34</v>
      </c>
      <c r="B48" s="1">
        <f>+IT!E48</f>
        <v>23265008960.080002</v>
      </c>
      <c r="C48" s="1">
        <f>+'2T'!E48</f>
        <v>25160769400.029999</v>
      </c>
      <c r="D48" s="1">
        <f>SUM(B48:C48)</f>
        <v>48425778360.110001</v>
      </c>
    </row>
    <row r="49" spans="1:5" x14ac:dyDescent="0.25">
      <c r="A49" s="25" t="s">
        <v>32</v>
      </c>
      <c r="B49" s="1">
        <f>+IT!E49</f>
        <v>20909066523.080002</v>
      </c>
      <c r="C49" s="1">
        <f>+'2T'!E49</f>
        <v>22767745618.18</v>
      </c>
      <c r="D49" s="1">
        <f t="shared" ref="D49:D53" si="5">SUM(B49:C49)</f>
        <v>43676812141.260002</v>
      </c>
    </row>
    <row r="50" spans="1:5" x14ac:dyDescent="0.25">
      <c r="A50" s="25" t="s">
        <v>83</v>
      </c>
      <c r="B50" s="1">
        <f>+IT!E50</f>
        <v>2355942437</v>
      </c>
      <c r="C50" s="1">
        <f>+'2T'!E50</f>
        <v>2393023781.8499999</v>
      </c>
      <c r="D50" s="1">
        <f t="shared" si="5"/>
        <v>4748966218.8500004</v>
      </c>
    </row>
    <row r="51" spans="1:5" x14ac:dyDescent="0.25">
      <c r="A51" s="25" t="s">
        <v>33</v>
      </c>
      <c r="B51" s="1">
        <f>+IT!E51</f>
        <v>0</v>
      </c>
      <c r="C51" s="1">
        <f>+'2T'!E51</f>
        <v>0</v>
      </c>
      <c r="D51" s="1">
        <f t="shared" si="5"/>
        <v>0</v>
      </c>
    </row>
    <row r="52" spans="1:5" x14ac:dyDescent="0.25">
      <c r="A52" s="20" t="s">
        <v>35</v>
      </c>
      <c r="B52" s="1">
        <f>+IT!E52</f>
        <v>2371839670.8599997</v>
      </c>
      <c r="C52" s="1">
        <f>+'2T'!E52</f>
        <v>3351352991.79</v>
      </c>
      <c r="D52" s="1">
        <f t="shared" si="5"/>
        <v>5723192662.6499996</v>
      </c>
    </row>
    <row r="53" spans="1:5" x14ac:dyDescent="0.25">
      <c r="A53" s="20" t="s">
        <v>36</v>
      </c>
      <c r="B53" s="1">
        <f>+IT!E53</f>
        <v>1315916340.9099998</v>
      </c>
      <c r="C53" s="1">
        <f>+'2T'!E53</f>
        <v>1035281544.8200001</v>
      </c>
      <c r="D53" s="1">
        <f t="shared" si="5"/>
        <v>2351197885.73</v>
      </c>
    </row>
    <row r="54" spans="1:5" ht="15.75" thickBot="1" x14ac:dyDescent="0.3">
      <c r="A54" s="7" t="s">
        <v>13</v>
      </c>
      <c r="B54" s="5">
        <f>+B48+B52+B53</f>
        <v>26952764971.850002</v>
      </c>
      <c r="C54" s="5">
        <f t="shared" ref="C54:D54" si="6">+C48+C52+C53</f>
        <v>29547403936.639999</v>
      </c>
      <c r="D54" s="5">
        <f t="shared" si="6"/>
        <v>56500168908.490005</v>
      </c>
      <c r="E54" s="68"/>
    </row>
    <row r="55" spans="1:5" ht="15.75" thickTop="1" x14ac:dyDescent="0.25">
      <c r="A55" s="1" t="s">
        <v>87</v>
      </c>
    </row>
    <row r="58" spans="1:5" x14ac:dyDescent="0.25">
      <c r="A58" s="75" t="s">
        <v>21</v>
      </c>
      <c r="B58" s="75"/>
      <c r="C58" s="75"/>
      <c r="D58" s="75"/>
    </row>
    <row r="59" spans="1:5" x14ac:dyDescent="0.25">
      <c r="A59" s="75" t="s">
        <v>16</v>
      </c>
      <c r="B59" s="75"/>
      <c r="C59" s="75"/>
      <c r="D59" s="75"/>
    </row>
    <row r="60" spans="1:5" x14ac:dyDescent="0.25">
      <c r="A60" s="75" t="s">
        <v>42</v>
      </c>
      <c r="B60" s="75"/>
      <c r="C60" s="75"/>
      <c r="D60" s="75"/>
    </row>
    <row r="62" spans="1:5" ht="15.75" thickBot="1" x14ac:dyDescent="0.3">
      <c r="A62" s="32" t="s">
        <v>10</v>
      </c>
      <c r="B62" s="34" t="s">
        <v>6</v>
      </c>
      <c r="C62" s="34" t="s">
        <v>48</v>
      </c>
      <c r="D62" s="34" t="s">
        <v>58</v>
      </c>
    </row>
    <row r="63" spans="1:5" ht="15.75" thickTop="1" x14ac:dyDescent="0.25">
      <c r="A63" s="35"/>
    </row>
    <row r="64" spans="1:5" x14ac:dyDescent="0.25">
      <c r="A64" s="35" t="s">
        <v>60</v>
      </c>
      <c r="B64" s="1">
        <f>+IT!E64</f>
        <v>6405317698.5</v>
      </c>
      <c r="C64" s="1">
        <f>+'2T'!E64</f>
        <v>10006705275</v>
      </c>
      <c r="D64" s="1">
        <f>B64</f>
        <v>6405317698.5</v>
      </c>
    </row>
    <row r="65" spans="1:4" x14ac:dyDescent="0.25">
      <c r="A65" s="35" t="s">
        <v>17</v>
      </c>
      <c r="B65" s="1">
        <f>+IT!E65</f>
        <v>30554152548.349998</v>
      </c>
      <c r="C65" s="1">
        <f>+'2T'!E65</f>
        <v>28381234427.849998</v>
      </c>
      <c r="D65" s="1">
        <f>SUM(B65:C65)</f>
        <v>58935386976.199997</v>
      </c>
    </row>
    <row r="66" spans="1:4" x14ac:dyDescent="0.25">
      <c r="A66" s="35" t="s">
        <v>18</v>
      </c>
      <c r="B66" s="1">
        <f>+IT!E66</f>
        <v>36959470246.849998</v>
      </c>
      <c r="C66" s="1">
        <f>+'2T'!E66</f>
        <v>38387939702.849998</v>
      </c>
      <c r="D66" s="1">
        <f>SUM(D64:D65)</f>
        <v>65340704674.699997</v>
      </c>
    </row>
    <row r="67" spans="1:4" x14ac:dyDescent="0.25">
      <c r="A67" s="35" t="s">
        <v>19</v>
      </c>
      <c r="B67" s="1">
        <f>+IT!E67</f>
        <v>26952764971.849998</v>
      </c>
      <c r="C67" s="1">
        <f>+'2T'!E67</f>
        <v>29547403936.639999</v>
      </c>
      <c r="D67" s="1">
        <f>SUM(B67:C67)</f>
        <v>56500168908.489998</v>
      </c>
    </row>
    <row r="68" spans="1:4" ht="15.75" thickBot="1" x14ac:dyDescent="0.3">
      <c r="A68" s="38" t="s">
        <v>20</v>
      </c>
      <c r="B68" s="39">
        <f>+IT!E68</f>
        <v>10006705275</v>
      </c>
      <c r="C68" s="39">
        <f>+'2T'!E68</f>
        <v>8840535766.2099991</v>
      </c>
      <c r="D68" s="39">
        <f>D66-D67</f>
        <v>8840535766.2099991</v>
      </c>
    </row>
    <row r="69" spans="1:4" ht="15.75" thickTop="1" x14ac:dyDescent="0.25">
      <c r="A69" s="1" t="s">
        <v>87</v>
      </c>
    </row>
    <row r="72" spans="1:4" x14ac:dyDescent="0.25">
      <c r="A72" s="20" t="s">
        <v>98</v>
      </c>
    </row>
    <row r="76" spans="1:4" x14ac:dyDescent="0.25">
      <c r="A76" s="20"/>
    </row>
    <row r="77" spans="1:4" x14ac:dyDescent="0.25">
      <c r="A77" s="20"/>
    </row>
    <row r="78" spans="1:4" x14ac:dyDescent="0.25">
      <c r="A78" s="20"/>
    </row>
  </sheetData>
  <mergeCells count="12">
    <mergeCell ref="A60:D60"/>
    <mergeCell ref="A1:E1"/>
    <mergeCell ref="A8:E8"/>
    <mergeCell ref="A9:E9"/>
    <mergeCell ref="A24:D24"/>
    <mergeCell ref="A25:D25"/>
    <mergeCell ref="A26:D26"/>
    <mergeCell ref="A42:D42"/>
    <mergeCell ref="A43:D43"/>
    <mergeCell ref="A44:D44"/>
    <mergeCell ref="A58:D58"/>
    <mergeCell ref="A59:D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43" zoomScale="90" zoomScaleNormal="90" workbookViewId="0">
      <selection activeCell="B38" sqref="B38"/>
    </sheetView>
  </sheetViews>
  <sheetFormatPr baseColWidth="10" defaultColWidth="11.5703125" defaultRowHeight="15" x14ac:dyDescent="0.25"/>
  <cols>
    <col min="1" max="1" width="58.7109375" style="20" customWidth="1"/>
    <col min="2" max="2" width="20.42578125" style="1" customWidth="1"/>
    <col min="3" max="6" width="18" style="1" bestFit="1" customWidth="1"/>
    <col min="7" max="7" width="16.140625" style="1" bestFit="1" customWidth="1"/>
    <col min="8" max="16384" width="11.5703125" style="1"/>
  </cols>
  <sheetData>
    <row r="1" spans="1:8" ht="15" customHeight="1" x14ac:dyDescent="0.25">
      <c r="A1" s="71" t="s">
        <v>22</v>
      </c>
      <c r="B1" s="71"/>
      <c r="C1" s="71"/>
      <c r="D1" s="71"/>
      <c r="E1" s="71"/>
      <c r="F1" s="71"/>
      <c r="G1" s="71"/>
    </row>
    <row r="2" spans="1:8" s="16" customFormat="1" ht="15" customHeight="1" x14ac:dyDescent="0.25">
      <c r="A2" s="13" t="s">
        <v>0</v>
      </c>
      <c r="B2" s="72" t="s">
        <v>24</v>
      </c>
      <c r="C2" s="72"/>
      <c r="D2" s="72"/>
    </row>
    <row r="3" spans="1:8" s="16" customFormat="1" ht="15" customHeight="1" x14ac:dyDescent="0.25">
      <c r="A3" s="13" t="s">
        <v>1</v>
      </c>
      <c r="B3" s="14" t="s">
        <v>23</v>
      </c>
      <c r="C3" s="14"/>
      <c r="D3" s="14"/>
    </row>
    <row r="4" spans="1:8" s="16" customFormat="1" ht="15" customHeight="1" x14ac:dyDescent="0.25">
      <c r="A4" s="13" t="s">
        <v>11</v>
      </c>
      <c r="B4" s="14" t="s">
        <v>25</v>
      </c>
      <c r="C4" s="14"/>
      <c r="D4" s="14"/>
    </row>
    <row r="5" spans="1:8" s="16" customFormat="1" ht="15" customHeight="1" x14ac:dyDescent="0.25">
      <c r="A5" s="13" t="s">
        <v>37</v>
      </c>
      <c r="B5" s="15" t="s">
        <v>96</v>
      </c>
    </row>
    <row r="6" spans="1:8" s="16" customFormat="1" ht="15" customHeight="1" x14ac:dyDescent="0.25">
      <c r="A6" s="13"/>
      <c r="B6" s="15"/>
    </row>
    <row r="7" spans="1:8" ht="15" customHeight="1" x14ac:dyDescent="0.25">
      <c r="A7" s="48"/>
      <c r="B7" s="48"/>
      <c r="C7" s="48"/>
      <c r="D7" s="48"/>
      <c r="E7" s="48"/>
      <c r="F7" s="48"/>
      <c r="G7" s="48"/>
    </row>
    <row r="8" spans="1:8" ht="15" customHeight="1" x14ac:dyDescent="0.25">
      <c r="A8" s="71" t="s">
        <v>8</v>
      </c>
      <c r="B8" s="71"/>
      <c r="C8" s="71"/>
      <c r="D8" s="71"/>
      <c r="E8" s="71"/>
      <c r="F8" s="71"/>
      <c r="G8" s="71"/>
    </row>
    <row r="9" spans="1:8" ht="15" customHeight="1" x14ac:dyDescent="0.25">
      <c r="A9" s="71" t="s">
        <v>12</v>
      </c>
      <c r="B9" s="71"/>
      <c r="C9" s="71"/>
      <c r="D9" s="71"/>
      <c r="E9" s="71"/>
      <c r="F9" s="71"/>
      <c r="G9" s="71"/>
    </row>
    <row r="11" spans="1:8" ht="15" customHeight="1" thickBot="1" x14ac:dyDescent="0.3">
      <c r="A11" s="54" t="s">
        <v>81</v>
      </c>
      <c r="B11" s="33" t="s">
        <v>2</v>
      </c>
      <c r="C11" s="34" t="s">
        <v>6</v>
      </c>
      <c r="D11" s="34" t="s">
        <v>48</v>
      </c>
      <c r="E11" s="34" t="s">
        <v>53</v>
      </c>
      <c r="F11" s="34" t="s">
        <v>61</v>
      </c>
      <c r="G11" s="34" t="s">
        <v>56</v>
      </c>
    </row>
    <row r="12" spans="1:8" ht="15" customHeight="1" x14ac:dyDescent="0.25">
      <c r="A12" s="35"/>
      <c r="E12" s="3"/>
      <c r="F12" s="3"/>
      <c r="G12" s="3"/>
    </row>
    <row r="13" spans="1:8" ht="15" customHeight="1" x14ac:dyDescent="0.25">
      <c r="A13" s="35" t="s">
        <v>28</v>
      </c>
      <c r="B13" s="1" t="s">
        <v>7</v>
      </c>
      <c r="C13" s="62">
        <f>C14+C15</f>
        <v>291536</v>
      </c>
      <c r="D13" s="62">
        <f t="shared" ref="D13:E13" si="0">D14+D15</f>
        <v>294196</v>
      </c>
      <c r="E13" s="62">
        <f t="shared" si="0"/>
        <v>296246</v>
      </c>
      <c r="F13" s="3">
        <f>SUM(C13:E13)</f>
        <v>881978</v>
      </c>
      <c r="G13" s="3">
        <f>+F13/9</f>
        <v>97997.555555555562</v>
      </c>
      <c r="H13" s="68"/>
    </row>
    <row r="14" spans="1:8" ht="15" customHeight="1" x14ac:dyDescent="0.25">
      <c r="A14" s="36" t="s">
        <v>26</v>
      </c>
      <c r="B14" s="2" t="s">
        <v>7</v>
      </c>
      <c r="C14" s="2">
        <f>+IT!F14</f>
        <v>210032</v>
      </c>
      <c r="D14" s="2">
        <f>+'2T'!F14</f>
        <v>212080</v>
      </c>
      <c r="E14" s="2">
        <f>+'3T'!F14</f>
        <v>213601</v>
      </c>
      <c r="F14" s="10">
        <f t="shared" ref="F14:F16" si="1">SUM(C14:E14)</f>
        <v>635713</v>
      </c>
      <c r="G14" s="11">
        <f>+F14/9</f>
        <v>70634.777777777781</v>
      </c>
    </row>
    <row r="15" spans="1:8" ht="15" customHeight="1" x14ac:dyDescent="0.25">
      <c r="A15" s="36" t="s">
        <v>27</v>
      </c>
      <c r="B15" s="2" t="s">
        <v>7</v>
      </c>
      <c r="C15" s="2">
        <f>+IT!F15</f>
        <v>81504</v>
      </c>
      <c r="D15" s="2">
        <f>+'2T'!F15</f>
        <v>82116</v>
      </c>
      <c r="E15" s="2">
        <f>+'3T'!F15</f>
        <v>82645</v>
      </c>
      <c r="F15" s="10">
        <f t="shared" si="1"/>
        <v>246265</v>
      </c>
      <c r="G15" s="11">
        <f>+F15/9</f>
        <v>27362.777777777777</v>
      </c>
    </row>
    <row r="16" spans="1:8" ht="15" customHeight="1" x14ac:dyDescent="0.25">
      <c r="A16" s="44" t="s">
        <v>82</v>
      </c>
      <c r="B16" s="1" t="s">
        <v>7</v>
      </c>
      <c r="C16" s="1">
        <f>+IT!F16</f>
        <v>9861</v>
      </c>
      <c r="D16" s="1">
        <f>+'2T'!F16</f>
        <v>9965</v>
      </c>
      <c r="E16" s="3">
        <f>+'3T'!F16</f>
        <v>10120</v>
      </c>
      <c r="F16" s="3">
        <f t="shared" si="1"/>
        <v>29946</v>
      </c>
      <c r="G16" s="3">
        <f>+F16/9</f>
        <v>3327.3333333333335</v>
      </c>
    </row>
    <row r="17" spans="1:8" ht="15" customHeight="1" x14ac:dyDescent="0.25">
      <c r="A17" s="35"/>
      <c r="B17" s="3"/>
      <c r="E17" s="3"/>
      <c r="F17" s="3"/>
      <c r="G17" s="3"/>
    </row>
    <row r="18" spans="1:8" ht="15" customHeight="1" thickBot="1" x14ac:dyDescent="0.3">
      <c r="A18" s="32" t="s">
        <v>13</v>
      </c>
      <c r="B18" s="33"/>
      <c r="C18" s="5">
        <f>C13+C16</f>
        <v>301397</v>
      </c>
      <c r="D18" s="5">
        <f t="shared" ref="D18:E18" si="2">D13+D16</f>
        <v>304161</v>
      </c>
      <c r="E18" s="5">
        <f t="shared" si="2"/>
        <v>306366</v>
      </c>
      <c r="F18" s="70">
        <f>F13+F16</f>
        <v>911924</v>
      </c>
      <c r="G18" s="5">
        <f>F18/9</f>
        <v>101324.88888888889</v>
      </c>
      <c r="H18" s="68"/>
    </row>
    <row r="19" spans="1:8" ht="15" customHeight="1" thickTop="1" x14ac:dyDescent="0.25">
      <c r="A19" s="1" t="s">
        <v>66</v>
      </c>
    </row>
    <row r="20" spans="1:8" ht="15" customHeight="1" x14ac:dyDescent="0.25">
      <c r="A20" s="37" t="s">
        <v>62</v>
      </c>
    </row>
    <row r="21" spans="1:8" ht="15" customHeight="1" x14ac:dyDescent="0.25">
      <c r="A21" s="37" t="s">
        <v>63</v>
      </c>
    </row>
    <row r="23" spans="1:8" ht="15" customHeight="1" x14ac:dyDescent="0.25">
      <c r="A23" s="40"/>
      <c r="B23" s="40"/>
      <c r="C23" s="40"/>
      <c r="D23" s="40"/>
      <c r="E23" s="40"/>
      <c r="F23" s="41"/>
    </row>
    <row r="24" spans="1:8" ht="15" customHeight="1" x14ac:dyDescent="0.25">
      <c r="A24" s="73" t="s">
        <v>14</v>
      </c>
      <c r="B24" s="73"/>
      <c r="C24" s="73"/>
      <c r="D24" s="73"/>
      <c r="E24" s="73"/>
    </row>
    <row r="25" spans="1:8" ht="15" customHeight="1" x14ac:dyDescent="0.25">
      <c r="A25" s="71" t="s">
        <v>9</v>
      </c>
      <c r="B25" s="71"/>
      <c r="C25" s="71"/>
      <c r="D25" s="71"/>
      <c r="E25" s="71"/>
    </row>
    <row r="26" spans="1:8" ht="15" customHeight="1" x14ac:dyDescent="0.25">
      <c r="A26" s="71" t="s">
        <v>42</v>
      </c>
      <c r="B26" s="71"/>
      <c r="C26" s="71"/>
      <c r="D26" s="71"/>
      <c r="E26" s="71"/>
    </row>
    <row r="27" spans="1:8" ht="15" customHeight="1" x14ac:dyDescent="0.25"/>
    <row r="28" spans="1:8" ht="15" customHeight="1" thickBot="1" x14ac:dyDescent="0.3">
      <c r="A28" s="54" t="s">
        <v>81</v>
      </c>
      <c r="B28" s="8" t="s">
        <v>6</v>
      </c>
      <c r="C28" s="8" t="s">
        <v>48</v>
      </c>
      <c r="D28" s="8" t="s">
        <v>53</v>
      </c>
      <c r="E28" s="8" t="s">
        <v>64</v>
      </c>
    </row>
    <row r="29" spans="1:8" ht="15" customHeight="1" x14ac:dyDescent="0.25">
      <c r="A29" s="43"/>
    </row>
    <row r="30" spans="1:8" ht="15" customHeight="1" x14ac:dyDescent="0.25">
      <c r="A30" s="44" t="s">
        <v>28</v>
      </c>
      <c r="B30" s="1">
        <f>+IT!E30</f>
        <v>20909066523.080002</v>
      </c>
      <c r="C30" s="1">
        <f>+'2T'!E30</f>
        <v>22767745618.18</v>
      </c>
      <c r="D30" s="1">
        <f>+'3T'!E30</f>
        <v>20828197396.739998</v>
      </c>
      <c r="E30" s="1">
        <f>SUM(B30:D30)</f>
        <v>64505009538</v>
      </c>
    </row>
    <row r="31" spans="1:8" ht="15" customHeight="1" x14ac:dyDescent="0.25">
      <c r="A31" s="36" t="s">
        <v>26</v>
      </c>
      <c r="B31" s="11">
        <f>+IT!E31</f>
        <v>15059626163.111042</v>
      </c>
      <c r="C31" s="2">
        <f>+'2T'!E31</f>
        <v>16412829250.658417</v>
      </c>
      <c r="D31" s="2">
        <f>+'3T'!E31</f>
        <v>15017767019.760778</v>
      </c>
      <c r="E31" s="2">
        <f t="shared" ref="E31:E32" si="3">SUM(B31:D31)</f>
        <v>46490222433.530235</v>
      </c>
    </row>
    <row r="32" spans="1:8" ht="15" customHeight="1" x14ac:dyDescent="0.25">
      <c r="A32" s="36" t="s">
        <v>27</v>
      </c>
      <c r="B32" s="11">
        <f>+IT!E32</f>
        <v>5849440359.9689589</v>
      </c>
      <c r="C32" s="2">
        <f>+'2T'!E32</f>
        <v>6354916367.5215845</v>
      </c>
      <c r="D32" s="2">
        <f>+'3T'!E32</f>
        <v>5810430376.9792194</v>
      </c>
      <c r="E32" s="2">
        <f t="shared" si="3"/>
        <v>18014787104.469765</v>
      </c>
    </row>
    <row r="33" spans="1:5" x14ac:dyDescent="0.25">
      <c r="A33" s="44" t="s">
        <v>82</v>
      </c>
      <c r="B33" s="1">
        <f>+IT!E33</f>
        <v>2355942437</v>
      </c>
      <c r="C33" s="1">
        <f>+'2T'!E33</f>
        <v>2393023781.8499999</v>
      </c>
      <c r="D33" s="1">
        <f>+'3T'!E33</f>
        <v>2511354893.9499998</v>
      </c>
      <c r="E33" s="1">
        <f t="shared" ref="E33:E37" si="4">SUM(B33:D33)</f>
        <v>7260321112.8000002</v>
      </c>
    </row>
    <row r="34" spans="1:5" x14ac:dyDescent="0.25">
      <c r="A34" s="43" t="s">
        <v>29</v>
      </c>
      <c r="B34" s="1">
        <f>+IT!E34</f>
        <v>3687756011.7699995</v>
      </c>
      <c r="C34" s="1">
        <f>+'2T'!E34</f>
        <v>4386634536.6100006</v>
      </c>
      <c r="D34" s="1">
        <f>+'3T'!E34</f>
        <v>4419506223.8400002</v>
      </c>
      <c r="E34" s="1">
        <f t="shared" si="4"/>
        <v>12493896772.220001</v>
      </c>
    </row>
    <row r="35" spans="1:5" x14ac:dyDescent="0.25">
      <c r="A35" s="45" t="s">
        <v>30</v>
      </c>
      <c r="B35" s="1">
        <f>+IT!E35</f>
        <v>2371839670.8599997</v>
      </c>
      <c r="C35" s="1">
        <f>+'2T'!E35</f>
        <v>3351352991.79</v>
      </c>
      <c r="D35" s="1">
        <f>+'3T'!E35</f>
        <v>3383106224.8499999</v>
      </c>
      <c r="E35" s="1">
        <f t="shared" si="4"/>
        <v>9106298887.5</v>
      </c>
    </row>
    <row r="36" spans="1:5" x14ac:dyDescent="0.25">
      <c r="A36" s="45" t="s">
        <v>31</v>
      </c>
      <c r="B36" s="1">
        <f>+IT!E36</f>
        <v>1315916340.9099998</v>
      </c>
      <c r="C36" s="1">
        <f>+'2T'!E36</f>
        <v>1035281544.8200001</v>
      </c>
      <c r="D36" s="1">
        <f>+'3T'!E36</f>
        <v>1036399998.9900001</v>
      </c>
      <c r="E36" s="1">
        <f t="shared" si="4"/>
        <v>3387597884.7200003</v>
      </c>
    </row>
    <row r="37" spans="1:5" x14ac:dyDescent="0.25">
      <c r="A37" s="43" t="s">
        <v>65</v>
      </c>
      <c r="B37" s="1">
        <f>+IT!E37</f>
        <v>0</v>
      </c>
      <c r="C37" s="1">
        <f>+'2T'!E37</f>
        <v>0</v>
      </c>
      <c r="D37" s="1">
        <f>+'3T'!E37</f>
        <v>0</v>
      </c>
      <c r="E37" s="1">
        <f t="shared" si="4"/>
        <v>0</v>
      </c>
    </row>
    <row r="38" spans="1:5" ht="15.75" thickBot="1" x14ac:dyDescent="0.3">
      <c r="A38" s="46" t="s">
        <v>13</v>
      </c>
      <c r="B38" s="5">
        <f>+B30+B33+B34</f>
        <v>26952764971.850002</v>
      </c>
      <c r="C38" s="5">
        <f t="shared" ref="C38:E38" si="5">+C30+C33+C34</f>
        <v>29547403936.639999</v>
      </c>
      <c r="D38" s="5">
        <f t="shared" si="5"/>
        <v>27759058514.529999</v>
      </c>
      <c r="E38" s="5">
        <f t="shared" si="5"/>
        <v>84259227423.020004</v>
      </c>
    </row>
    <row r="39" spans="1:5" ht="15.75" thickTop="1" x14ac:dyDescent="0.25">
      <c r="A39" s="20" t="s">
        <v>89</v>
      </c>
    </row>
    <row r="41" spans="1:5" x14ac:dyDescent="0.25">
      <c r="A41" s="1"/>
    </row>
    <row r="42" spans="1:5" s="16" customFormat="1" x14ac:dyDescent="0.25">
      <c r="A42" s="71" t="s">
        <v>15</v>
      </c>
      <c r="B42" s="71"/>
      <c r="C42" s="71"/>
      <c r="D42" s="71"/>
      <c r="E42" s="71"/>
    </row>
    <row r="43" spans="1:5" x14ac:dyDescent="0.25">
      <c r="A43" s="71" t="s">
        <v>9</v>
      </c>
      <c r="B43" s="71"/>
      <c r="C43" s="71"/>
      <c r="D43" s="71"/>
      <c r="E43" s="71"/>
    </row>
    <row r="44" spans="1:5" x14ac:dyDescent="0.25">
      <c r="A44" s="71" t="s">
        <v>42</v>
      </c>
      <c r="B44" s="71"/>
      <c r="C44" s="71"/>
      <c r="D44" s="71"/>
      <c r="E44" s="71"/>
    </row>
    <row r="46" spans="1:5" ht="15.75" thickBot="1" x14ac:dyDescent="0.3">
      <c r="A46" s="42" t="s">
        <v>10</v>
      </c>
      <c r="B46" s="8" t="s">
        <v>6</v>
      </c>
      <c r="C46" s="8" t="s">
        <v>48</v>
      </c>
      <c r="D46" s="8" t="s">
        <v>53</v>
      </c>
      <c r="E46" s="8" t="s">
        <v>64</v>
      </c>
    </row>
    <row r="47" spans="1:5" x14ac:dyDescent="0.25">
      <c r="A47" s="43"/>
    </row>
    <row r="48" spans="1:5" x14ac:dyDescent="0.25">
      <c r="A48" s="43" t="s">
        <v>34</v>
      </c>
      <c r="B48" s="1">
        <f>+IT!E48</f>
        <v>23265008960.080002</v>
      </c>
      <c r="C48" s="1">
        <f>+'2T'!E48</f>
        <v>25160769400.029999</v>
      </c>
      <c r="D48" s="1">
        <f>+'3T'!E48</f>
        <v>23339552290.689999</v>
      </c>
      <c r="E48" s="1">
        <f>SUM(B48:D48)</f>
        <v>71765330650.800003</v>
      </c>
    </row>
    <row r="49" spans="1:6" x14ac:dyDescent="0.25">
      <c r="A49" s="45" t="s">
        <v>32</v>
      </c>
      <c r="B49" s="1">
        <f>+IT!E49</f>
        <v>20909066523.080002</v>
      </c>
      <c r="C49" s="1">
        <f>+'2T'!E49</f>
        <v>22767745618.18</v>
      </c>
      <c r="D49" s="1">
        <f>+'3T'!E49</f>
        <v>20828197396.739998</v>
      </c>
      <c r="E49" s="1">
        <f t="shared" ref="E49:E52" si="6">SUM(B49:D49)</f>
        <v>64505009538</v>
      </c>
    </row>
    <row r="50" spans="1:6" x14ac:dyDescent="0.25">
      <c r="A50" s="25" t="s">
        <v>83</v>
      </c>
      <c r="B50" s="1">
        <f>+IT!E50</f>
        <v>2355942437</v>
      </c>
      <c r="C50" s="1">
        <f>+'2T'!E50</f>
        <v>2393023781.8499999</v>
      </c>
      <c r="D50" s="1">
        <f>+'3T'!E50</f>
        <v>2511354893.9499998</v>
      </c>
      <c r="E50" s="1">
        <f t="shared" si="6"/>
        <v>7260321112.8000002</v>
      </c>
    </row>
    <row r="51" spans="1:6" x14ac:dyDescent="0.25">
      <c r="A51" s="45" t="s">
        <v>33</v>
      </c>
      <c r="B51" s="1">
        <f>+IT!E51</f>
        <v>0</v>
      </c>
      <c r="C51" s="1">
        <f>+'2T'!E51</f>
        <v>0</v>
      </c>
      <c r="D51" s="1">
        <f>+'3T'!E51</f>
        <v>0</v>
      </c>
      <c r="E51" s="1">
        <f t="shared" si="6"/>
        <v>0</v>
      </c>
    </row>
    <row r="52" spans="1:6" x14ac:dyDescent="0.25">
      <c r="A52" s="43" t="s">
        <v>35</v>
      </c>
      <c r="B52" s="1">
        <f>+IT!E52</f>
        <v>2371839670.8599997</v>
      </c>
      <c r="C52" s="1">
        <f>+'2T'!E52</f>
        <v>3351352991.79</v>
      </c>
      <c r="D52" s="1">
        <f>+'3T'!E52</f>
        <v>3383106224.8499999</v>
      </c>
      <c r="E52" s="1">
        <f t="shared" si="6"/>
        <v>9106298887.5</v>
      </c>
    </row>
    <row r="53" spans="1:6" x14ac:dyDescent="0.25">
      <c r="A53" s="43" t="s">
        <v>36</v>
      </c>
      <c r="B53" s="1">
        <f>+IT!E53</f>
        <v>1315916340.9099998</v>
      </c>
      <c r="C53" s="1">
        <f>+'2T'!E53</f>
        <v>1035281544.8200001</v>
      </c>
      <c r="D53" s="1">
        <f>+'3T'!E53</f>
        <v>1036399998.9900001</v>
      </c>
      <c r="E53" s="1">
        <f>SUM(B53:D53)</f>
        <v>3387597884.7200003</v>
      </c>
    </row>
    <row r="54" spans="1:6" ht="15.75" thickBot="1" x14ac:dyDescent="0.3">
      <c r="A54" s="46" t="s">
        <v>13</v>
      </c>
      <c r="B54" s="5">
        <f>B48+B52+B53</f>
        <v>26952764971.850002</v>
      </c>
      <c r="C54" s="5">
        <f t="shared" ref="C54:E54" si="7">C48+C52+C53</f>
        <v>29547403936.639999</v>
      </c>
      <c r="D54" s="5">
        <f t="shared" si="7"/>
        <v>27759058514.529999</v>
      </c>
      <c r="E54" s="5">
        <f t="shared" si="7"/>
        <v>84259227423.020004</v>
      </c>
      <c r="F54" s="68"/>
    </row>
    <row r="55" spans="1:6" ht="15.75" thickTop="1" x14ac:dyDescent="0.25">
      <c r="A55" s="1" t="s">
        <v>87</v>
      </c>
    </row>
    <row r="57" spans="1:6" x14ac:dyDescent="0.25">
      <c r="A57" s="74"/>
      <c r="B57" s="74"/>
      <c r="C57" s="74"/>
      <c r="D57" s="74"/>
      <c r="E57" s="74"/>
    </row>
    <row r="58" spans="1:6" x14ac:dyDescent="0.25">
      <c r="A58" s="71" t="s">
        <v>21</v>
      </c>
      <c r="B58" s="71"/>
      <c r="C58" s="71"/>
      <c r="D58" s="71"/>
      <c r="E58" s="71"/>
    </row>
    <row r="59" spans="1:6" x14ac:dyDescent="0.25">
      <c r="A59" s="71" t="s">
        <v>16</v>
      </c>
      <c r="B59" s="71"/>
      <c r="C59" s="71"/>
      <c r="D59" s="71"/>
      <c r="E59" s="71"/>
    </row>
    <row r="60" spans="1:6" x14ac:dyDescent="0.25">
      <c r="A60" s="71" t="s">
        <v>42</v>
      </c>
      <c r="B60" s="71"/>
      <c r="C60" s="71"/>
      <c r="D60" s="71"/>
      <c r="E60" s="71"/>
    </row>
    <row r="62" spans="1:6" ht="15.75" thickBot="1" x14ac:dyDescent="0.3">
      <c r="A62" s="42" t="s">
        <v>10</v>
      </c>
      <c r="B62" s="8" t="s">
        <v>6</v>
      </c>
      <c r="C62" s="8" t="s">
        <v>48</v>
      </c>
      <c r="D62" s="8" t="s">
        <v>53</v>
      </c>
      <c r="E62" s="8" t="s">
        <v>64</v>
      </c>
    </row>
    <row r="63" spans="1:6" x14ac:dyDescent="0.25">
      <c r="A63" s="43"/>
    </row>
    <row r="64" spans="1:6" x14ac:dyDescent="0.25">
      <c r="A64" s="35" t="s">
        <v>43</v>
      </c>
      <c r="B64" s="1">
        <f>+IT!E64</f>
        <v>6405317698.5</v>
      </c>
      <c r="C64" s="1">
        <f>+'2T'!E64</f>
        <v>10006705275</v>
      </c>
      <c r="D64" s="1">
        <f>+'3T'!E64</f>
        <v>8840535766.2099991</v>
      </c>
      <c r="E64" s="1">
        <f>B64</f>
        <v>6405317698.5</v>
      </c>
    </row>
    <row r="65" spans="1:5" x14ac:dyDescent="0.25">
      <c r="A65" s="35" t="s">
        <v>17</v>
      </c>
      <c r="B65" s="1">
        <f>+IT!E65</f>
        <v>30554152548.349998</v>
      </c>
      <c r="C65" s="1">
        <f>+'2T'!E65</f>
        <v>28381234427.849998</v>
      </c>
      <c r="D65" s="1">
        <f>+'3T'!E65</f>
        <v>34490934331.25</v>
      </c>
      <c r="E65" s="1">
        <f>SUM(B65:D65)</f>
        <v>93426321307.449997</v>
      </c>
    </row>
    <row r="66" spans="1:5" x14ac:dyDescent="0.25">
      <c r="A66" s="35" t="s">
        <v>18</v>
      </c>
      <c r="B66" s="1">
        <f>+IT!E66</f>
        <v>36959470246.849998</v>
      </c>
      <c r="C66" s="1">
        <f>+'2T'!E66</f>
        <v>38387939702.849998</v>
      </c>
      <c r="D66" s="1">
        <f>+'3T'!E66</f>
        <v>43331470097.459999</v>
      </c>
      <c r="E66" s="1">
        <f>SUM(E64:E65)</f>
        <v>99831639005.949997</v>
      </c>
    </row>
    <row r="67" spans="1:5" x14ac:dyDescent="0.25">
      <c r="A67" s="35" t="s">
        <v>19</v>
      </c>
      <c r="B67" s="1">
        <f>+IT!E67</f>
        <v>26952764971.849998</v>
      </c>
      <c r="C67" s="1">
        <f>+'2T'!E67</f>
        <v>29547403936.639999</v>
      </c>
      <c r="D67" s="1">
        <f>+'3T'!E67</f>
        <v>27759058514.529999</v>
      </c>
      <c r="E67" s="1">
        <f>SUM(B67:D67)</f>
        <v>84259227423.019989</v>
      </c>
    </row>
    <row r="68" spans="1:5" x14ac:dyDescent="0.25">
      <c r="A68" s="35" t="s">
        <v>20</v>
      </c>
      <c r="B68" s="1">
        <f>+IT!E68</f>
        <v>10006705275</v>
      </c>
      <c r="C68" s="1">
        <f>+'2T'!E68</f>
        <v>8840535766.2099991</v>
      </c>
      <c r="D68" s="1">
        <f>+'3T'!E68</f>
        <v>15572411582.93</v>
      </c>
      <c r="E68" s="1">
        <f>E66-E67</f>
        <v>15572411582.930008</v>
      </c>
    </row>
    <row r="69" spans="1:5" ht="15.75" thickBot="1" x14ac:dyDescent="0.3">
      <c r="A69" s="47"/>
      <c r="B69" s="5"/>
      <c r="C69" s="5"/>
      <c r="D69" s="5"/>
      <c r="E69" s="5"/>
    </row>
    <row r="70" spans="1:5" ht="15.75" thickTop="1" x14ac:dyDescent="0.25">
      <c r="A70" s="1" t="s">
        <v>87</v>
      </c>
    </row>
    <row r="71" spans="1:5" x14ac:dyDescent="0.25">
      <c r="A71" s="1"/>
    </row>
    <row r="73" spans="1:5" x14ac:dyDescent="0.25">
      <c r="A73" s="20" t="s">
        <v>98</v>
      </c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</sheetData>
  <mergeCells count="14">
    <mergeCell ref="A25:E25"/>
    <mergeCell ref="A1:G1"/>
    <mergeCell ref="B2:D2"/>
    <mergeCell ref="A8:G8"/>
    <mergeCell ref="A9:G9"/>
    <mergeCell ref="A24:E24"/>
    <mergeCell ref="A59:E59"/>
    <mergeCell ref="A60:E60"/>
    <mergeCell ref="A26:E26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zoomScale="90" zoomScaleNormal="90" workbookViewId="0">
      <selection activeCell="J34" sqref="J34"/>
    </sheetView>
  </sheetViews>
  <sheetFormatPr baseColWidth="10" defaultColWidth="11.5703125" defaultRowHeight="15" x14ac:dyDescent="0.25"/>
  <cols>
    <col min="1" max="1" width="58.7109375" style="20" customWidth="1"/>
    <col min="2" max="2" width="20.28515625" style="1" customWidth="1"/>
    <col min="3" max="4" width="20" style="1" bestFit="1" customWidth="1"/>
    <col min="5" max="5" width="19.85546875" style="1" customWidth="1"/>
    <col min="6" max="6" width="20" style="1" bestFit="1" customWidth="1"/>
    <col min="7" max="7" width="19.28515625" style="1" bestFit="1" customWidth="1"/>
    <col min="8" max="8" width="11.7109375" style="1" bestFit="1" customWidth="1"/>
    <col min="9" max="16384" width="11.5703125" style="1"/>
  </cols>
  <sheetData>
    <row r="1" spans="1:9" ht="15" customHeight="1" x14ac:dyDescent="0.25">
      <c r="A1" s="71" t="s">
        <v>22</v>
      </c>
      <c r="B1" s="71"/>
      <c r="C1" s="71"/>
      <c r="D1" s="71"/>
      <c r="E1" s="71"/>
      <c r="F1" s="71"/>
      <c r="G1" s="71"/>
    </row>
    <row r="2" spans="1:9" s="16" customFormat="1" ht="15" customHeight="1" x14ac:dyDescent="0.25">
      <c r="A2" s="13" t="s">
        <v>0</v>
      </c>
      <c r="B2" s="72" t="s">
        <v>24</v>
      </c>
      <c r="C2" s="72"/>
      <c r="D2" s="72"/>
    </row>
    <row r="3" spans="1:9" s="16" customFormat="1" ht="15" customHeight="1" x14ac:dyDescent="0.25">
      <c r="A3" s="13" t="s">
        <v>1</v>
      </c>
      <c r="B3" s="14" t="s">
        <v>23</v>
      </c>
      <c r="C3" s="14"/>
      <c r="D3" s="14"/>
    </row>
    <row r="4" spans="1:9" s="16" customFormat="1" ht="15" customHeight="1" x14ac:dyDescent="0.25">
      <c r="A4" s="13" t="s">
        <v>11</v>
      </c>
      <c r="B4" s="14" t="s">
        <v>25</v>
      </c>
      <c r="C4" s="14"/>
      <c r="D4" s="14"/>
    </row>
    <row r="5" spans="1:9" s="16" customFormat="1" ht="15" customHeight="1" x14ac:dyDescent="0.25">
      <c r="A5" s="13" t="s">
        <v>37</v>
      </c>
      <c r="B5" s="52">
        <v>2014</v>
      </c>
    </row>
    <row r="6" spans="1:9" s="16" customFormat="1" ht="15" customHeight="1" x14ac:dyDescent="0.25">
      <c r="A6" s="13"/>
      <c r="B6" s="15"/>
    </row>
    <row r="7" spans="1:9" ht="15" customHeight="1" x14ac:dyDescent="0.25">
      <c r="A7" s="48"/>
      <c r="B7" s="48"/>
      <c r="C7" s="48"/>
      <c r="D7" s="48"/>
      <c r="E7" s="48"/>
      <c r="F7" s="48"/>
      <c r="G7" s="48"/>
    </row>
    <row r="8" spans="1:9" ht="15" customHeight="1" x14ac:dyDescent="0.25">
      <c r="A8" s="71" t="s">
        <v>8</v>
      </c>
      <c r="B8" s="71"/>
      <c r="C8" s="71"/>
      <c r="D8" s="71"/>
      <c r="E8" s="71"/>
      <c r="F8" s="71"/>
      <c r="G8" s="71"/>
    </row>
    <row r="9" spans="1:9" ht="15" customHeight="1" x14ac:dyDescent="0.25">
      <c r="A9" s="71" t="s">
        <v>12</v>
      </c>
      <c r="B9" s="71"/>
      <c r="C9" s="71"/>
      <c r="D9" s="71"/>
      <c r="E9" s="71"/>
      <c r="F9" s="71"/>
      <c r="G9" s="71"/>
    </row>
    <row r="11" spans="1:9" ht="15" customHeight="1" thickBot="1" x14ac:dyDescent="0.3">
      <c r="A11" s="54" t="s">
        <v>81</v>
      </c>
      <c r="B11" s="8" t="s">
        <v>2</v>
      </c>
      <c r="C11" s="8" t="s">
        <v>6</v>
      </c>
      <c r="D11" s="8" t="s">
        <v>48</v>
      </c>
      <c r="E11" s="8" t="s">
        <v>53</v>
      </c>
      <c r="F11" s="8" t="s">
        <v>72</v>
      </c>
      <c r="G11" s="8" t="s">
        <v>74</v>
      </c>
      <c r="H11" s="8" t="s">
        <v>39</v>
      </c>
    </row>
    <row r="12" spans="1:9" ht="15" customHeight="1" x14ac:dyDescent="0.25">
      <c r="A12" s="43"/>
    </row>
    <row r="13" spans="1:9" ht="15" customHeight="1" x14ac:dyDescent="0.25">
      <c r="A13" s="44" t="s">
        <v>28</v>
      </c>
      <c r="B13" s="1" t="s">
        <v>7</v>
      </c>
      <c r="C13" s="62">
        <f>C14+C15</f>
        <v>291536</v>
      </c>
      <c r="D13" s="62">
        <f t="shared" ref="D13:F13" si="0">D14+D15</f>
        <v>294196</v>
      </c>
      <c r="E13" s="62">
        <f t="shared" si="0"/>
        <v>296246</v>
      </c>
      <c r="F13" s="62">
        <f t="shared" si="0"/>
        <v>299994</v>
      </c>
      <c r="G13" s="1">
        <f>SUM(C13:F13)</f>
        <v>1181972</v>
      </c>
      <c r="H13" s="1">
        <f>G13/12</f>
        <v>98497.666666666672</v>
      </c>
      <c r="I13" s="68"/>
    </row>
    <row r="14" spans="1:9" ht="15" customHeight="1" x14ac:dyDescent="0.25">
      <c r="A14" s="36" t="s">
        <v>26</v>
      </c>
      <c r="B14" s="2" t="s">
        <v>7</v>
      </c>
      <c r="C14" s="2">
        <f>+IT!F14</f>
        <v>210032</v>
      </c>
      <c r="D14" s="2">
        <f>+'2T'!F14</f>
        <v>212080</v>
      </c>
      <c r="E14" s="2">
        <f>+'3T'!F14</f>
        <v>213601</v>
      </c>
      <c r="F14" s="2">
        <f>+'4T'!F14</f>
        <v>216747</v>
      </c>
      <c r="G14" s="2">
        <f t="shared" ref="G14:G16" si="1">SUM(C14:F14)</f>
        <v>852460</v>
      </c>
      <c r="H14" s="2">
        <f t="shared" ref="H14:H18" si="2">G14/12</f>
        <v>71038.333333333328</v>
      </c>
    </row>
    <row r="15" spans="1:9" ht="15" customHeight="1" x14ac:dyDescent="0.25">
      <c r="A15" s="36" t="s">
        <v>27</v>
      </c>
      <c r="B15" s="2" t="s">
        <v>7</v>
      </c>
      <c r="C15" s="2">
        <f>+IT!F15</f>
        <v>81504</v>
      </c>
      <c r="D15" s="2">
        <f>+'2T'!F15</f>
        <v>82116</v>
      </c>
      <c r="E15" s="2">
        <f>+'3T'!F15</f>
        <v>82645</v>
      </c>
      <c r="F15" s="2">
        <f>+'4T'!F15</f>
        <v>83247</v>
      </c>
      <c r="G15" s="2">
        <f t="shared" si="1"/>
        <v>329512</v>
      </c>
      <c r="H15" s="2">
        <f t="shared" si="2"/>
        <v>27459.333333333332</v>
      </c>
    </row>
    <row r="16" spans="1:9" ht="15" customHeight="1" x14ac:dyDescent="0.25">
      <c r="A16" s="44" t="s">
        <v>82</v>
      </c>
      <c r="B16" s="1" t="s">
        <v>7</v>
      </c>
      <c r="C16" s="1">
        <f>+IT!F16</f>
        <v>9861</v>
      </c>
      <c r="D16" s="1">
        <f>+'2T'!F16</f>
        <v>9965</v>
      </c>
      <c r="E16" s="1">
        <f>+'3T'!F16</f>
        <v>10120</v>
      </c>
      <c r="F16" s="1">
        <f>+'4T'!F16</f>
        <v>10277</v>
      </c>
      <c r="G16" s="1">
        <f t="shared" si="1"/>
        <v>40223</v>
      </c>
      <c r="H16" s="1">
        <f t="shared" si="2"/>
        <v>3351.9166666666665</v>
      </c>
    </row>
    <row r="17" spans="1:9" ht="15" customHeight="1" x14ac:dyDescent="0.25">
      <c r="A17" s="43"/>
    </row>
    <row r="18" spans="1:9" ht="15" customHeight="1" thickBot="1" x14ac:dyDescent="0.3">
      <c r="A18" s="46" t="s">
        <v>13</v>
      </c>
      <c r="B18" s="5"/>
      <c r="C18" s="5">
        <f>C13+C16</f>
        <v>301397</v>
      </c>
      <c r="D18" s="5">
        <f t="shared" ref="D18:F18" si="3">D13+D16</f>
        <v>304161</v>
      </c>
      <c r="E18" s="5">
        <f t="shared" si="3"/>
        <v>306366</v>
      </c>
      <c r="F18" s="5">
        <f t="shared" si="3"/>
        <v>310271</v>
      </c>
      <c r="G18" s="70">
        <f>G13+G16</f>
        <v>1222195</v>
      </c>
      <c r="H18" s="5">
        <f t="shared" si="2"/>
        <v>101849.58333333333</v>
      </c>
      <c r="I18" s="68"/>
    </row>
    <row r="19" spans="1:9" ht="15" customHeight="1" thickTop="1" x14ac:dyDescent="0.25">
      <c r="A19" s="1" t="s">
        <v>66</v>
      </c>
    </row>
    <row r="20" spans="1:9" ht="15" customHeight="1" x14ac:dyDescent="0.25">
      <c r="A20" s="37" t="s">
        <v>75</v>
      </c>
    </row>
    <row r="21" spans="1:9" ht="15" customHeight="1" x14ac:dyDescent="0.25">
      <c r="A21" s="37" t="s">
        <v>76</v>
      </c>
    </row>
    <row r="23" spans="1:9" ht="15" customHeight="1" x14ac:dyDescent="0.25">
      <c r="A23" s="40"/>
      <c r="B23" s="40"/>
      <c r="C23" s="40"/>
      <c r="D23" s="40"/>
      <c r="E23" s="40"/>
      <c r="F23" s="41"/>
    </row>
    <row r="24" spans="1:9" ht="15" customHeight="1" x14ac:dyDescent="0.25">
      <c r="A24" s="73" t="s">
        <v>14</v>
      </c>
      <c r="B24" s="73"/>
      <c r="C24" s="73"/>
      <c r="D24" s="73"/>
      <c r="E24" s="73"/>
    </row>
    <row r="25" spans="1:9" ht="15" customHeight="1" x14ac:dyDescent="0.25">
      <c r="A25" s="71" t="s">
        <v>9</v>
      </c>
      <c r="B25" s="71"/>
      <c r="C25" s="71"/>
      <c r="D25" s="71"/>
      <c r="E25" s="71"/>
    </row>
    <row r="26" spans="1:9" ht="15" customHeight="1" x14ac:dyDescent="0.25">
      <c r="A26" s="71" t="s">
        <v>42</v>
      </c>
      <c r="B26" s="71"/>
      <c r="C26" s="71"/>
      <c r="D26" s="71"/>
      <c r="E26" s="71"/>
    </row>
    <row r="27" spans="1:9" ht="15" customHeight="1" x14ac:dyDescent="0.25"/>
    <row r="28" spans="1:9" ht="15" customHeight="1" thickBot="1" x14ac:dyDescent="0.3">
      <c r="A28" s="54" t="s">
        <v>81</v>
      </c>
      <c r="B28" s="8" t="s">
        <v>6</v>
      </c>
      <c r="C28" s="8" t="s">
        <v>48</v>
      </c>
      <c r="D28" s="8" t="s">
        <v>53</v>
      </c>
      <c r="E28" s="8" t="s">
        <v>72</v>
      </c>
      <c r="F28" s="8" t="s">
        <v>77</v>
      </c>
      <c r="G28" s="76"/>
      <c r="H28" s="68"/>
    </row>
    <row r="29" spans="1:9" ht="15" customHeight="1" x14ac:dyDescent="0.25">
      <c r="A29" s="43"/>
      <c r="G29" s="77"/>
    </row>
    <row r="30" spans="1:9" ht="15" customHeight="1" x14ac:dyDescent="0.25">
      <c r="A30" s="44" t="s">
        <v>28</v>
      </c>
      <c r="B30" s="1">
        <f>+IT!E30</f>
        <v>20909066523.080002</v>
      </c>
      <c r="C30" s="1">
        <f>+'2T'!E30</f>
        <v>22767745618.18</v>
      </c>
      <c r="D30" s="1">
        <f>+'3T'!E30</f>
        <v>20828197396.739998</v>
      </c>
      <c r="E30" s="1">
        <f>+'4T'!E30</f>
        <v>20481244383.77</v>
      </c>
      <c r="F30" s="1">
        <f>SUM(B30:E30)</f>
        <v>84986253921.770004</v>
      </c>
      <c r="G30" s="77"/>
    </row>
    <row r="31" spans="1:9" ht="15" customHeight="1" x14ac:dyDescent="0.25">
      <c r="A31" s="36" t="s">
        <v>26</v>
      </c>
      <c r="B31" s="11">
        <f>+IT!E31</f>
        <v>15059626163.111042</v>
      </c>
      <c r="C31" s="11">
        <f>+'2T'!E31</f>
        <v>16412829250.658417</v>
      </c>
      <c r="D31" s="11">
        <f>+'3T'!E31</f>
        <v>15017767019.760778</v>
      </c>
      <c r="E31" s="11">
        <f>+'4T'!E31</f>
        <v>14797374245.000546</v>
      </c>
      <c r="F31" s="11">
        <f t="shared" ref="F31:F32" si="4">SUM(B31:E31)</f>
        <v>61287596678.530777</v>
      </c>
      <c r="G31" s="78"/>
    </row>
    <row r="32" spans="1:9" ht="15" customHeight="1" x14ac:dyDescent="0.25">
      <c r="A32" s="36" t="s">
        <v>27</v>
      </c>
      <c r="B32" s="11">
        <f>+IT!E32</f>
        <v>5849440359.9689589</v>
      </c>
      <c r="C32" s="11">
        <f>+'2T'!E32</f>
        <v>6354916367.5215845</v>
      </c>
      <c r="D32" s="11">
        <f>+'3T'!E32</f>
        <v>5810430376.9792194</v>
      </c>
      <c r="E32" s="11">
        <f>+'4T'!E32</f>
        <v>5683870138.769454</v>
      </c>
      <c r="F32" s="11">
        <f t="shared" si="4"/>
        <v>23698657243.23922</v>
      </c>
      <c r="G32" s="78"/>
    </row>
    <row r="33" spans="1:12" x14ac:dyDescent="0.25">
      <c r="A33" s="44" t="s">
        <v>82</v>
      </c>
      <c r="B33" s="1">
        <f>+IT!E33</f>
        <v>2355942437</v>
      </c>
      <c r="C33" s="1">
        <f>+'2T'!E33</f>
        <v>2393023781.8499999</v>
      </c>
      <c r="D33" s="1">
        <f>+'3T'!E33</f>
        <v>2511354893.9499998</v>
      </c>
      <c r="E33" s="1">
        <f>+'4T'!E33</f>
        <v>2565126960.3499999</v>
      </c>
      <c r="F33" s="1">
        <f t="shared" ref="F33:F37" si="5">SUM(B33:E33)</f>
        <v>9825448073.1499996</v>
      </c>
      <c r="G33" s="77"/>
    </row>
    <row r="34" spans="1:12" x14ac:dyDescent="0.25">
      <c r="A34" s="43" t="s">
        <v>29</v>
      </c>
      <c r="B34" s="1">
        <f>+IT!E34</f>
        <v>3687756011.7699995</v>
      </c>
      <c r="C34" s="1">
        <f>+'2T'!E34</f>
        <v>4386634536.6100006</v>
      </c>
      <c r="D34" s="1">
        <f>+'3T'!E34</f>
        <v>4419506223.8400002</v>
      </c>
      <c r="E34" s="1">
        <f>+'4T'!E34</f>
        <v>13456681275.860001</v>
      </c>
      <c r="F34" s="1">
        <f t="shared" si="5"/>
        <v>25950578048.080002</v>
      </c>
      <c r="G34" s="77"/>
    </row>
    <row r="35" spans="1:12" x14ac:dyDescent="0.25">
      <c r="A35" s="45" t="s">
        <v>30</v>
      </c>
      <c r="B35" s="1">
        <f>+IT!E35</f>
        <v>2371839670.8599997</v>
      </c>
      <c r="C35" s="1">
        <f>+'2T'!E35</f>
        <v>3351352991.79</v>
      </c>
      <c r="D35" s="1">
        <f>+'3T'!E35</f>
        <v>3383106224.8499999</v>
      </c>
      <c r="E35" s="1">
        <f>+'4T'!E35</f>
        <v>4425420948</v>
      </c>
      <c r="F35" s="1">
        <f t="shared" si="5"/>
        <v>13531719835.5</v>
      </c>
      <c r="G35" s="77"/>
    </row>
    <row r="36" spans="1:12" x14ac:dyDescent="0.25">
      <c r="A36" s="45" t="s">
        <v>31</v>
      </c>
      <c r="B36" s="1">
        <f>+IT!E36</f>
        <v>1315916340.9099998</v>
      </c>
      <c r="C36" s="1">
        <f>+'2T'!E36</f>
        <v>1035281544.8200001</v>
      </c>
      <c r="D36" s="1">
        <f>+'3T'!E36</f>
        <v>1036399998.9900001</v>
      </c>
      <c r="E36" s="1">
        <f>+'4T'!E36</f>
        <v>1129036873.01</v>
      </c>
      <c r="F36" s="1">
        <f t="shared" si="5"/>
        <v>4516634757.7300005</v>
      </c>
      <c r="G36" s="77"/>
    </row>
    <row r="37" spans="1:12" x14ac:dyDescent="0.25">
      <c r="A37" s="43" t="s">
        <v>78</v>
      </c>
      <c r="B37" s="1">
        <f>+IT!E37</f>
        <v>0</v>
      </c>
      <c r="C37" s="1">
        <f>+'2T'!E37</f>
        <v>0</v>
      </c>
      <c r="D37" s="1">
        <f>+'3T'!E37</f>
        <v>0</v>
      </c>
      <c r="E37" s="63">
        <f>+'4T'!E37</f>
        <v>7902223454.8500004</v>
      </c>
      <c r="F37" s="1">
        <f t="shared" si="5"/>
        <v>7902223454.8500004</v>
      </c>
      <c r="G37" s="77"/>
    </row>
    <row r="38" spans="1:12" ht="15.75" thickBot="1" x14ac:dyDescent="0.3">
      <c r="A38" s="46" t="s">
        <v>13</v>
      </c>
      <c r="B38" s="70">
        <f>B30+B33+B34</f>
        <v>26952764971.850002</v>
      </c>
      <c r="C38" s="70">
        <f t="shared" ref="C38:F38" si="6">C30+C33+C34</f>
        <v>29547403936.639999</v>
      </c>
      <c r="D38" s="70">
        <f t="shared" si="6"/>
        <v>27759058514.529999</v>
      </c>
      <c r="E38" s="70">
        <f t="shared" si="6"/>
        <v>36503052619.979996</v>
      </c>
      <c r="F38" s="70">
        <f t="shared" si="6"/>
        <v>120762280043</v>
      </c>
      <c r="G38" s="77"/>
      <c r="H38" s="69"/>
      <c r="I38" s="69"/>
      <c r="J38" s="69"/>
      <c r="K38" s="69"/>
      <c r="L38" s="69"/>
    </row>
    <row r="39" spans="1:12" ht="15.75" thickTop="1" x14ac:dyDescent="0.25">
      <c r="A39" s="20" t="s">
        <v>89</v>
      </c>
    </row>
    <row r="41" spans="1:12" x14ac:dyDescent="0.25">
      <c r="A41" s="1"/>
    </row>
    <row r="42" spans="1:12" s="16" customFormat="1" x14ac:dyDescent="0.25">
      <c r="A42" s="71" t="s">
        <v>15</v>
      </c>
      <c r="B42" s="71"/>
      <c r="C42" s="71"/>
      <c r="D42" s="71"/>
      <c r="E42" s="71"/>
    </row>
    <row r="43" spans="1:12" x14ac:dyDescent="0.25">
      <c r="A43" s="71" t="s">
        <v>9</v>
      </c>
      <c r="B43" s="71"/>
      <c r="C43" s="71"/>
      <c r="D43" s="71"/>
      <c r="E43" s="71"/>
    </row>
    <row r="44" spans="1:12" x14ac:dyDescent="0.25">
      <c r="A44" s="71" t="s">
        <v>42</v>
      </c>
      <c r="B44" s="71"/>
      <c r="C44" s="71"/>
      <c r="D44" s="71"/>
      <c r="E44" s="71"/>
    </row>
    <row r="46" spans="1:12" ht="15.75" thickBot="1" x14ac:dyDescent="0.3">
      <c r="A46" s="42" t="s">
        <v>10</v>
      </c>
      <c r="B46" s="8" t="s">
        <v>6</v>
      </c>
      <c r="C46" s="8" t="s">
        <v>48</v>
      </c>
      <c r="D46" s="8" t="s">
        <v>53</v>
      </c>
      <c r="E46" s="8" t="s">
        <v>72</v>
      </c>
      <c r="F46" s="8" t="s">
        <v>77</v>
      </c>
    </row>
    <row r="47" spans="1:12" x14ac:dyDescent="0.25">
      <c r="A47" s="43"/>
    </row>
    <row r="48" spans="1:12" x14ac:dyDescent="0.25">
      <c r="A48" s="43" t="s">
        <v>34</v>
      </c>
      <c r="B48" s="1">
        <f>+IT!E48</f>
        <v>23265008960.080002</v>
      </c>
      <c r="C48" s="1">
        <f>+'2T'!E48</f>
        <v>25160769400.029999</v>
      </c>
      <c r="D48" s="1">
        <f>+'3T'!E48</f>
        <v>23339552290.689999</v>
      </c>
      <c r="E48" s="1">
        <f>+'4T'!E48</f>
        <v>30948594798.970001</v>
      </c>
      <c r="F48" s="1">
        <f>SUM(B48:E48)</f>
        <v>102713925449.77</v>
      </c>
    </row>
    <row r="49" spans="1:7" x14ac:dyDescent="0.25">
      <c r="A49" s="45" t="s">
        <v>32</v>
      </c>
      <c r="B49" s="1">
        <f>+IT!E49</f>
        <v>20909066523.080002</v>
      </c>
      <c r="C49" s="1">
        <f>+'2T'!E49</f>
        <v>22767745618.18</v>
      </c>
      <c r="D49" s="1">
        <f>+'3T'!E49</f>
        <v>20828197396.739998</v>
      </c>
      <c r="E49" s="1">
        <f>+'4T'!E49</f>
        <v>20481244383.77</v>
      </c>
      <c r="F49" s="1">
        <f>SUM(B49:E49)</f>
        <v>84986253921.770004</v>
      </c>
    </row>
    <row r="50" spans="1:7" x14ac:dyDescent="0.25">
      <c r="A50" s="25" t="s">
        <v>83</v>
      </c>
      <c r="B50" s="1">
        <f>+IT!E50</f>
        <v>2355942437</v>
      </c>
      <c r="C50" s="1">
        <f>+'2T'!E50</f>
        <v>2393023781.8499999</v>
      </c>
      <c r="D50" s="1">
        <f>+'3T'!E50</f>
        <v>2511354893.9499998</v>
      </c>
      <c r="E50" s="1">
        <f>+'4T'!E50</f>
        <v>2565126960.3499999</v>
      </c>
      <c r="F50" s="1">
        <f t="shared" ref="F50:F52" si="7">SUM(B50:E50)</f>
        <v>9825448073.1499996</v>
      </c>
    </row>
    <row r="51" spans="1:7" x14ac:dyDescent="0.25">
      <c r="A51" s="45" t="s">
        <v>33</v>
      </c>
      <c r="B51" s="1">
        <f>+IT!E51</f>
        <v>0</v>
      </c>
      <c r="C51" s="1">
        <f>+'2T'!E51</f>
        <v>0</v>
      </c>
      <c r="D51" s="1">
        <f>+'3T'!E51</f>
        <v>0</v>
      </c>
      <c r="E51" s="1">
        <f>+'4T'!E51</f>
        <v>7902223454.8500004</v>
      </c>
      <c r="F51" s="1">
        <f t="shared" si="7"/>
        <v>7902223454.8500004</v>
      </c>
    </row>
    <row r="52" spans="1:7" x14ac:dyDescent="0.25">
      <c r="A52" s="43" t="s">
        <v>35</v>
      </c>
      <c r="B52" s="1">
        <f>+IT!E52</f>
        <v>2371839670.8599997</v>
      </c>
      <c r="C52" s="1">
        <f>+'2T'!E52</f>
        <v>3351352991.79</v>
      </c>
      <c r="D52" s="1">
        <f>+'3T'!E52</f>
        <v>3383106224.8499999</v>
      </c>
      <c r="E52" s="1">
        <f>+'4T'!E52</f>
        <v>4425420948</v>
      </c>
      <c r="F52" s="1">
        <f t="shared" si="7"/>
        <v>13531719835.5</v>
      </c>
    </row>
    <row r="53" spans="1:7" x14ac:dyDescent="0.25">
      <c r="A53" s="43" t="s">
        <v>36</v>
      </c>
      <c r="B53" s="1">
        <f>+IT!E53</f>
        <v>1315916340.9099998</v>
      </c>
      <c r="C53" s="1">
        <f>+'2T'!E53</f>
        <v>1035281544.8200001</v>
      </c>
      <c r="D53" s="1">
        <f>+'3T'!E53</f>
        <v>1036399998.9900001</v>
      </c>
      <c r="E53" s="1">
        <f>+'4T'!E53</f>
        <v>1129036873.01</v>
      </c>
      <c r="F53" s="1">
        <f>SUM(B53:E53)</f>
        <v>4516634757.7300005</v>
      </c>
    </row>
    <row r="54" spans="1:7" ht="15.75" thickBot="1" x14ac:dyDescent="0.3">
      <c r="A54" s="46" t="s">
        <v>13</v>
      </c>
      <c r="B54" s="70">
        <f>B48+B52+B53</f>
        <v>26952764971.850002</v>
      </c>
      <c r="C54" s="70">
        <f t="shared" ref="C54:E54" si="8">C48+C52+C53</f>
        <v>29547403936.639999</v>
      </c>
      <c r="D54" s="70">
        <f t="shared" si="8"/>
        <v>27759058514.529999</v>
      </c>
      <c r="E54" s="70">
        <f t="shared" si="8"/>
        <v>36503052619.980003</v>
      </c>
      <c r="F54" s="70">
        <f>F48+F52+F53</f>
        <v>120762280043</v>
      </c>
      <c r="G54" s="68"/>
    </row>
    <row r="55" spans="1:7" ht="15.75" thickTop="1" x14ac:dyDescent="0.25">
      <c r="A55" s="53" t="s">
        <v>90</v>
      </c>
    </row>
    <row r="57" spans="1:7" x14ac:dyDescent="0.25">
      <c r="A57" s="74"/>
      <c r="B57" s="74"/>
      <c r="C57" s="74"/>
      <c r="D57" s="74"/>
      <c r="E57" s="74"/>
    </row>
    <row r="58" spans="1:7" x14ac:dyDescent="0.25">
      <c r="A58" s="71" t="s">
        <v>21</v>
      </c>
      <c r="B58" s="71"/>
      <c r="C58" s="71"/>
      <c r="D58" s="71"/>
      <c r="E58" s="71"/>
    </row>
    <row r="59" spans="1:7" x14ac:dyDescent="0.25">
      <c r="A59" s="71" t="s">
        <v>16</v>
      </c>
      <c r="B59" s="71"/>
      <c r="C59" s="71"/>
      <c r="D59" s="71"/>
      <c r="E59" s="71"/>
    </row>
    <row r="60" spans="1:7" x14ac:dyDescent="0.25">
      <c r="A60" s="71" t="s">
        <v>42</v>
      </c>
      <c r="B60" s="71"/>
      <c r="C60" s="71"/>
      <c r="D60" s="71"/>
      <c r="E60" s="71"/>
    </row>
    <row r="62" spans="1:7" ht="15.75" thickBot="1" x14ac:dyDescent="0.3">
      <c r="A62" s="42" t="s">
        <v>10</v>
      </c>
      <c r="B62" s="8" t="s">
        <v>6</v>
      </c>
      <c r="C62" s="8" t="s">
        <v>48</v>
      </c>
      <c r="D62" s="8" t="s">
        <v>53</v>
      </c>
      <c r="E62" s="8" t="s">
        <v>72</v>
      </c>
      <c r="F62" s="8" t="s">
        <v>77</v>
      </c>
    </row>
    <row r="63" spans="1:7" x14ac:dyDescent="0.25">
      <c r="A63" s="43"/>
    </row>
    <row r="64" spans="1:7" x14ac:dyDescent="0.25">
      <c r="A64" s="35" t="s">
        <v>43</v>
      </c>
      <c r="B64" s="1">
        <f>+IT!E64</f>
        <v>6405317698.5</v>
      </c>
      <c r="C64" s="1">
        <f>+'2T'!E64</f>
        <v>10006705275</v>
      </c>
      <c r="D64" s="1">
        <f>+'3T'!E64</f>
        <v>8840535766.2099991</v>
      </c>
      <c r="E64" s="1">
        <f>+'4T'!E64</f>
        <v>15572411582.93</v>
      </c>
      <c r="F64" s="1">
        <f>B64</f>
        <v>6405317698.5</v>
      </c>
    </row>
    <row r="65" spans="1:6" x14ac:dyDescent="0.25">
      <c r="A65" s="35" t="s">
        <v>17</v>
      </c>
      <c r="B65" s="1">
        <f>+IT!E65</f>
        <v>30554152548.349998</v>
      </c>
      <c r="C65" s="1">
        <f>+'2T'!E65</f>
        <v>28381234427.849998</v>
      </c>
      <c r="D65" s="1">
        <f>+'3T'!E65</f>
        <v>34490934331.25</v>
      </c>
      <c r="E65" s="1">
        <f>+'4T'!E65</f>
        <v>28719442767.209999</v>
      </c>
      <c r="F65" s="1">
        <f>SUM(B65:E65)</f>
        <v>122145764074.66</v>
      </c>
    </row>
    <row r="66" spans="1:6" x14ac:dyDescent="0.25">
      <c r="A66" s="35" t="s">
        <v>18</v>
      </c>
      <c r="B66" s="1">
        <f>+IT!E66</f>
        <v>36959470246.849998</v>
      </c>
      <c r="C66" s="1">
        <f>+'2T'!E66</f>
        <v>38387939702.849998</v>
      </c>
      <c r="D66" s="1">
        <f>+'3T'!E66</f>
        <v>43331470097.459999</v>
      </c>
      <c r="E66" s="1">
        <f>+'4T'!E66</f>
        <v>44291854350.139999</v>
      </c>
      <c r="F66" s="1">
        <f>SUM(F64:F65)</f>
        <v>128551081773.16</v>
      </c>
    </row>
    <row r="67" spans="1:6" x14ac:dyDescent="0.25">
      <c r="A67" s="35" t="s">
        <v>19</v>
      </c>
      <c r="B67" s="1">
        <f>+IT!E67</f>
        <v>26952764971.849998</v>
      </c>
      <c r="C67" s="1">
        <f>+'2T'!E67</f>
        <v>29547403936.639999</v>
      </c>
      <c r="D67" s="1">
        <f>+'3T'!E67</f>
        <v>27759058514.529999</v>
      </c>
      <c r="E67" s="1">
        <f>+'4T'!E67</f>
        <v>36503052619.980003</v>
      </c>
      <c r="F67" s="1">
        <f>SUM(B67:E67)</f>
        <v>120762280043</v>
      </c>
    </row>
    <row r="68" spans="1:6" x14ac:dyDescent="0.25">
      <c r="A68" s="35" t="s">
        <v>20</v>
      </c>
      <c r="B68" s="1">
        <f>+IT!E68</f>
        <v>10006705275</v>
      </c>
      <c r="C68" s="1">
        <f>+'2T'!E68</f>
        <v>8840535766.2099991</v>
      </c>
      <c r="D68" s="1">
        <f>+'3T'!E68</f>
        <v>15572411582.93</v>
      </c>
      <c r="E68" s="1">
        <f>+'4T'!E68</f>
        <v>7788801730.159996</v>
      </c>
      <c r="F68" s="1">
        <f>+F66-F67</f>
        <v>7788801730.1600037</v>
      </c>
    </row>
    <row r="69" spans="1:6" ht="15.75" thickBot="1" x14ac:dyDescent="0.3">
      <c r="A69" s="47"/>
      <c r="B69" s="5"/>
      <c r="C69" s="5"/>
      <c r="D69" s="5"/>
      <c r="E69" s="5"/>
      <c r="F69" s="5"/>
    </row>
    <row r="70" spans="1:6" ht="15.75" thickTop="1" x14ac:dyDescent="0.25">
      <c r="A70" s="53" t="s">
        <v>90</v>
      </c>
    </row>
    <row r="71" spans="1:6" x14ac:dyDescent="0.25">
      <c r="A71" s="1"/>
    </row>
    <row r="73" spans="1:6" x14ac:dyDescent="0.25">
      <c r="A73" s="20" t="s">
        <v>99</v>
      </c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</sheetData>
  <mergeCells count="14">
    <mergeCell ref="A59:E59"/>
    <mergeCell ref="A60:E60"/>
    <mergeCell ref="A26:E26"/>
    <mergeCell ref="A42:E42"/>
    <mergeCell ref="A43:E43"/>
    <mergeCell ref="A44:E44"/>
    <mergeCell ref="A57:E57"/>
    <mergeCell ref="A58:E58"/>
    <mergeCell ref="A25:E25"/>
    <mergeCell ref="A1:G1"/>
    <mergeCell ref="B2:D2"/>
    <mergeCell ref="A8:G8"/>
    <mergeCell ref="A9:G9"/>
    <mergeCell ref="A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IT</vt:lpstr>
      <vt:lpstr>2T</vt:lpstr>
      <vt:lpstr>3T</vt:lpstr>
      <vt:lpstr>4T</vt:lpstr>
      <vt:lpstr>Semestral</vt:lpstr>
      <vt:lpstr> 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Horacio Rodriguez</cp:lastModifiedBy>
  <cp:lastPrinted>2011-11-07T21:03:04Z</cp:lastPrinted>
  <dcterms:created xsi:type="dcterms:W3CDTF">2011-03-10T14:40:05Z</dcterms:created>
  <dcterms:modified xsi:type="dcterms:W3CDTF">2015-05-15T16:12:31Z</dcterms:modified>
</cp:coreProperties>
</file>