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codergocr-my.sharepoint.com/personal/marcela_varela_icoder_go_cr/Documents/RESPALDO UPI/POI/FODESAF/2021/Oficios_2021/Enviados/ICODER_DN_PL_xx-08-2021/"/>
    </mc:Choice>
  </mc:AlternateContent>
  <xr:revisionPtr revIDLastSave="107" documentId="13_ncr:1_{931D268A-8EDC-4807-AA07-6FAD436AFCF3}" xr6:coauthVersionLast="47" xr6:coauthVersionMax="47" xr10:uidLastSave="{628B8128-8A8E-4EA4-8D50-025020542126}"/>
  <bookViews>
    <workbookView xWindow="-120" yWindow="-120" windowWidth="20730" windowHeight="11160" tabRatio="924" activeTab="6" xr2:uid="{00000000-000D-0000-FFFF-FFFF00000000}"/>
  </bookViews>
  <sheets>
    <sheet name="I Trimestre" sheetId="3" r:id="rId1"/>
    <sheet name="II Trimestre" sheetId="10" r:id="rId2"/>
    <sheet name="I Semestre" sheetId="11" r:id="rId3"/>
    <sheet name="III Trimestre" sheetId="12" r:id="rId4"/>
    <sheet name="III Trim. Acumulado" sheetId="13" r:id="rId5"/>
    <sheet name="IV Trimestre" sheetId="14" r:id="rId6"/>
    <sheet name="Anual" sheetId="1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14" l="1"/>
  <c r="C52" i="14"/>
  <c r="B52" i="14"/>
  <c r="D39" i="14"/>
  <c r="B39" i="14"/>
  <c r="B51" i="14" l="1"/>
  <c r="B51" i="12"/>
  <c r="B51" i="10"/>
  <c r="D51" i="3"/>
  <c r="C51" i="3"/>
  <c r="E52" i="14" l="1"/>
  <c r="B25" i="14"/>
  <c r="C25" i="14"/>
  <c r="D25" i="14"/>
  <c r="E24" i="14"/>
  <c r="E24" i="15" s="1"/>
  <c r="E23" i="14"/>
  <c r="E23" i="15" s="1"/>
  <c r="E25" i="15" s="1"/>
  <c r="C13" i="14"/>
  <c r="D13" i="14"/>
  <c r="E13" i="14"/>
  <c r="F12" i="14"/>
  <c r="F12" i="15" s="1"/>
  <c r="F11" i="14"/>
  <c r="D35" i="13"/>
  <c r="E52" i="12"/>
  <c r="D52" i="13" s="1"/>
  <c r="B41" i="12"/>
  <c r="C41" i="12"/>
  <c r="D41" i="12"/>
  <c r="E35" i="12"/>
  <c r="E23" i="12"/>
  <c r="D23" i="13" s="1"/>
  <c r="C13" i="12"/>
  <c r="D13" i="12"/>
  <c r="E13" i="12"/>
  <c r="F12" i="12"/>
  <c r="E12" i="13" s="1"/>
  <c r="F11" i="12"/>
  <c r="E11" i="15" s="1"/>
  <c r="B25" i="12"/>
  <c r="C25" i="12"/>
  <c r="D25" i="12"/>
  <c r="E24" i="12"/>
  <c r="D24" i="15" s="1"/>
  <c r="E52" i="10"/>
  <c r="C52" i="13" s="1"/>
  <c r="C25" i="10"/>
  <c r="D25" i="10"/>
  <c r="E24" i="10"/>
  <c r="C24" i="11" s="1"/>
  <c r="E23" i="10"/>
  <c r="C23" i="15" s="1"/>
  <c r="C13" i="10"/>
  <c r="D13" i="10"/>
  <c r="E13" i="10"/>
  <c r="F12" i="10"/>
  <c r="D12" i="15" s="1"/>
  <c r="F11" i="10"/>
  <c r="D11" i="11" s="1"/>
  <c r="F13" i="14" l="1"/>
  <c r="D12" i="13"/>
  <c r="D12" i="11"/>
  <c r="D24" i="13"/>
  <c r="D25" i="13" s="1"/>
  <c r="E11" i="13"/>
  <c r="F13" i="12"/>
  <c r="E25" i="12"/>
  <c r="E13" i="13"/>
  <c r="C23" i="13"/>
  <c r="E12" i="15"/>
  <c r="E13" i="15" s="1"/>
  <c r="C24" i="15"/>
  <c r="F13" i="10"/>
  <c r="C52" i="11"/>
  <c r="C24" i="13"/>
  <c r="D11" i="15"/>
  <c r="D13" i="15" s="1"/>
  <c r="F11" i="15"/>
  <c r="F13" i="15" s="1"/>
  <c r="D23" i="15"/>
  <c r="D25" i="15" s="1"/>
  <c r="E25" i="10"/>
  <c r="D13" i="11"/>
  <c r="C23" i="11"/>
  <c r="C25" i="11" s="1"/>
  <c r="D11" i="13"/>
  <c r="D13" i="13" s="1"/>
  <c r="C25" i="13" l="1"/>
  <c r="C25" i="15"/>
  <c r="E52" i="3"/>
  <c r="D13" i="3"/>
  <c r="E13" i="3"/>
  <c r="C13" i="3"/>
  <c r="B52" i="13" l="1"/>
  <c r="B52" i="11"/>
  <c r="D52" i="11" s="1"/>
  <c r="E24" i="3"/>
  <c r="E23" i="3"/>
  <c r="F12" i="3"/>
  <c r="F11" i="3"/>
  <c r="B23" i="13" l="1"/>
  <c r="B23" i="11"/>
  <c r="B23" i="15"/>
  <c r="B24" i="15"/>
  <c r="F24" i="15" s="1"/>
  <c r="B24" i="11"/>
  <c r="D24" i="11" s="1"/>
  <c r="B24" i="13"/>
  <c r="E24" i="13" s="1"/>
  <c r="C11" i="15"/>
  <c r="C11" i="13"/>
  <c r="C11" i="11"/>
  <c r="F13" i="3"/>
  <c r="C12" i="13"/>
  <c r="F12" i="13" s="1"/>
  <c r="C12" i="11"/>
  <c r="E12" i="11" s="1"/>
  <c r="C12" i="15"/>
  <c r="G12" i="15" s="1"/>
  <c r="D53" i="14"/>
  <c r="C53" i="14"/>
  <c r="B53" i="14"/>
  <c r="E52" i="15"/>
  <c r="E51" i="14"/>
  <c r="D41" i="14"/>
  <c r="D54" i="14" s="1"/>
  <c r="C41" i="14"/>
  <c r="C54" i="14" s="1"/>
  <c r="B41" i="14"/>
  <c r="B54" i="14" s="1"/>
  <c r="E40" i="14"/>
  <c r="E40" i="15" s="1"/>
  <c r="E39" i="14"/>
  <c r="E39" i="15" s="1"/>
  <c r="E38" i="14"/>
  <c r="E38" i="15" s="1"/>
  <c r="E37" i="14"/>
  <c r="E37" i="15" s="1"/>
  <c r="E36" i="14"/>
  <c r="E36" i="15" s="1"/>
  <c r="E35" i="14"/>
  <c r="E25" i="14"/>
  <c r="D53" i="12"/>
  <c r="C53" i="12"/>
  <c r="B53" i="12"/>
  <c r="D52" i="15"/>
  <c r="E51" i="12"/>
  <c r="D54" i="12"/>
  <c r="C54" i="12"/>
  <c r="B54" i="12"/>
  <c r="E40" i="12"/>
  <c r="E39" i="12"/>
  <c r="E38" i="12"/>
  <c r="E37" i="12"/>
  <c r="E36" i="12"/>
  <c r="E54" i="14" l="1"/>
  <c r="E54" i="12"/>
  <c r="D54" i="13" s="1"/>
  <c r="D36" i="15"/>
  <c r="D36" i="13"/>
  <c r="D40" i="15"/>
  <c r="D40" i="13"/>
  <c r="E53" i="12"/>
  <c r="D51" i="13"/>
  <c r="D51" i="15"/>
  <c r="C13" i="11"/>
  <c r="E11" i="11"/>
  <c r="E13" i="11" s="1"/>
  <c r="B25" i="13"/>
  <c r="E23" i="13"/>
  <c r="E25" i="13" s="1"/>
  <c r="D37" i="15"/>
  <c r="D37" i="13"/>
  <c r="C13" i="13"/>
  <c r="F11" i="13"/>
  <c r="F13" i="13" s="1"/>
  <c r="D38" i="15"/>
  <c r="D38" i="13"/>
  <c r="E41" i="14"/>
  <c r="E54" i="15" s="1"/>
  <c r="C13" i="15"/>
  <c r="G11" i="15"/>
  <c r="G13" i="15" s="1"/>
  <c r="B25" i="15"/>
  <c r="F23" i="15"/>
  <c r="F25" i="15" s="1"/>
  <c r="E41" i="12"/>
  <c r="D54" i="15" s="1"/>
  <c r="D39" i="15"/>
  <c r="D39" i="13"/>
  <c r="B25" i="11"/>
  <c r="D23" i="11"/>
  <c r="D25" i="11" s="1"/>
  <c r="E53" i="14"/>
  <c r="E53" i="15" s="1"/>
  <c r="E35" i="15"/>
  <c r="E51" i="15"/>
  <c r="C55" i="12"/>
  <c r="D35" i="15"/>
  <c r="E41" i="15"/>
  <c r="C55" i="14"/>
  <c r="B55" i="14"/>
  <c r="D55" i="14"/>
  <c r="B55" i="12"/>
  <c r="D55" i="12"/>
  <c r="D41" i="15" l="1"/>
  <c r="D41" i="13"/>
  <c r="E55" i="12"/>
  <c r="D55" i="13" s="1"/>
  <c r="D53" i="13"/>
  <c r="E55" i="14"/>
  <c r="E55" i="15" s="1"/>
  <c r="D53" i="15"/>
  <c r="D55" i="15" l="1"/>
  <c r="E51" i="10"/>
  <c r="D53" i="10"/>
  <c r="C53" i="10"/>
  <c r="B53" i="10"/>
  <c r="E53" i="10"/>
  <c r="D41" i="10"/>
  <c r="D54" i="10" s="1"/>
  <c r="C41" i="10"/>
  <c r="C54" i="10" s="1"/>
  <c r="B41" i="10"/>
  <c r="B54" i="10" s="1"/>
  <c r="E40" i="10"/>
  <c r="E39" i="10"/>
  <c r="E38" i="10"/>
  <c r="E37" i="10"/>
  <c r="E36" i="10"/>
  <c r="E35" i="10"/>
  <c r="B25" i="10"/>
  <c r="C39" i="11" l="1"/>
  <c r="C39" i="13"/>
  <c r="C36" i="11"/>
  <c r="C36" i="13"/>
  <c r="C40" i="11"/>
  <c r="C40" i="13"/>
  <c r="C53" i="11"/>
  <c r="C53" i="13"/>
  <c r="C51" i="13"/>
  <c r="C51" i="11"/>
  <c r="C38" i="11"/>
  <c r="C38" i="13"/>
  <c r="C35" i="13"/>
  <c r="C35" i="11"/>
  <c r="C37" i="13"/>
  <c r="C37" i="11"/>
  <c r="E54" i="10"/>
  <c r="C38" i="15"/>
  <c r="C53" i="15"/>
  <c r="C36" i="15"/>
  <c r="C40" i="15"/>
  <c r="E41" i="10"/>
  <c r="C35" i="15"/>
  <c r="C37" i="15"/>
  <c r="C39" i="15"/>
  <c r="C52" i="15"/>
  <c r="C55" i="10"/>
  <c r="C51" i="15"/>
  <c r="E55" i="10"/>
  <c r="B55" i="10"/>
  <c r="D55" i="10"/>
  <c r="C41" i="11" l="1"/>
  <c r="C55" i="13"/>
  <c r="C55" i="11"/>
  <c r="C54" i="13"/>
  <c r="C54" i="11"/>
  <c r="C41" i="13"/>
  <c r="C41" i="15"/>
  <c r="C55" i="15"/>
  <c r="C54" i="15"/>
  <c r="B53" i="3"/>
  <c r="C53" i="3"/>
  <c r="D53" i="3"/>
  <c r="E51" i="3"/>
  <c r="B41" i="3"/>
  <c r="B54" i="3" s="1"/>
  <c r="C41" i="3"/>
  <c r="C54" i="3" s="1"/>
  <c r="D41" i="3"/>
  <c r="D54" i="3" s="1"/>
  <c r="E36" i="3"/>
  <c r="E37" i="3"/>
  <c r="E38" i="3"/>
  <c r="E39" i="3"/>
  <c r="E40" i="3"/>
  <c r="B55" i="3" l="1"/>
  <c r="E54" i="3"/>
  <c r="B37" i="13"/>
  <c r="E37" i="13" s="1"/>
  <c r="B37" i="11"/>
  <c r="D37" i="11" s="1"/>
  <c r="B36" i="13"/>
  <c r="E36" i="13" s="1"/>
  <c r="B36" i="11"/>
  <c r="D36" i="11" s="1"/>
  <c r="B51" i="13"/>
  <c r="E51" i="13" s="1"/>
  <c r="B51" i="11"/>
  <c r="D51" i="11" s="1"/>
  <c r="B38" i="13"/>
  <c r="E38" i="13" s="1"/>
  <c r="B38" i="11"/>
  <c r="D38" i="11" s="1"/>
  <c r="B40" i="13"/>
  <c r="E40" i="13" s="1"/>
  <c r="B40" i="11"/>
  <c r="D40" i="11" s="1"/>
  <c r="B39" i="13"/>
  <c r="E39" i="13" s="1"/>
  <c r="B39" i="11"/>
  <c r="D39" i="11" s="1"/>
  <c r="B40" i="15"/>
  <c r="F40" i="15" s="1"/>
  <c r="B38" i="15"/>
  <c r="F38" i="15" s="1"/>
  <c r="B36" i="15"/>
  <c r="F36" i="15" s="1"/>
  <c r="E53" i="3"/>
  <c r="B52" i="15"/>
  <c r="F52" i="15" s="1"/>
  <c r="E52" i="13"/>
  <c r="B39" i="15"/>
  <c r="F39" i="15" s="1"/>
  <c r="B37" i="15"/>
  <c r="F37" i="15" s="1"/>
  <c r="B51" i="15"/>
  <c r="F51" i="15" s="1"/>
  <c r="D55" i="3"/>
  <c r="C55" i="3"/>
  <c r="B25" i="3"/>
  <c r="C25" i="3"/>
  <c r="D25" i="3"/>
  <c r="B53" i="13" l="1"/>
  <c r="B53" i="11"/>
  <c r="E55" i="3"/>
  <c r="B54" i="13"/>
  <c r="B54" i="11"/>
  <c r="D54" i="11" s="1"/>
  <c r="D53" i="11"/>
  <c r="D55" i="11" s="1"/>
  <c r="F53" i="15"/>
  <c r="B53" i="15"/>
  <c r="E25" i="3"/>
  <c r="E53" i="13"/>
  <c r="B55" i="13" l="1"/>
  <c r="B55" i="11"/>
  <c r="E35" i="3"/>
  <c r="B35" i="11" l="1"/>
  <c r="B35" i="13"/>
  <c r="E41" i="3"/>
  <c r="B35" i="15"/>
  <c r="E35" i="13" l="1"/>
  <c r="E41" i="13" s="1"/>
  <c r="B41" i="13"/>
  <c r="D35" i="11"/>
  <c r="D41" i="11" s="1"/>
  <c r="B41" i="11"/>
  <c r="F35" i="15"/>
  <c r="F41" i="15" s="1"/>
  <c r="B41" i="15"/>
  <c r="B54" i="15"/>
  <c r="F54" i="15" s="1"/>
  <c r="F55" i="15" s="1"/>
  <c r="E54" i="13"/>
  <c r="E55" i="13" s="1"/>
  <c r="B55" i="15" l="1"/>
</calcChain>
</file>

<file path=xl/sharedStrings.xml><?xml version="1.0" encoding="utf-8"?>
<sst xmlns="http://schemas.openxmlformats.org/spreadsheetml/2006/main" count="487" uniqueCount="77">
  <si>
    <t>FODESAF</t>
  </si>
  <si>
    <t xml:space="preserve">Programa: </t>
  </si>
  <si>
    <t>Institución:</t>
  </si>
  <si>
    <t>Unidad Ejecutora:</t>
  </si>
  <si>
    <t>Cuadro 1</t>
  </si>
  <si>
    <t>Reporte de beneficiarios efectivos financiados por el Fondo de Desarrollo Social y Asignaciones Familiares</t>
  </si>
  <si>
    <t>Producto</t>
  </si>
  <si>
    <t>Unidad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</si>
  <si>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</si>
  <si>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</si>
  <si>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</si>
  <si>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</si>
  <si>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</si>
  <si>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</si>
  <si>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</si>
  <si>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</si>
  <si>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</si>
  <si>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</si>
  <si>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</si>
  <si>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Total</t>
  </si>
  <si>
    <t>Cuadro 2</t>
  </si>
  <si>
    <t>Reporte de gastos efectivos financiados por el Fondo de Desarrollo Social y Asignaciones Familiares</t>
  </si>
  <si>
    <t xml:space="preserve">Unidad: </t>
  </si>
  <si>
    <t>Colones</t>
  </si>
  <si>
    <t>Cuadro 3</t>
  </si>
  <si>
    <t>Rubro por objeto de gasto</t>
  </si>
  <si>
    <t>Cuadro 4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</si>
  <si>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</si>
  <si>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</si>
  <si>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</si>
  <si>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</si>
  <si>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</si>
  <si>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Periodo:</t>
  </si>
  <si>
    <t>I Trimestre</t>
  </si>
  <si>
    <t>II Trimestre</t>
  </si>
  <si>
    <t>III Trimestre</t>
  </si>
  <si>
    <t>IV Trimestre</t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</si>
  <si>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 xml:space="preserve">t-1) </t>
    </r>
  </si>
  <si>
    <t>I Semestre</t>
  </si>
  <si>
    <t>Anual</t>
  </si>
  <si>
    <t xml:space="preserve">Personas </t>
  </si>
  <si>
    <t>Reporte de gastos efectivos por rubo, financiados por el Fondo de Desarrollo Social y Asignaciones Familiares</t>
  </si>
  <si>
    <t xml:space="preserve">Abril </t>
  </si>
  <si>
    <t xml:space="preserve">I Trimestre </t>
  </si>
  <si>
    <t>Setiembre</t>
  </si>
  <si>
    <t xml:space="preserve">Setiembre </t>
  </si>
  <si>
    <t>III Trimestre Acumulado</t>
  </si>
  <si>
    <t xml:space="preserve">III Trimestre </t>
  </si>
  <si>
    <t xml:space="preserve">IV Trimestral </t>
  </si>
  <si>
    <t xml:space="preserve">Anual </t>
  </si>
  <si>
    <t xml:space="preserve">     Servicio de uso de parques e instalaciones deportivas</t>
  </si>
  <si>
    <t>Remuneraciones</t>
  </si>
  <si>
    <t>Servicios</t>
  </si>
  <si>
    <t>Materiales y Suministros</t>
  </si>
  <si>
    <t>Bienes Duraderos</t>
  </si>
  <si>
    <t>Transferencias Corrientes</t>
  </si>
  <si>
    <t>Transferencias a Olimpiadas Especiales</t>
  </si>
  <si>
    <t>Deporte y recreación</t>
  </si>
  <si>
    <t>Instituto Costarricense del Deporte y la Recreación (Icoder)</t>
  </si>
  <si>
    <t>I Trimestre 2020</t>
  </si>
  <si>
    <t>II Trimestre 2020</t>
  </si>
  <si>
    <t>I semestre 2020</t>
  </si>
  <si>
    <t>III Trimestre 2020</t>
  </si>
  <si>
    <t>III Trim. Acumulado 2020</t>
  </si>
  <si>
    <t>Anual 2020</t>
  </si>
  <si>
    <t xml:space="preserve">Total </t>
  </si>
  <si>
    <t xml:space="preserve">Apoyo al Deporte Nacional </t>
  </si>
  <si>
    <t>IV Trimestre 2020</t>
  </si>
  <si>
    <t xml:space="preserve"> Servicio de uso de parques e instalaciones deportivas</t>
  </si>
  <si>
    <t xml:space="preserve">    Servicio de uso de parques e instalaciones deportivas</t>
  </si>
  <si>
    <r>
      <t>Notas:</t>
    </r>
    <r>
      <rPr>
        <sz val="11"/>
        <color theme="4"/>
        <rFont val="Calibri"/>
        <family val="2"/>
        <scheme val="minor"/>
      </rPr>
      <t xml:space="preserve"> *Se hace una proyección de los visitantes a los Parques e instalaciones deportivas.</t>
    </r>
  </si>
  <si>
    <t>Fuente: Jefaturas de Departamento, ICODER</t>
  </si>
  <si>
    <t>*</t>
  </si>
  <si>
    <r>
      <t>Notas:</t>
    </r>
    <r>
      <rPr>
        <sz val="11"/>
        <color theme="4"/>
        <rFont val="Calibri"/>
        <family val="2"/>
        <scheme val="minor"/>
      </rPr>
      <t xml:space="preserve"> * Los parques se mantuvierón cerrados y la mayoría de las instalaciones deportivas, por medidas sanitarias por causa del Covid-19</t>
    </r>
  </si>
  <si>
    <t xml:space="preserve">Fuente: Unidad Financiera, ICODER </t>
  </si>
  <si>
    <r>
      <t xml:space="preserve">Nota:  </t>
    </r>
    <r>
      <rPr>
        <sz val="11"/>
        <color theme="8"/>
        <rFont val="Calibri"/>
        <family val="2"/>
        <scheme val="minor"/>
      </rPr>
      <t>*Aún cuando los Parques e instalaciones estuvierón cerrados, los costos de mantenimiento se mantuvierón.</t>
    </r>
  </si>
  <si>
    <r>
      <t>Notas:</t>
    </r>
    <r>
      <rPr>
        <sz val="11"/>
        <color theme="4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</si>
</sst>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7" formatCode="\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ont="1"/>
    <xf numFmtId="0" fontId="1" fillId="0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1" fillId="0" borderId="2" xfId="0" applyFont="1" applyFill="1" applyBorder="1"/>
    <xf numFmtId="4" fontId="0" fillId="0" borderId="0" xfId="0" applyNumberFormat="1" applyFont="1"/>
    <xf numFmtId="0" fontId="1" fillId="0" borderId="0" xfId="0" applyFont="1" applyAlignment="1">
      <alignment horizontal="center"/>
    </xf>
    <xf numFmtId="165" fontId="0" fillId="0" borderId="0" xfId="0" applyNumberFormat="1" applyFont="1"/>
    <xf numFmtId="164" fontId="0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Font="1"/>
    <xf numFmtId="0" fontId="0" fillId="0" borderId="0" xfId="0" applyFont="1" applyAlignment="1">
      <alignment horizontal="left"/>
    </xf>
    <xf numFmtId="43" fontId="0" fillId="0" borderId="0" xfId="0" applyNumberFormat="1" applyFont="1"/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5" fontId="0" fillId="0" borderId="0" xfId="0" applyNumberFormat="1" applyFont="1" applyFill="1"/>
    <xf numFmtId="165" fontId="0" fillId="0" borderId="0" xfId="0" applyNumberFormat="1" applyFont="1" applyAlignment="1">
      <alignment vertical="center"/>
    </xf>
    <xf numFmtId="0" fontId="1" fillId="0" borderId="2" xfId="0" applyFont="1" applyBorder="1"/>
    <xf numFmtId="165" fontId="1" fillId="0" borderId="2" xfId="0" applyNumberFormat="1" applyFont="1" applyBorder="1" applyAlignment="1">
      <alignment vertical="center"/>
    </xf>
    <xf numFmtId="0" fontId="1" fillId="0" borderId="0" xfId="0" applyFont="1" applyFill="1" applyBorder="1"/>
    <xf numFmtId="1" fontId="1" fillId="0" borderId="0" xfId="0" applyNumberFormat="1" applyFont="1" applyFill="1" applyBorder="1" applyAlignment="1">
      <alignment horizontal="center"/>
    </xf>
    <xf numFmtId="0" fontId="0" fillId="2" borderId="0" xfId="0" applyFont="1" applyFill="1"/>
    <xf numFmtId="164" fontId="3" fillId="0" borderId="2" xfId="0" applyNumberFormat="1" applyFont="1" applyBorder="1"/>
    <xf numFmtId="164" fontId="2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0" fillId="0" borderId="3" xfId="0" applyFont="1" applyBorder="1"/>
    <xf numFmtId="164" fontId="1" fillId="0" borderId="3" xfId="0" applyNumberFormat="1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/>
    <xf numFmtId="43" fontId="0" fillId="0" borderId="0" xfId="0" applyNumberFormat="1" applyFont="1" applyFill="1"/>
    <xf numFmtId="165" fontId="0" fillId="0" borderId="0" xfId="1" applyNumberFormat="1" applyFont="1" applyFill="1"/>
    <xf numFmtId="164" fontId="0" fillId="0" borderId="3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43" fontId="0" fillId="0" borderId="0" xfId="1" applyFont="1" applyFill="1"/>
    <xf numFmtId="43" fontId="0" fillId="0" borderId="0" xfId="1" applyFont="1"/>
    <xf numFmtId="43" fontId="2" fillId="0" borderId="0" xfId="1" applyFont="1" applyAlignment="1">
      <alignment horizontal="center"/>
    </xf>
    <xf numFmtId="164" fontId="3" fillId="0" borderId="2" xfId="0" applyNumberFormat="1" applyFont="1" applyFill="1" applyBorder="1"/>
    <xf numFmtId="165" fontId="1" fillId="0" borderId="3" xfId="0" applyNumberFormat="1" applyFont="1" applyBorder="1" applyAlignment="1">
      <alignment vertical="center"/>
    </xf>
    <xf numFmtId="3" fontId="0" fillId="0" borderId="4" xfId="1" applyNumberFormat="1" applyFont="1" applyFill="1" applyBorder="1" applyAlignment="1">
      <alignment horizontal="center" vertical="center"/>
    </xf>
    <xf numFmtId="3" fontId="0" fillId="0" borderId="4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167" fontId="0" fillId="0" borderId="0" xfId="0" applyNumberFormat="1" applyFont="1" applyFill="1"/>
    <xf numFmtId="3" fontId="0" fillId="0" borderId="0" xfId="1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center"/>
    </xf>
    <xf numFmtId="3" fontId="0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60"/>
  <sheetViews>
    <sheetView showGridLines="0" topLeftCell="A10" zoomScaleNormal="100" workbookViewId="0">
      <selection activeCell="H23" sqref="H23"/>
    </sheetView>
  </sheetViews>
  <sheetFormatPr baseColWidth="10" defaultColWidth="11.5703125" defaultRowHeight="15" x14ac:dyDescent="0.25"/>
  <cols>
    <col min="1" max="1" width="52.5703125" style="5" bestFit="1" customWidth="1"/>
    <col min="2" max="5" width="15.7109375" style="1" customWidth="1"/>
    <col min="6" max="6" width="11.42578125" style="1" bestFit="1" customWidth="1"/>
    <col min="7" max="7" width="13.42578125" style="1" bestFit="1" customWidth="1"/>
    <col min="8" max="8" width="14.140625" style="1" bestFit="1" customWidth="1"/>
    <col min="9" max="9" width="14" style="1" bestFit="1" customWidth="1"/>
    <col min="10" max="10" width="12.7109375" style="1" bestFit="1" customWidth="1"/>
    <col min="11" max="16384" width="11.5703125" style="1"/>
  </cols>
  <sheetData>
    <row r="1" spans="1:69" x14ac:dyDescent="0.25">
      <c r="A1" s="54" t="s">
        <v>0</v>
      </c>
      <c r="B1" s="54"/>
      <c r="C1" s="54"/>
      <c r="D1" s="54"/>
      <c r="E1" s="54"/>
      <c r="F1" s="54"/>
    </row>
    <row r="2" spans="1:69" x14ac:dyDescent="0.25">
      <c r="A2" s="2" t="s">
        <v>1</v>
      </c>
      <c r="B2" s="1" t="s">
        <v>57</v>
      </c>
      <c r="C2" s="3"/>
      <c r="D2" s="3"/>
      <c r="E2" s="3"/>
      <c r="F2" s="3"/>
    </row>
    <row r="3" spans="1:69" x14ac:dyDescent="0.25">
      <c r="A3" s="2" t="s">
        <v>2</v>
      </c>
      <c r="B3" s="24" t="s">
        <v>58</v>
      </c>
      <c r="C3" s="3"/>
      <c r="D3" s="3"/>
      <c r="E3" s="3"/>
      <c r="F3" s="3"/>
    </row>
    <row r="4" spans="1:69" x14ac:dyDescent="0.25">
      <c r="A4" s="2" t="s">
        <v>3</v>
      </c>
      <c r="B4" s="1" t="s">
        <v>58</v>
      </c>
      <c r="C4" s="3"/>
      <c r="D4" s="3"/>
      <c r="E4" s="3"/>
      <c r="F4" s="3"/>
    </row>
    <row r="5" spans="1:69" x14ac:dyDescent="0.25">
      <c r="A5" s="2" t="s">
        <v>32</v>
      </c>
      <c r="B5" s="17" t="s">
        <v>59</v>
      </c>
      <c r="C5" s="3"/>
      <c r="D5" s="3"/>
      <c r="E5" s="3"/>
      <c r="F5" s="3"/>
    </row>
    <row r="6" spans="1:69" x14ac:dyDescent="0.25">
      <c r="A6" s="2"/>
      <c r="B6" s="4"/>
      <c r="C6" s="3"/>
      <c r="D6" s="3"/>
      <c r="E6" s="3"/>
      <c r="F6" s="3"/>
    </row>
    <row r="7" spans="1:69" x14ac:dyDescent="0.25">
      <c r="A7" s="54" t="s">
        <v>4</v>
      </c>
      <c r="B7" s="54"/>
      <c r="C7" s="54"/>
      <c r="D7" s="54"/>
      <c r="E7" s="54"/>
      <c r="F7" s="54"/>
    </row>
    <row r="8" spans="1:69" x14ac:dyDescent="0.25">
      <c r="A8" s="54" t="s">
        <v>5</v>
      </c>
      <c r="B8" s="54"/>
      <c r="C8" s="54"/>
      <c r="D8" s="54"/>
      <c r="E8" s="54"/>
      <c r="F8" s="54"/>
    </row>
    <row r="9" spans="1:69" x14ac:dyDescent="0.25">
      <c r="A9" s="20"/>
      <c r="B9" s="20"/>
      <c r="C9" s="20"/>
      <c r="D9" s="20"/>
      <c r="E9" s="20"/>
      <c r="F9" s="20"/>
    </row>
    <row r="10" spans="1:69" ht="15.75" thickBot="1" x14ac:dyDescent="0.3">
      <c r="A10" s="6" t="s">
        <v>6</v>
      </c>
      <c r="B10" s="7" t="s">
        <v>7</v>
      </c>
      <c r="C10" s="25" t="s">
        <v>8</v>
      </c>
      <c r="D10" s="25" t="s">
        <v>9</v>
      </c>
      <c r="E10" s="25" t="s">
        <v>10</v>
      </c>
      <c r="F10" s="25" t="s">
        <v>33</v>
      </c>
    </row>
    <row r="11" spans="1:69" x14ac:dyDescent="0.25">
      <c r="A11" s="8" t="s">
        <v>66</v>
      </c>
      <c r="B11" s="26" t="s">
        <v>40</v>
      </c>
      <c r="C11" s="58">
        <v>0</v>
      </c>
      <c r="D11" s="58">
        <v>0</v>
      </c>
      <c r="E11" s="58">
        <v>0</v>
      </c>
      <c r="F11" s="27">
        <f>+SUM(C11:E11)</f>
        <v>0</v>
      </c>
    </row>
    <row r="12" spans="1:69" x14ac:dyDescent="0.25">
      <c r="A12" s="8" t="s">
        <v>50</v>
      </c>
      <c r="B12" s="19" t="s">
        <v>40</v>
      </c>
      <c r="C12" s="50">
        <v>80000</v>
      </c>
      <c r="D12" s="50">
        <v>78000</v>
      </c>
      <c r="E12" s="50">
        <v>35000</v>
      </c>
      <c r="F12" s="27">
        <f>+AVERAGE(C12:E12)</f>
        <v>64333.333333333336</v>
      </c>
      <c r="G12" s="1" t="s">
        <v>72</v>
      </c>
    </row>
    <row r="13" spans="1:69" ht="15.75" thickBot="1" x14ac:dyDescent="0.3">
      <c r="A13" s="44" t="s">
        <v>65</v>
      </c>
      <c r="B13" s="29"/>
      <c r="C13" s="49">
        <f>+SUM(C11:C12)</f>
        <v>80000</v>
      </c>
      <c r="D13" s="49">
        <f t="shared" ref="D13:F13" si="0">+SUM(D11:D12)</f>
        <v>78000</v>
      </c>
      <c r="E13" s="49">
        <f t="shared" si="0"/>
        <v>35000</v>
      </c>
      <c r="F13" s="30">
        <f t="shared" si="0"/>
        <v>64333.333333333336</v>
      </c>
      <c r="G13" s="13"/>
    </row>
    <row r="14" spans="1:69" s="33" customFormat="1" ht="15.75" thickTop="1" x14ac:dyDescent="0.25">
      <c r="A14" s="31" t="s">
        <v>71</v>
      </c>
      <c r="B14" s="31"/>
      <c r="C14" s="21"/>
      <c r="D14" s="21"/>
      <c r="E14" s="21"/>
      <c r="F14" s="32"/>
      <c r="G14" s="5"/>
      <c r="H14" s="5"/>
      <c r="I14" s="2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s="33" customFormat="1" x14ac:dyDescent="0.25">
      <c r="A15" s="52" t="s">
        <v>70</v>
      </c>
      <c r="B15" s="57"/>
      <c r="C15" s="57"/>
      <c r="D15" s="57"/>
      <c r="E15" s="57"/>
      <c r="F15" s="57"/>
      <c r="G15" s="5"/>
      <c r="H15" s="5"/>
      <c r="I15" s="27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s="33" customFormat="1" x14ac:dyDescent="0.25">
      <c r="A16" s="39"/>
      <c r="B16" s="31"/>
      <c r="C16" s="21"/>
      <c r="D16" s="21"/>
      <c r="E16" s="21"/>
      <c r="F16" s="32"/>
      <c r="G16" s="5"/>
      <c r="H16" s="5"/>
      <c r="I16" s="27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s="33" customFormat="1" x14ac:dyDescent="0.25">
      <c r="A17" s="31"/>
      <c r="B17" s="31"/>
      <c r="C17" s="21"/>
      <c r="D17" s="21"/>
      <c r="E17" s="21"/>
      <c r="F17" s="32"/>
      <c r="G17" s="5"/>
      <c r="H17" s="5"/>
      <c r="I17" s="27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56" t="s">
        <v>20</v>
      </c>
      <c r="B18" s="56"/>
      <c r="C18" s="56"/>
      <c r="D18" s="56"/>
      <c r="E18" s="56"/>
    </row>
    <row r="19" spans="1:69" x14ac:dyDescent="0.25">
      <c r="A19" s="54" t="s">
        <v>21</v>
      </c>
      <c r="B19" s="54"/>
      <c r="C19" s="54"/>
      <c r="D19" s="54"/>
      <c r="E19" s="54"/>
    </row>
    <row r="20" spans="1:69" x14ac:dyDescent="0.25">
      <c r="A20" s="2" t="s">
        <v>22</v>
      </c>
      <c r="B20" s="4" t="s">
        <v>23</v>
      </c>
      <c r="C20" s="9"/>
      <c r="D20" s="9"/>
      <c r="E20" s="9"/>
      <c r="F20" s="9"/>
    </row>
    <row r="21" spans="1:69" x14ac:dyDescent="0.25">
      <c r="A21" s="2"/>
      <c r="B21" s="4"/>
      <c r="C21" s="9"/>
      <c r="D21" s="9"/>
      <c r="E21" s="9"/>
      <c r="F21" s="9"/>
    </row>
    <row r="22" spans="1:69" ht="15.75" thickBot="1" x14ac:dyDescent="0.3">
      <c r="A22" s="6" t="s">
        <v>6</v>
      </c>
      <c r="B22" s="7" t="s">
        <v>8</v>
      </c>
      <c r="C22" s="7" t="s">
        <v>9</v>
      </c>
      <c r="D22" s="7" t="s">
        <v>10</v>
      </c>
      <c r="E22" s="7" t="s">
        <v>33</v>
      </c>
    </row>
    <row r="23" spans="1:69" x14ac:dyDescent="0.25">
      <c r="A23" s="8" t="s">
        <v>66</v>
      </c>
      <c r="B23" s="35">
        <v>0</v>
      </c>
      <c r="C23" s="35">
        <v>0</v>
      </c>
      <c r="D23" s="35">
        <v>0</v>
      </c>
      <c r="E23" s="27">
        <f>+SUM(B23:D23)</f>
        <v>0</v>
      </c>
      <c r="I23" s="14"/>
    </row>
    <row r="24" spans="1:69" x14ac:dyDescent="0.25">
      <c r="A24" s="8" t="s">
        <v>50</v>
      </c>
      <c r="B24" s="16">
        <v>74646092.570000008</v>
      </c>
      <c r="C24" s="16">
        <v>180520423.04000002</v>
      </c>
      <c r="D24" s="16">
        <v>97744387.870000005</v>
      </c>
      <c r="E24" s="27">
        <f>+SUM(B24:D24)</f>
        <v>352910903.48000002</v>
      </c>
    </row>
    <row r="25" spans="1:69" ht="15.75" thickBot="1" x14ac:dyDescent="0.3">
      <c r="A25" s="10" t="s">
        <v>19</v>
      </c>
      <c r="B25" s="34">
        <f>SUM(B23:B24)</f>
        <v>74646092.570000008</v>
      </c>
      <c r="C25" s="34">
        <f>SUM(C23:C24)</f>
        <v>180520423.04000002</v>
      </c>
      <c r="D25" s="34">
        <f>SUM(D23:D24)</f>
        <v>97744387.870000005</v>
      </c>
      <c r="E25" s="34">
        <f>SUM(E23:E24)</f>
        <v>352910903.48000002</v>
      </c>
      <c r="F25" s="11"/>
      <c r="G25" s="16"/>
      <c r="H25" s="16"/>
    </row>
    <row r="26" spans="1:69" ht="15.75" thickTop="1" x14ac:dyDescent="0.25">
      <c r="A26" s="31" t="s">
        <v>74</v>
      </c>
    </row>
    <row r="27" spans="1:69" x14ac:dyDescent="0.25">
      <c r="A27" s="31"/>
    </row>
    <row r="28" spans="1:69" x14ac:dyDescent="0.25">
      <c r="A28" s="31"/>
    </row>
    <row r="29" spans="1:69" x14ac:dyDescent="0.25">
      <c r="A29" s="31"/>
    </row>
    <row r="30" spans="1:69" x14ac:dyDescent="0.25">
      <c r="A30" s="54" t="s">
        <v>24</v>
      </c>
      <c r="B30" s="54"/>
      <c r="C30" s="54"/>
      <c r="D30" s="54"/>
      <c r="E30" s="54"/>
    </row>
    <row r="31" spans="1:69" x14ac:dyDescent="0.25">
      <c r="A31" s="54" t="s">
        <v>41</v>
      </c>
      <c r="B31" s="54"/>
      <c r="C31" s="54"/>
      <c r="D31" s="54"/>
      <c r="E31" s="54"/>
    </row>
    <row r="32" spans="1:69" x14ac:dyDescent="0.25">
      <c r="A32" s="2" t="s">
        <v>22</v>
      </c>
      <c r="B32" s="3" t="s">
        <v>23</v>
      </c>
      <c r="C32" s="9"/>
      <c r="D32" s="9"/>
      <c r="E32" s="9"/>
    </row>
    <row r="33" spans="1:10" x14ac:dyDescent="0.25">
      <c r="A33" s="2"/>
      <c r="B33" s="3"/>
      <c r="C33" s="9"/>
      <c r="D33" s="9"/>
      <c r="E33" s="9"/>
    </row>
    <row r="34" spans="1:10" ht="15.75" thickBot="1" x14ac:dyDescent="0.3">
      <c r="A34" s="6" t="s">
        <v>25</v>
      </c>
      <c r="B34" s="7" t="s">
        <v>8</v>
      </c>
      <c r="C34" s="7" t="s">
        <v>9</v>
      </c>
      <c r="D34" s="7" t="s">
        <v>10</v>
      </c>
      <c r="E34" s="7" t="s">
        <v>33</v>
      </c>
    </row>
    <row r="35" spans="1:10" x14ac:dyDescent="0.25">
      <c r="A35" s="42" t="s">
        <v>51</v>
      </c>
      <c r="B35" s="35">
        <v>0</v>
      </c>
      <c r="C35" s="35">
        <v>0</v>
      </c>
      <c r="D35" s="35">
        <v>0</v>
      </c>
      <c r="E35" s="14">
        <f t="shared" ref="E35:E40" si="1">SUM(B35:D35)</f>
        <v>0</v>
      </c>
    </row>
    <row r="36" spans="1:10" x14ac:dyDescent="0.25">
      <c r="A36" s="42" t="s">
        <v>52</v>
      </c>
      <c r="B36" s="35">
        <v>74646092.570000008</v>
      </c>
      <c r="C36" s="35">
        <v>180520423.04000002</v>
      </c>
      <c r="D36" s="35">
        <v>97744387.870000005</v>
      </c>
      <c r="E36" s="14">
        <f t="shared" si="1"/>
        <v>352910903.48000002</v>
      </c>
    </row>
    <row r="37" spans="1:10" x14ac:dyDescent="0.25">
      <c r="A37" s="42" t="s">
        <v>53</v>
      </c>
      <c r="B37" s="35">
        <v>0</v>
      </c>
      <c r="C37" s="35">
        <v>0</v>
      </c>
      <c r="D37" s="35">
        <v>0</v>
      </c>
      <c r="E37" s="14">
        <f t="shared" si="1"/>
        <v>0</v>
      </c>
    </row>
    <row r="38" spans="1:10" ht="15.95" customHeight="1" x14ac:dyDescent="0.25">
      <c r="A38" s="42" t="s">
        <v>54</v>
      </c>
      <c r="B38" s="35">
        <v>0</v>
      </c>
      <c r="C38" s="35">
        <v>0</v>
      </c>
      <c r="D38" s="35">
        <v>0</v>
      </c>
      <c r="E38" s="14">
        <f t="shared" si="1"/>
        <v>0</v>
      </c>
    </row>
    <row r="39" spans="1:10" x14ac:dyDescent="0.25">
      <c r="A39" s="42" t="s">
        <v>55</v>
      </c>
      <c r="B39" s="35">
        <v>0</v>
      </c>
      <c r="C39" s="35">
        <v>0</v>
      </c>
      <c r="D39" s="35">
        <v>0</v>
      </c>
      <c r="E39" s="14">
        <f t="shared" si="1"/>
        <v>0</v>
      </c>
    </row>
    <row r="40" spans="1:10" x14ac:dyDescent="0.25">
      <c r="A40" s="42" t="s">
        <v>56</v>
      </c>
      <c r="B40" s="35">
        <v>0</v>
      </c>
      <c r="C40" s="35">
        <v>0</v>
      </c>
      <c r="D40" s="35">
        <v>0</v>
      </c>
      <c r="E40" s="14">
        <f t="shared" si="1"/>
        <v>0</v>
      </c>
    </row>
    <row r="41" spans="1:10" ht="15.75" thickBot="1" x14ac:dyDescent="0.3">
      <c r="A41" s="10" t="s">
        <v>19</v>
      </c>
      <c r="B41" s="36">
        <f>SUM(B35:B40)</f>
        <v>74646092.570000008</v>
      </c>
      <c r="C41" s="36">
        <f>SUM(C35:C40)</f>
        <v>180520423.04000002</v>
      </c>
      <c r="D41" s="36">
        <f>SUM(D35:D40)</f>
        <v>97744387.870000005</v>
      </c>
      <c r="E41" s="36">
        <f>SUM(E35:E40)</f>
        <v>352910903.48000002</v>
      </c>
      <c r="G41" s="16"/>
      <c r="H41" s="16"/>
      <c r="I41" s="16"/>
      <c r="J41" s="16"/>
    </row>
    <row r="42" spans="1:10" ht="15.75" thickTop="1" x14ac:dyDescent="0.25">
      <c r="A42" s="31" t="s">
        <v>74</v>
      </c>
      <c r="C42" s="18"/>
    </row>
    <row r="43" spans="1:10" x14ac:dyDescent="0.25">
      <c r="A43" s="31"/>
      <c r="C43" s="18"/>
    </row>
    <row r="44" spans="1:10" x14ac:dyDescent="0.25">
      <c r="A44" s="31"/>
      <c r="C44" s="18"/>
    </row>
    <row r="45" spans="1:10" x14ac:dyDescent="0.25">
      <c r="A45" s="31"/>
      <c r="C45" s="18"/>
    </row>
    <row r="46" spans="1:10" x14ac:dyDescent="0.25">
      <c r="A46" s="55" t="s">
        <v>26</v>
      </c>
      <c r="B46" s="55"/>
      <c r="C46" s="55"/>
      <c r="D46" s="55"/>
      <c r="E46" s="55"/>
    </row>
    <row r="47" spans="1:10" x14ac:dyDescent="0.25">
      <c r="A47" s="54" t="s">
        <v>27</v>
      </c>
      <c r="B47" s="54"/>
      <c r="C47" s="54"/>
      <c r="D47" s="54"/>
      <c r="E47" s="54"/>
    </row>
    <row r="48" spans="1:10" x14ac:dyDescent="0.25">
      <c r="A48" s="2" t="s">
        <v>22</v>
      </c>
      <c r="B48" s="3" t="s">
        <v>23</v>
      </c>
      <c r="C48" s="9"/>
      <c r="D48" s="9"/>
      <c r="E48" s="9"/>
    </row>
    <row r="49" spans="1:10" x14ac:dyDescent="0.25">
      <c r="A49" s="2"/>
      <c r="B49" s="12"/>
      <c r="C49" s="9"/>
      <c r="D49" s="9"/>
      <c r="E49" s="9"/>
    </row>
    <row r="50" spans="1:10" ht="15.75" thickBot="1" x14ac:dyDescent="0.3">
      <c r="A50" s="6" t="s">
        <v>25</v>
      </c>
      <c r="B50" s="7" t="s">
        <v>8</v>
      </c>
      <c r="C50" s="7" t="s">
        <v>9</v>
      </c>
      <c r="D50" s="7" t="s">
        <v>10</v>
      </c>
      <c r="E50" s="7" t="s">
        <v>33</v>
      </c>
    </row>
    <row r="51" spans="1:10" x14ac:dyDescent="0.25">
      <c r="A51" s="1" t="s">
        <v>37</v>
      </c>
      <c r="B51" s="14">
        <v>0</v>
      </c>
      <c r="C51" s="14">
        <f>B55</f>
        <v>132696689.73</v>
      </c>
      <c r="D51" s="14">
        <f>C55</f>
        <v>205247986.65999997</v>
      </c>
      <c r="E51" s="14">
        <f>+B51</f>
        <v>0</v>
      </c>
    </row>
    <row r="52" spans="1:10" x14ac:dyDescent="0.25">
      <c r="A52" s="1" t="s">
        <v>28</v>
      </c>
      <c r="B52" s="14">
        <v>207342782.30000001</v>
      </c>
      <c r="C52" s="14">
        <v>253071719.97</v>
      </c>
      <c r="D52" s="14">
        <v>372287557.89999998</v>
      </c>
      <c r="E52" s="14">
        <f>+SUM(B52:D52)</f>
        <v>832702060.16999996</v>
      </c>
      <c r="I52" s="11"/>
      <c r="J52" s="11"/>
    </row>
    <row r="53" spans="1:10" x14ac:dyDescent="0.25">
      <c r="A53" s="1" t="s">
        <v>29</v>
      </c>
      <c r="B53" s="15">
        <f>+B51+B52</f>
        <v>207342782.30000001</v>
      </c>
      <c r="C53" s="15">
        <f t="shared" ref="C53:D53" si="2">+C51+C52</f>
        <v>385768409.69999999</v>
      </c>
      <c r="D53" s="15">
        <f t="shared" si="2"/>
        <v>577535544.55999994</v>
      </c>
      <c r="E53" s="15">
        <f>+E51+E52</f>
        <v>832702060.16999996</v>
      </c>
      <c r="I53" s="11"/>
      <c r="J53" s="11"/>
    </row>
    <row r="54" spans="1:10" x14ac:dyDescent="0.25">
      <c r="A54" s="1" t="s">
        <v>30</v>
      </c>
      <c r="B54" s="14">
        <f>+B41</f>
        <v>74646092.570000008</v>
      </c>
      <c r="C54" s="14">
        <f>+C41</f>
        <v>180520423.04000002</v>
      </c>
      <c r="D54" s="14">
        <f>+D41</f>
        <v>97744387.870000005</v>
      </c>
      <c r="E54" s="14">
        <f>+SUM(B54:D54)</f>
        <v>352910903.48000002</v>
      </c>
      <c r="I54" s="11"/>
    </row>
    <row r="55" spans="1:10" ht="15.75" thickBot="1" x14ac:dyDescent="0.3">
      <c r="A55" s="37" t="s">
        <v>31</v>
      </c>
      <c r="B55" s="38">
        <f>+B53-B54</f>
        <v>132696689.73</v>
      </c>
      <c r="C55" s="38">
        <f t="shared" ref="C55" si="3">+C53-C54</f>
        <v>205247986.65999997</v>
      </c>
      <c r="D55" s="38">
        <f>+D53-D54</f>
        <v>479791156.68999994</v>
      </c>
      <c r="E55" s="38">
        <f>+E53-E54</f>
        <v>479791156.68999994</v>
      </c>
      <c r="I55" s="11"/>
    </row>
    <row r="56" spans="1:10" ht="15.75" thickTop="1" x14ac:dyDescent="0.25">
      <c r="A56" s="31" t="s">
        <v>74</v>
      </c>
    </row>
    <row r="57" spans="1:10" ht="35.25" customHeight="1" x14ac:dyDescent="0.25">
      <c r="A57" s="52"/>
      <c r="B57" s="53"/>
      <c r="C57" s="53"/>
      <c r="D57" s="53"/>
      <c r="E57" s="53"/>
    </row>
    <row r="58" spans="1:10" x14ac:dyDescent="0.25">
      <c r="A58" s="40"/>
      <c r="B58" s="11"/>
      <c r="C58" s="11"/>
      <c r="D58" s="11"/>
      <c r="E58" s="11"/>
    </row>
    <row r="59" spans="1:10" x14ac:dyDescent="0.25">
      <c r="B59" s="16"/>
      <c r="C59" s="16"/>
      <c r="D59" s="16"/>
      <c r="E59" s="16"/>
    </row>
    <row r="60" spans="1:10" x14ac:dyDescent="0.25">
      <c r="B60" s="11"/>
    </row>
  </sheetData>
  <mergeCells count="11">
    <mergeCell ref="A57:E57"/>
    <mergeCell ref="A31:E31"/>
    <mergeCell ref="A46:E46"/>
    <mergeCell ref="A47:E47"/>
    <mergeCell ref="A1:F1"/>
    <mergeCell ref="A7:F7"/>
    <mergeCell ref="A8:F8"/>
    <mergeCell ref="A18:E18"/>
    <mergeCell ref="A19:E19"/>
    <mergeCell ref="A30:E30"/>
    <mergeCell ref="A15:F15"/>
  </mergeCells>
  <printOptions horizontalCentered="1"/>
  <pageMargins left="0" right="0" top="0.19685039370078741" bottom="0.19685039370078741" header="0.31496062992125984" footer="0.98425196850393704"/>
  <pageSetup scale="64" firstPageNumber="19" orientation="portrait" r:id="rId1"/>
  <ignoredErrors>
    <ignoredError sqref="F12:F13" evalError="1"/>
    <ignoredError sqref="E5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Q60"/>
  <sheetViews>
    <sheetView showGridLines="0" topLeftCell="A10" zoomScaleNormal="100" workbookViewId="0">
      <selection activeCell="F49" sqref="F49"/>
    </sheetView>
  </sheetViews>
  <sheetFormatPr baseColWidth="10" defaultColWidth="11.5703125" defaultRowHeight="15" x14ac:dyDescent="0.25"/>
  <cols>
    <col min="1" max="1" width="52.5703125" style="5" bestFit="1" customWidth="1"/>
    <col min="2" max="4" width="15.7109375" style="1" customWidth="1"/>
    <col min="5" max="5" width="17.5703125" style="1" customWidth="1"/>
    <col min="6" max="6" width="11.42578125" style="1" bestFit="1" customWidth="1"/>
    <col min="7" max="7" width="13.42578125" style="1" bestFit="1" customWidth="1"/>
    <col min="8" max="8" width="14.140625" style="1" bestFit="1" customWidth="1"/>
    <col min="9" max="9" width="14" style="1" bestFit="1" customWidth="1"/>
    <col min="10" max="10" width="12.7109375" style="1" bestFit="1" customWidth="1"/>
    <col min="11" max="16384" width="11.5703125" style="1"/>
  </cols>
  <sheetData>
    <row r="1" spans="1:69" x14ac:dyDescent="0.25">
      <c r="A1" s="54" t="s">
        <v>0</v>
      </c>
      <c r="B1" s="54"/>
      <c r="C1" s="54"/>
      <c r="D1" s="54"/>
      <c r="E1" s="54"/>
      <c r="F1" s="54"/>
    </row>
    <row r="2" spans="1:69" x14ac:dyDescent="0.25">
      <c r="A2" s="2" t="s">
        <v>1</v>
      </c>
      <c r="B2" s="1" t="s">
        <v>57</v>
      </c>
      <c r="C2" s="3"/>
      <c r="D2" s="3"/>
      <c r="E2" s="3"/>
      <c r="F2" s="3"/>
    </row>
    <row r="3" spans="1:69" x14ac:dyDescent="0.25">
      <c r="A3" s="2" t="s">
        <v>2</v>
      </c>
      <c r="B3" s="24" t="s">
        <v>58</v>
      </c>
      <c r="C3" s="3"/>
      <c r="D3" s="3"/>
      <c r="E3" s="3"/>
      <c r="F3" s="3"/>
    </row>
    <row r="4" spans="1:69" x14ac:dyDescent="0.25">
      <c r="A4" s="2" t="s">
        <v>3</v>
      </c>
      <c r="B4" s="1" t="s">
        <v>58</v>
      </c>
      <c r="C4" s="3"/>
      <c r="D4" s="3"/>
      <c r="E4" s="3"/>
      <c r="F4" s="3"/>
    </row>
    <row r="5" spans="1:69" x14ac:dyDescent="0.25">
      <c r="A5" s="2" t="s">
        <v>32</v>
      </c>
      <c r="B5" s="17" t="s">
        <v>60</v>
      </c>
      <c r="C5" s="3"/>
      <c r="D5" s="3"/>
      <c r="E5" s="3"/>
      <c r="F5" s="3"/>
    </row>
    <row r="6" spans="1:69" x14ac:dyDescent="0.25">
      <c r="A6" s="2"/>
      <c r="B6" s="4"/>
      <c r="C6" s="3"/>
      <c r="D6" s="3"/>
      <c r="E6" s="3"/>
      <c r="F6" s="3"/>
    </row>
    <row r="7" spans="1:69" x14ac:dyDescent="0.25">
      <c r="A7" s="54" t="s">
        <v>4</v>
      </c>
      <c r="B7" s="54"/>
      <c r="C7" s="54"/>
      <c r="D7" s="54"/>
      <c r="E7" s="54"/>
      <c r="F7" s="54"/>
    </row>
    <row r="8" spans="1:69" x14ac:dyDescent="0.25">
      <c r="A8" s="54" t="s">
        <v>5</v>
      </c>
      <c r="B8" s="54"/>
      <c r="C8" s="54"/>
      <c r="D8" s="54"/>
      <c r="E8" s="54"/>
      <c r="F8" s="54"/>
    </row>
    <row r="9" spans="1:69" x14ac:dyDescent="0.25">
      <c r="A9" s="20"/>
      <c r="B9" s="20"/>
      <c r="C9" s="20"/>
      <c r="D9" s="20"/>
      <c r="E9" s="20"/>
      <c r="F9" s="20"/>
    </row>
    <row r="10" spans="1:69" ht="15.75" thickBot="1" x14ac:dyDescent="0.3">
      <c r="A10" s="6" t="s">
        <v>6</v>
      </c>
      <c r="B10" s="7" t="s">
        <v>7</v>
      </c>
      <c r="C10" s="25" t="s">
        <v>11</v>
      </c>
      <c r="D10" s="25" t="s">
        <v>12</v>
      </c>
      <c r="E10" s="25" t="s">
        <v>13</v>
      </c>
      <c r="F10" s="25" t="s">
        <v>34</v>
      </c>
    </row>
    <row r="11" spans="1:69" x14ac:dyDescent="0.25">
      <c r="A11" s="8" t="s">
        <v>66</v>
      </c>
      <c r="B11" s="26" t="s">
        <v>40</v>
      </c>
      <c r="C11" s="59">
        <v>14907</v>
      </c>
      <c r="D11" s="59">
        <v>39150</v>
      </c>
      <c r="E11" s="59">
        <v>75783</v>
      </c>
      <c r="F11" s="27">
        <f>+SUM(C11:E11)</f>
        <v>129840</v>
      </c>
    </row>
    <row r="12" spans="1:69" x14ac:dyDescent="0.25">
      <c r="A12" s="8" t="s">
        <v>50</v>
      </c>
      <c r="B12" s="19" t="s">
        <v>40</v>
      </c>
      <c r="C12" s="51">
        <v>0</v>
      </c>
      <c r="D12" s="51">
        <v>0</v>
      </c>
      <c r="E12" s="51">
        <v>0</v>
      </c>
      <c r="F12" s="27">
        <f>+AVERAGE(C12:E12)</f>
        <v>0</v>
      </c>
      <c r="G12" s="1" t="s">
        <v>72</v>
      </c>
    </row>
    <row r="13" spans="1:69" ht="15.75" thickBot="1" x14ac:dyDescent="0.3">
      <c r="A13" s="10" t="s">
        <v>19</v>
      </c>
      <c r="B13" s="29"/>
      <c r="C13" s="49">
        <f t="shared" ref="C13:E13" si="0">+SUM(C11:C12)</f>
        <v>14907</v>
      </c>
      <c r="D13" s="49">
        <f t="shared" si="0"/>
        <v>39150</v>
      </c>
      <c r="E13" s="49">
        <f t="shared" si="0"/>
        <v>75783</v>
      </c>
      <c r="F13" s="30">
        <f>+SUM(F11:F12)</f>
        <v>129840</v>
      </c>
      <c r="G13" s="13"/>
    </row>
    <row r="14" spans="1:69" s="33" customFormat="1" ht="15.75" thickTop="1" x14ac:dyDescent="0.25">
      <c r="A14" s="31" t="s">
        <v>71</v>
      </c>
      <c r="B14" s="31"/>
      <c r="C14" s="21"/>
      <c r="D14" s="21"/>
      <c r="E14" s="21"/>
      <c r="F14" s="32"/>
      <c r="G14" s="5"/>
      <c r="H14" s="5"/>
      <c r="I14" s="2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s="33" customFormat="1" x14ac:dyDescent="0.25">
      <c r="A15" s="52" t="s">
        <v>73</v>
      </c>
      <c r="B15" s="57"/>
      <c r="C15" s="57"/>
      <c r="D15" s="57"/>
      <c r="E15" s="57"/>
      <c r="F15" s="57"/>
      <c r="G15" s="5"/>
      <c r="H15" s="5"/>
      <c r="I15" s="27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s="33" customFormat="1" x14ac:dyDescent="0.25">
      <c r="A16" s="39"/>
      <c r="B16" s="31"/>
      <c r="C16" s="21"/>
      <c r="D16" s="21"/>
      <c r="E16" s="21"/>
      <c r="F16" s="32"/>
      <c r="G16" s="5"/>
      <c r="H16" s="5"/>
      <c r="I16" s="27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s="33" customFormat="1" x14ac:dyDescent="0.25">
      <c r="A17" s="31"/>
      <c r="B17" s="31"/>
      <c r="C17" s="21"/>
      <c r="D17" s="21"/>
      <c r="E17" s="21"/>
      <c r="F17" s="32"/>
      <c r="G17" s="5"/>
      <c r="H17" s="5"/>
      <c r="I17" s="27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56" t="s">
        <v>20</v>
      </c>
      <c r="B18" s="56"/>
      <c r="C18" s="56"/>
      <c r="D18" s="56"/>
      <c r="E18" s="56"/>
    </row>
    <row r="19" spans="1:69" x14ac:dyDescent="0.25">
      <c r="A19" s="54" t="s">
        <v>21</v>
      </c>
      <c r="B19" s="54"/>
      <c r="C19" s="54"/>
      <c r="D19" s="54"/>
      <c r="E19" s="54"/>
    </row>
    <row r="20" spans="1:69" x14ac:dyDescent="0.25">
      <c r="A20" s="2" t="s">
        <v>22</v>
      </c>
      <c r="B20" s="4" t="s">
        <v>23</v>
      </c>
      <c r="C20" s="9"/>
      <c r="D20" s="9"/>
      <c r="E20" s="9"/>
      <c r="F20" s="9"/>
    </row>
    <row r="21" spans="1:69" x14ac:dyDescent="0.25">
      <c r="A21" s="2"/>
      <c r="B21" s="4"/>
      <c r="C21" s="9"/>
      <c r="D21" s="9"/>
      <c r="E21" s="9"/>
      <c r="F21" s="9"/>
    </row>
    <row r="22" spans="1:69" ht="15.75" thickBot="1" x14ac:dyDescent="0.3">
      <c r="A22" s="6" t="s">
        <v>6</v>
      </c>
      <c r="B22" s="7" t="s">
        <v>42</v>
      </c>
      <c r="C22" s="7" t="s">
        <v>12</v>
      </c>
      <c r="D22" s="7" t="s">
        <v>13</v>
      </c>
      <c r="E22" s="7" t="s">
        <v>34</v>
      </c>
    </row>
    <row r="23" spans="1:69" x14ac:dyDescent="0.25">
      <c r="A23" s="8" t="s">
        <v>66</v>
      </c>
      <c r="B23" s="45">
        <v>169505090</v>
      </c>
      <c r="C23" s="45">
        <v>203778001.22</v>
      </c>
      <c r="D23" s="45">
        <v>6571173.5700000003</v>
      </c>
      <c r="E23" s="27">
        <f>+SUM(B23:D23)</f>
        <v>379854264.79000002</v>
      </c>
      <c r="I23" s="14"/>
    </row>
    <row r="24" spans="1:69" x14ac:dyDescent="0.25">
      <c r="A24" s="8" t="s">
        <v>50</v>
      </c>
      <c r="B24" s="46">
        <v>77793461.060000002</v>
      </c>
      <c r="C24" s="46">
        <v>73585968.579999998</v>
      </c>
      <c r="D24" s="46">
        <v>97257132.980000004</v>
      </c>
      <c r="E24" s="27">
        <f>+SUM(B24:D24)</f>
        <v>248636562.62</v>
      </c>
    </row>
    <row r="25" spans="1:69" ht="15.75" thickBot="1" x14ac:dyDescent="0.3">
      <c r="A25" s="10" t="s">
        <v>19</v>
      </c>
      <c r="B25" s="34">
        <f>SUM(B23:B24)</f>
        <v>247298551.06</v>
      </c>
      <c r="C25" s="34">
        <f t="shared" ref="C25:E25" si="1">SUM(C23:C24)</f>
        <v>277363969.80000001</v>
      </c>
      <c r="D25" s="34">
        <f t="shared" si="1"/>
        <v>103828306.55000001</v>
      </c>
      <c r="E25" s="34">
        <f t="shared" si="1"/>
        <v>628490827.41000009</v>
      </c>
      <c r="F25" s="11"/>
      <c r="G25" s="16"/>
      <c r="H25" s="16"/>
    </row>
    <row r="26" spans="1:69" ht="15.75" thickTop="1" x14ac:dyDescent="0.25">
      <c r="A26" s="31" t="s">
        <v>74</v>
      </c>
    </row>
    <row r="27" spans="1:69" x14ac:dyDescent="0.25">
      <c r="A27" s="31"/>
    </row>
    <row r="28" spans="1:69" x14ac:dyDescent="0.25">
      <c r="A28" s="31"/>
    </row>
    <row r="29" spans="1:69" x14ac:dyDescent="0.25">
      <c r="A29" s="31"/>
    </row>
    <row r="30" spans="1:69" x14ac:dyDescent="0.25">
      <c r="A30" s="54" t="s">
        <v>24</v>
      </c>
      <c r="B30" s="54"/>
      <c r="C30" s="54"/>
      <c r="D30" s="54"/>
      <c r="E30" s="54"/>
    </row>
    <row r="31" spans="1:69" x14ac:dyDescent="0.25">
      <c r="A31" s="54" t="s">
        <v>41</v>
      </c>
      <c r="B31" s="54"/>
      <c r="C31" s="54"/>
      <c r="D31" s="54"/>
      <c r="E31" s="54"/>
    </row>
    <row r="32" spans="1:69" x14ac:dyDescent="0.25">
      <c r="A32" s="2" t="s">
        <v>22</v>
      </c>
      <c r="B32" s="3" t="s">
        <v>23</v>
      </c>
      <c r="C32" s="9"/>
      <c r="D32" s="9"/>
      <c r="E32" s="9"/>
    </row>
    <row r="33" spans="1:10" x14ac:dyDescent="0.25">
      <c r="A33" s="2"/>
      <c r="B33" s="3"/>
      <c r="C33" s="9"/>
      <c r="D33" s="9"/>
      <c r="E33" s="9"/>
    </row>
    <row r="34" spans="1:10" ht="15.75" thickBot="1" x14ac:dyDescent="0.3">
      <c r="A34" s="6" t="s">
        <v>25</v>
      </c>
      <c r="B34" s="7" t="s">
        <v>11</v>
      </c>
      <c r="C34" s="7" t="s">
        <v>12</v>
      </c>
      <c r="D34" s="7" t="s">
        <v>13</v>
      </c>
      <c r="E34" s="7" t="s">
        <v>34</v>
      </c>
    </row>
    <row r="35" spans="1:10" x14ac:dyDescent="0.25">
      <c r="A35" s="42" t="s">
        <v>51</v>
      </c>
      <c r="B35" s="35">
        <v>0</v>
      </c>
      <c r="C35" s="35">
        <v>0</v>
      </c>
      <c r="D35" s="35">
        <v>0</v>
      </c>
      <c r="E35" s="14">
        <f t="shared" ref="E35:E40" si="2">SUM(B35:D35)</f>
        <v>0</v>
      </c>
    </row>
    <row r="36" spans="1:10" x14ac:dyDescent="0.25">
      <c r="A36" s="42" t="s">
        <v>52</v>
      </c>
      <c r="B36" s="35">
        <v>74489843.560000002</v>
      </c>
      <c r="C36" s="35">
        <v>73613969.799999997</v>
      </c>
      <c r="D36" s="35">
        <v>97293306.549999997</v>
      </c>
      <c r="E36" s="14">
        <f t="shared" si="2"/>
        <v>245397119.91000003</v>
      </c>
    </row>
    <row r="37" spans="1:10" x14ac:dyDescent="0.25">
      <c r="A37" s="42" t="s">
        <v>53</v>
      </c>
      <c r="B37" s="35">
        <v>4058707.5</v>
      </c>
      <c r="C37" s="35">
        <v>0</v>
      </c>
      <c r="D37" s="35">
        <v>285000</v>
      </c>
      <c r="E37" s="14">
        <f t="shared" si="2"/>
        <v>4343707.5</v>
      </c>
    </row>
    <row r="38" spans="1:10" ht="15.95" customHeight="1" x14ac:dyDescent="0.25">
      <c r="A38" s="42" t="s">
        <v>54</v>
      </c>
      <c r="B38" s="35">
        <v>0</v>
      </c>
      <c r="C38" s="35">
        <v>0</v>
      </c>
      <c r="D38" s="35">
        <v>0</v>
      </c>
      <c r="E38" s="14">
        <f t="shared" si="2"/>
        <v>0</v>
      </c>
    </row>
    <row r="39" spans="1:10" x14ac:dyDescent="0.25">
      <c r="A39" s="42" t="s">
        <v>55</v>
      </c>
      <c r="B39" s="35">
        <v>168750000</v>
      </c>
      <c r="C39" s="35">
        <v>203750000</v>
      </c>
      <c r="D39" s="35">
        <v>6250000</v>
      </c>
      <c r="E39" s="14">
        <f t="shared" si="2"/>
        <v>378750000</v>
      </c>
    </row>
    <row r="40" spans="1:10" x14ac:dyDescent="0.25">
      <c r="A40" s="42" t="s">
        <v>56</v>
      </c>
      <c r="B40" s="35">
        <v>0</v>
      </c>
      <c r="C40" s="35">
        <v>0</v>
      </c>
      <c r="D40" s="35">
        <v>0</v>
      </c>
      <c r="E40" s="14">
        <f t="shared" si="2"/>
        <v>0</v>
      </c>
    </row>
    <row r="41" spans="1:10" ht="15.75" thickBot="1" x14ac:dyDescent="0.3">
      <c r="A41" s="10" t="s">
        <v>19</v>
      </c>
      <c r="B41" s="36">
        <f>SUM(B35:B40)</f>
        <v>247298551.06</v>
      </c>
      <c r="C41" s="36">
        <f>SUM(C35:C40)</f>
        <v>277363969.80000001</v>
      </c>
      <c r="D41" s="36">
        <f>SUM(D35:D40)</f>
        <v>103828306.55</v>
      </c>
      <c r="E41" s="36">
        <f>SUM(E35:E40)</f>
        <v>628490827.41000009</v>
      </c>
      <c r="G41" s="16"/>
      <c r="H41" s="16"/>
      <c r="I41" s="16"/>
      <c r="J41" s="16"/>
    </row>
    <row r="42" spans="1:10" ht="15.75" thickTop="1" x14ac:dyDescent="0.25">
      <c r="A42" s="31" t="s">
        <v>74</v>
      </c>
      <c r="C42" s="18"/>
    </row>
    <row r="43" spans="1:10" x14ac:dyDescent="0.25">
      <c r="A43" s="31"/>
      <c r="C43" s="18"/>
    </row>
    <row r="44" spans="1:10" x14ac:dyDescent="0.25">
      <c r="A44" s="31"/>
      <c r="C44" s="18"/>
    </row>
    <row r="45" spans="1:10" x14ac:dyDescent="0.25">
      <c r="A45" s="31"/>
      <c r="C45" s="18"/>
    </row>
    <row r="46" spans="1:10" x14ac:dyDescent="0.25">
      <c r="A46" s="55" t="s">
        <v>26</v>
      </c>
      <c r="B46" s="55"/>
      <c r="C46" s="55"/>
      <c r="D46" s="55"/>
      <c r="E46" s="55"/>
    </row>
    <row r="47" spans="1:10" x14ac:dyDescent="0.25">
      <c r="A47" s="54" t="s">
        <v>27</v>
      </c>
      <c r="B47" s="54"/>
      <c r="C47" s="54"/>
      <c r="D47" s="54"/>
      <c r="E47" s="54"/>
    </row>
    <row r="48" spans="1:10" x14ac:dyDescent="0.25">
      <c r="A48" s="2" t="s">
        <v>22</v>
      </c>
      <c r="B48" s="4" t="s">
        <v>23</v>
      </c>
      <c r="C48" s="9"/>
      <c r="D48" s="9"/>
      <c r="E48" s="9"/>
    </row>
    <row r="49" spans="1:10" x14ac:dyDescent="0.25">
      <c r="A49" s="2"/>
      <c r="B49" s="12"/>
      <c r="C49" s="9"/>
      <c r="D49" s="9"/>
      <c r="E49" s="9"/>
    </row>
    <row r="50" spans="1:10" ht="15.75" thickBot="1" x14ac:dyDescent="0.3">
      <c r="A50" s="6" t="s">
        <v>25</v>
      </c>
      <c r="B50" s="7" t="s">
        <v>11</v>
      </c>
      <c r="C50" s="7" t="s">
        <v>12</v>
      </c>
      <c r="D50" s="7" t="s">
        <v>13</v>
      </c>
      <c r="E50" s="7" t="s">
        <v>34</v>
      </c>
    </row>
    <row r="51" spans="1:10" x14ac:dyDescent="0.25">
      <c r="A51" s="1" t="s">
        <v>37</v>
      </c>
      <c r="B51" s="14">
        <f>'I Trimestre'!E55</f>
        <v>479791156.68999994</v>
      </c>
      <c r="C51" s="14"/>
      <c r="D51" s="14"/>
      <c r="E51" s="14">
        <f>+B51</f>
        <v>479791156.68999994</v>
      </c>
    </row>
    <row r="52" spans="1:10" x14ac:dyDescent="0.25">
      <c r="A52" s="1" t="s">
        <v>28</v>
      </c>
      <c r="B52" s="14">
        <v>265772940.15000001</v>
      </c>
      <c r="C52" s="14">
        <v>288901552.67000002</v>
      </c>
      <c r="D52" s="14">
        <v>288239121.23000002</v>
      </c>
      <c r="E52" s="14">
        <f>+SUM(B52:D52)</f>
        <v>842913614.05000007</v>
      </c>
      <c r="I52" s="11"/>
      <c r="J52" s="11"/>
    </row>
    <row r="53" spans="1:10" x14ac:dyDescent="0.25">
      <c r="A53" s="1" t="s">
        <v>29</v>
      </c>
      <c r="B53" s="15">
        <f>+B51+B52</f>
        <v>745564096.83999991</v>
      </c>
      <c r="C53" s="15">
        <f t="shared" ref="C53:D53" si="3">+C51+C52</f>
        <v>288901552.67000002</v>
      </c>
      <c r="D53" s="15">
        <f t="shared" si="3"/>
        <v>288239121.23000002</v>
      </c>
      <c r="E53" s="15">
        <f>+E51+E52</f>
        <v>1322704770.74</v>
      </c>
      <c r="I53" s="11"/>
      <c r="J53" s="11"/>
    </row>
    <row r="54" spans="1:10" x14ac:dyDescent="0.25">
      <c r="A54" s="1" t="s">
        <v>30</v>
      </c>
      <c r="B54" s="14">
        <f>+B41</f>
        <v>247298551.06</v>
      </c>
      <c r="C54" s="14">
        <f>+C41</f>
        <v>277363969.80000001</v>
      </c>
      <c r="D54" s="14">
        <f>+D41</f>
        <v>103828306.55</v>
      </c>
      <c r="E54" s="14">
        <f>+SUM(B54:D54)</f>
        <v>628490827.40999997</v>
      </c>
      <c r="I54" s="11"/>
    </row>
    <row r="55" spans="1:10" ht="15.75" thickBot="1" x14ac:dyDescent="0.3">
      <c r="A55" s="37" t="s">
        <v>31</v>
      </c>
      <c r="B55" s="38">
        <f>+B53-B54</f>
        <v>498265545.77999991</v>
      </c>
      <c r="C55" s="38">
        <f t="shared" ref="C55" si="4">+C53-C54</f>
        <v>11537582.870000005</v>
      </c>
      <c r="D55" s="38">
        <f>+D53-D54</f>
        <v>184410814.68000001</v>
      </c>
      <c r="E55" s="38">
        <f>+E53-E54</f>
        <v>694213943.33000004</v>
      </c>
      <c r="I55" s="11"/>
    </row>
    <row r="56" spans="1:10" ht="15.75" thickTop="1" x14ac:dyDescent="0.25">
      <c r="A56" s="31" t="s">
        <v>74</v>
      </c>
    </row>
    <row r="57" spans="1:10" ht="35.25" customHeight="1" x14ac:dyDescent="0.25">
      <c r="A57" s="52"/>
      <c r="B57" s="53"/>
      <c r="C57" s="53"/>
      <c r="D57" s="53"/>
      <c r="E57" s="53"/>
    </row>
    <row r="58" spans="1:10" x14ac:dyDescent="0.25">
      <c r="A58" s="40"/>
      <c r="B58" s="11"/>
      <c r="C58" s="11"/>
      <c r="D58" s="11"/>
      <c r="E58" s="11"/>
    </row>
    <row r="59" spans="1:10" x14ac:dyDescent="0.25">
      <c r="B59" s="16"/>
      <c r="C59" s="16"/>
      <c r="D59" s="16"/>
      <c r="E59" s="16"/>
    </row>
    <row r="60" spans="1:10" x14ac:dyDescent="0.25">
      <c r="B60" s="11"/>
    </row>
  </sheetData>
  <mergeCells count="11">
    <mergeCell ref="A19:E19"/>
    <mergeCell ref="A1:F1"/>
    <mergeCell ref="A7:F7"/>
    <mergeCell ref="A8:F8"/>
    <mergeCell ref="A15:F15"/>
    <mergeCell ref="A18:E18"/>
    <mergeCell ref="A30:E30"/>
    <mergeCell ref="A31:E31"/>
    <mergeCell ref="A46:E46"/>
    <mergeCell ref="A47:E47"/>
    <mergeCell ref="A57:E57"/>
  </mergeCells>
  <pageMargins left="0.7" right="0.7" top="0.75" bottom="0.75" header="0.3" footer="0.3"/>
  <ignoredErrors>
    <ignoredError sqref="E53" formula="1"/>
    <ignoredError sqref="F12:F1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Q60"/>
  <sheetViews>
    <sheetView showGridLines="0" zoomScaleNormal="100" workbookViewId="0">
      <selection activeCell="A62" sqref="A62"/>
    </sheetView>
  </sheetViews>
  <sheetFormatPr baseColWidth="10" defaultColWidth="11.5703125" defaultRowHeight="15" x14ac:dyDescent="0.25"/>
  <cols>
    <col min="1" max="1" width="52.5703125" style="5" bestFit="1" customWidth="1"/>
    <col min="2" max="2" width="15.7109375" style="1" customWidth="1"/>
    <col min="3" max="3" width="17.7109375" style="1" customWidth="1"/>
    <col min="4" max="4" width="16.42578125" style="1" bestFit="1" customWidth="1"/>
    <col min="5" max="5" width="15.7109375" style="1" customWidth="1"/>
    <col min="6" max="6" width="11.42578125" style="1" bestFit="1" customWidth="1"/>
    <col min="7" max="7" width="13.42578125" style="1" bestFit="1" customWidth="1"/>
    <col min="8" max="8" width="14.140625" style="1" bestFit="1" customWidth="1"/>
    <col min="9" max="9" width="14" style="1" bestFit="1" customWidth="1"/>
    <col min="10" max="10" width="12.7109375" style="1" bestFit="1" customWidth="1"/>
    <col min="11" max="16384" width="11.5703125" style="1"/>
  </cols>
  <sheetData>
    <row r="1" spans="1:69" x14ac:dyDescent="0.25">
      <c r="A1" s="54" t="s">
        <v>0</v>
      </c>
      <c r="B1" s="54"/>
      <c r="C1" s="54"/>
      <c r="D1" s="54"/>
      <c r="E1" s="54"/>
      <c r="F1" s="54"/>
    </row>
    <row r="2" spans="1:69" x14ac:dyDescent="0.25">
      <c r="A2" s="2" t="s">
        <v>1</v>
      </c>
      <c r="B2" s="1" t="s">
        <v>57</v>
      </c>
      <c r="C2" s="3"/>
      <c r="D2" s="3"/>
      <c r="E2" s="3"/>
      <c r="F2" s="3"/>
    </row>
    <row r="3" spans="1:69" x14ac:dyDescent="0.25">
      <c r="A3" s="2" t="s">
        <v>2</v>
      </c>
      <c r="B3" s="24" t="s">
        <v>58</v>
      </c>
      <c r="C3" s="3"/>
      <c r="D3" s="3"/>
      <c r="E3" s="3"/>
      <c r="F3" s="3"/>
    </row>
    <row r="4" spans="1:69" x14ac:dyDescent="0.25">
      <c r="A4" s="2" t="s">
        <v>3</v>
      </c>
      <c r="B4" s="1" t="s">
        <v>58</v>
      </c>
      <c r="C4" s="3"/>
      <c r="D4" s="3"/>
      <c r="E4" s="3"/>
      <c r="F4" s="3"/>
    </row>
    <row r="5" spans="1:69" x14ac:dyDescent="0.25">
      <c r="A5" s="2" t="s">
        <v>32</v>
      </c>
      <c r="B5" s="17" t="s">
        <v>61</v>
      </c>
      <c r="C5" s="3"/>
      <c r="D5" s="3"/>
      <c r="E5" s="3"/>
      <c r="F5" s="3"/>
    </row>
    <row r="6" spans="1:69" x14ac:dyDescent="0.25">
      <c r="A6" s="2"/>
      <c r="B6" s="4"/>
      <c r="C6" s="3"/>
      <c r="D6" s="3"/>
      <c r="E6" s="3"/>
      <c r="F6" s="3"/>
    </row>
    <row r="7" spans="1:69" x14ac:dyDescent="0.25">
      <c r="A7" s="54" t="s">
        <v>4</v>
      </c>
      <c r="B7" s="54"/>
      <c r="C7" s="54"/>
      <c r="D7" s="54"/>
      <c r="E7" s="54"/>
      <c r="F7" s="54"/>
    </row>
    <row r="8" spans="1:69" x14ac:dyDescent="0.25">
      <c r="A8" s="54" t="s">
        <v>5</v>
      </c>
      <c r="B8" s="54"/>
      <c r="C8" s="54"/>
      <c r="D8" s="54"/>
      <c r="E8" s="54"/>
      <c r="F8" s="54"/>
    </row>
    <row r="9" spans="1:69" x14ac:dyDescent="0.25">
      <c r="A9" s="20"/>
      <c r="B9" s="20"/>
      <c r="C9" s="20"/>
      <c r="D9" s="20"/>
      <c r="E9" s="20"/>
      <c r="F9" s="20"/>
    </row>
    <row r="10" spans="1:69" ht="15.75" thickBot="1" x14ac:dyDescent="0.3">
      <c r="A10" s="6" t="s">
        <v>6</v>
      </c>
      <c r="B10" s="7" t="s">
        <v>7</v>
      </c>
      <c r="C10" s="25" t="s">
        <v>43</v>
      </c>
      <c r="D10" s="25" t="s">
        <v>34</v>
      </c>
      <c r="E10" s="25" t="s">
        <v>38</v>
      </c>
    </row>
    <row r="11" spans="1:69" x14ac:dyDescent="0.25">
      <c r="A11" s="8" t="s">
        <v>66</v>
      </c>
      <c r="B11" s="26" t="s">
        <v>40</v>
      </c>
      <c r="C11" s="28">
        <f>+'I Trimestre'!F11</f>
        <v>0</v>
      </c>
      <c r="D11" s="28">
        <f>+'II Trimestre'!F11</f>
        <v>129840</v>
      </c>
      <c r="E11" s="27">
        <f>+SUM(C11:D11)</f>
        <v>129840</v>
      </c>
    </row>
    <row r="12" spans="1:69" x14ac:dyDescent="0.25">
      <c r="A12" s="8" t="s">
        <v>50</v>
      </c>
      <c r="B12" s="19" t="s">
        <v>40</v>
      </c>
      <c r="C12" s="28">
        <f>+'I Trimestre'!F12</f>
        <v>64333.333333333336</v>
      </c>
      <c r="D12" s="28">
        <f>+'II Trimestre'!F12</f>
        <v>0</v>
      </c>
      <c r="E12" s="28">
        <f>+SUM(C12:D12)</f>
        <v>64333.333333333336</v>
      </c>
    </row>
    <row r="13" spans="1:69" ht="15.75" thickBot="1" x14ac:dyDescent="0.3">
      <c r="A13" s="10" t="s">
        <v>65</v>
      </c>
      <c r="B13" s="29"/>
      <c r="C13" s="30">
        <f>+SUM(C11:C12)</f>
        <v>64333.333333333336</v>
      </c>
      <c r="D13" s="30">
        <f t="shared" ref="D13:E13" si="0">+SUM(D11:D12)</f>
        <v>129840</v>
      </c>
      <c r="E13" s="30">
        <f t="shared" si="0"/>
        <v>194173.33333333334</v>
      </c>
    </row>
    <row r="14" spans="1:69" s="33" customFormat="1" ht="15.75" thickTop="1" x14ac:dyDescent="0.25">
      <c r="A14" s="31" t="s">
        <v>71</v>
      </c>
      <c r="B14" s="31"/>
      <c r="C14" s="21"/>
      <c r="D14" s="21"/>
      <c r="E14" s="21"/>
      <c r="F14" s="32"/>
      <c r="G14" s="5"/>
      <c r="H14" s="5"/>
      <c r="I14" s="2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s="33" customFormat="1" x14ac:dyDescent="0.25">
      <c r="A15" s="52"/>
      <c r="B15" s="57"/>
      <c r="C15" s="57"/>
      <c r="D15" s="57"/>
      <c r="E15" s="57"/>
      <c r="F15" s="57"/>
      <c r="G15" s="5"/>
      <c r="H15" s="5"/>
      <c r="I15" s="27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s="33" customFormat="1" x14ac:dyDescent="0.25">
      <c r="A16" s="39"/>
      <c r="B16" s="31"/>
      <c r="C16" s="21"/>
      <c r="D16" s="21"/>
      <c r="E16" s="21"/>
      <c r="F16" s="32"/>
      <c r="G16" s="5"/>
      <c r="H16" s="5"/>
      <c r="I16" s="27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s="33" customFormat="1" x14ac:dyDescent="0.25">
      <c r="A17" s="31"/>
      <c r="B17" s="31"/>
      <c r="C17" s="21"/>
      <c r="D17" s="21"/>
      <c r="E17" s="21"/>
      <c r="F17" s="32"/>
      <c r="G17" s="5"/>
      <c r="H17" s="5"/>
      <c r="I17" s="27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56" t="s">
        <v>20</v>
      </c>
      <c r="B18" s="56"/>
      <c r="C18" s="56"/>
      <c r="D18" s="56"/>
      <c r="E18" s="56"/>
    </row>
    <row r="19" spans="1:69" x14ac:dyDescent="0.25">
      <c r="A19" s="54" t="s">
        <v>21</v>
      </c>
      <c r="B19" s="54"/>
      <c r="C19" s="54"/>
      <c r="D19" s="54"/>
      <c r="E19" s="54"/>
    </row>
    <row r="20" spans="1:69" x14ac:dyDescent="0.25">
      <c r="A20" s="2" t="s">
        <v>22</v>
      </c>
      <c r="B20" s="4" t="s">
        <v>23</v>
      </c>
      <c r="C20" s="9"/>
      <c r="D20" s="9"/>
      <c r="E20" s="9"/>
      <c r="F20" s="9"/>
    </row>
    <row r="21" spans="1:69" x14ac:dyDescent="0.25">
      <c r="A21" s="2"/>
      <c r="B21" s="4"/>
      <c r="C21" s="9"/>
      <c r="D21" s="9"/>
      <c r="E21" s="9"/>
      <c r="F21" s="9"/>
    </row>
    <row r="22" spans="1:69" ht="15.75" thickBot="1" x14ac:dyDescent="0.3">
      <c r="A22" s="6" t="s">
        <v>6</v>
      </c>
      <c r="B22" s="7" t="s">
        <v>33</v>
      </c>
      <c r="C22" s="7" t="s">
        <v>34</v>
      </c>
      <c r="D22" s="7" t="s">
        <v>38</v>
      </c>
    </row>
    <row r="23" spans="1:69" x14ac:dyDescent="0.25">
      <c r="A23" s="8" t="s">
        <v>66</v>
      </c>
      <c r="B23" s="16">
        <f>+'I Trimestre'!E23</f>
        <v>0</v>
      </c>
      <c r="C23" s="16">
        <f>+'II Trimestre'!E23</f>
        <v>379854264.79000002</v>
      </c>
      <c r="D23" s="41">
        <f>+SUM(B23:C23)</f>
        <v>379854264.79000002</v>
      </c>
      <c r="H23" s="14"/>
    </row>
    <row r="24" spans="1:69" x14ac:dyDescent="0.25">
      <c r="A24" s="8" t="s">
        <v>50</v>
      </c>
      <c r="B24" s="16">
        <f>+'I Trimestre'!E24</f>
        <v>352910903.48000002</v>
      </c>
      <c r="C24" s="16">
        <f>+'II Trimestre'!E24</f>
        <v>248636562.62</v>
      </c>
      <c r="D24" s="41">
        <f>+SUM(B24:C24)</f>
        <v>601547466.10000002</v>
      </c>
    </row>
    <row r="25" spans="1:69" ht="15.75" thickBot="1" x14ac:dyDescent="0.3">
      <c r="A25" s="10" t="s">
        <v>19</v>
      </c>
      <c r="B25" s="34">
        <f>+SUM(B23:B24)</f>
        <v>352910903.48000002</v>
      </c>
      <c r="C25" s="34">
        <f t="shared" ref="C25:D25" si="1">+SUM(C23:C24)</f>
        <v>628490827.41000009</v>
      </c>
      <c r="D25" s="34">
        <f t="shared" si="1"/>
        <v>981401730.8900001</v>
      </c>
      <c r="E25" s="11"/>
      <c r="F25" s="16"/>
      <c r="G25" s="16"/>
    </row>
    <row r="26" spans="1:69" ht="15.75" thickTop="1" x14ac:dyDescent="0.25">
      <c r="A26" s="31" t="s">
        <v>74</v>
      </c>
    </row>
    <row r="27" spans="1:69" x14ac:dyDescent="0.25">
      <c r="A27" s="31"/>
    </row>
    <row r="28" spans="1:69" x14ac:dyDescent="0.25">
      <c r="A28" s="31"/>
    </row>
    <row r="29" spans="1:69" x14ac:dyDescent="0.25">
      <c r="A29" s="31"/>
    </row>
    <row r="30" spans="1:69" x14ac:dyDescent="0.25">
      <c r="A30" s="54" t="s">
        <v>24</v>
      </c>
      <c r="B30" s="54"/>
      <c r="C30" s="54"/>
      <c r="D30" s="54"/>
      <c r="E30" s="54"/>
    </row>
    <row r="31" spans="1:69" x14ac:dyDescent="0.25">
      <c r="A31" s="54" t="s">
        <v>41</v>
      </c>
      <c r="B31" s="54"/>
      <c r="C31" s="54"/>
      <c r="D31" s="54"/>
      <c r="E31" s="54"/>
    </row>
    <row r="32" spans="1:69" x14ac:dyDescent="0.25">
      <c r="A32" s="2" t="s">
        <v>22</v>
      </c>
      <c r="B32" s="3" t="s">
        <v>23</v>
      </c>
      <c r="C32" s="9"/>
      <c r="D32" s="9"/>
      <c r="E32" s="9"/>
    </row>
    <row r="33" spans="1:9" x14ac:dyDescent="0.25">
      <c r="A33" s="2"/>
      <c r="B33" s="3"/>
      <c r="C33" s="9"/>
      <c r="D33" s="9"/>
    </row>
    <row r="34" spans="1:9" ht="15.75" thickBot="1" x14ac:dyDescent="0.3">
      <c r="A34" s="6" t="s">
        <v>25</v>
      </c>
      <c r="B34" s="7" t="s">
        <v>43</v>
      </c>
      <c r="C34" s="7" t="s">
        <v>34</v>
      </c>
      <c r="D34" s="7" t="s">
        <v>38</v>
      </c>
    </row>
    <row r="35" spans="1:9" x14ac:dyDescent="0.25">
      <c r="A35" s="42" t="s">
        <v>51</v>
      </c>
      <c r="B35" s="35">
        <f>+'I Trimestre'!E35</f>
        <v>0</v>
      </c>
      <c r="C35" s="35">
        <f>+'II Trimestre'!E35</f>
        <v>0</v>
      </c>
      <c r="D35" s="35">
        <f>+SUM(B35:C35)</f>
        <v>0</v>
      </c>
    </row>
    <row r="36" spans="1:9" x14ac:dyDescent="0.25">
      <c r="A36" s="42" t="s">
        <v>52</v>
      </c>
      <c r="B36" s="35">
        <f>+'I Trimestre'!E36</f>
        <v>352910903.48000002</v>
      </c>
      <c r="C36" s="35">
        <f>+'II Trimestre'!E36</f>
        <v>245397119.91000003</v>
      </c>
      <c r="D36" s="35">
        <f t="shared" ref="D36:D40" si="2">+SUM(B36:C36)</f>
        <v>598308023.3900001</v>
      </c>
    </row>
    <row r="37" spans="1:9" x14ac:dyDescent="0.25">
      <c r="A37" s="42" t="s">
        <v>53</v>
      </c>
      <c r="B37" s="35">
        <f>+'I Trimestre'!E37</f>
        <v>0</v>
      </c>
      <c r="C37" s="35">
        <f>+'II Trimestre'!E37</f>
        <v>4343707.5</v>
      </c>
      <c r="D37" s="35">
        <f t="shared" si="2"/>
        <v>4343707.5</v>
      </c>
    </row>
    <row r="38" spans="1:9" ht="15.95" customHeight="1" x14ac:dyDescent="0.25">
      <c r="A38" s="42" t="s">
        <v>54</v>
      </c>
      <c r="B38" s="35">
        <f>+'I Trimestre'!E38</f>
        <v>0</v>
      </c>
      <c r="C38" s="35">
        <f>+'II Trimestre'!E38</f>
        <v>0</v>
      </c>
      <c r="D38" s="35">
        <f t="shared" si="2"/>
        <v>0</v>
      </c>
    </row>
    <row r="39" spans="1:9" x14ac:dyDescent="0.25">
      <c r="A39" s="42" t="s">
        <v>55</v>
      </c>
      <c r="B39" s="35">
        <f>+'I Trimestre'!E39</f>
        <v>0</v>
      </c>
      <c r="C39" s="35">
        <f>+'II Trimestre'!E39</f>
        <v>378750000</v>
      </c>
      <c r="D39" s="35">
        <f t="shared" si="2"/>
        <v>378750000</v>
      </c>
    </row>
    <row r="40" spans="1:9" x14ac:dyDescent="0.25">
      <c r="A40" s="42" t="s">
        <v>56</v>
      </c>
      <c r="B40" s="35">
        <f>+'I Trimestre'!E40</f>
        <v>0</v>
      </c>
      <c r="C40" s="35">
        <f>+'II Trimestre'!E40</f>
        <v>0</v>
      </c>
      <c r="D40" s="35">
        <f t="shared" si="2"/>
        <v>0</v>
      </c>
    </row>
    <row r="41" spans="1:9" ht="15.75" thickBot="1" x14ac:dyDescent="0.3">
      <c r="A41" s="10" t="s">
        <v>19</v>
      </c>
      <c r="B41" s="36">
        <f>SUM(B35:B40)</f>
        <v>352910903.48000002</v>
      </c>
      <c r="C41" s="36">
        <f>SUM(C35:C40)</f>
        <v>628490827.41000009</v>
      </c>
      <c r="D41" s="36">
        <f>SUM(D35:D40)</f>
        <v>981401730.8900001</v>
      </c>
      <c r="F41" s="16"/>
      <c r="G41" s="16"/>
      <c r="H41" s="16"/>
      <c r="I41" s="16"/>
    </row>
    <row r="42" spans="1:9" ht="15.75" thickTop="1" x14ac:dyDescent="0.25">
      <c r="A42" s="31" t="s">
        <v>74</v>
      </c>
      <c r="C42" s="18"/>
    </row>
    <row r="43" spans="1:9" x14ac:dyDescent="0.25">
      <c r="A43" s="31"/>
      <c r="C43" s="18"/>
    </row>
    <row r="44" spans="1:9" x14ac:dyDescent="0.25">
      <c r="A44" s="31"/>
      <c r="C44" s="18"/>
    </row>
    <row r="45" spans="1:9" x14ac:dyDescent="0.25">
      <c r="A45" s="31"/>
      <c r="C45" s="18"/>
    </row>
    <row r="46" spans="1:9" x14ac:dyDescent="0.25">
      <c r="A46" s="55" t="s">
        <v>26</v>
      </c>
      <c r="B46" s="55"/>
      <c r="C46" s="55"/>
      <c r="D46" s="55"/>
      <c r="E46" s="55"/>
    </row>
    <row r="47" spans="1:9" x14ac:dyDescent="0.25">
      <c r="A47" s="54" t="s">
        <v>27</v>
      </c>
      <c r="B47" s="54"/>
      <c r="C47" s="54"/>
      <c r="D47" s="54"/>
      <c r="E47" s="54"/>
    </row>
    <row r="48" spans="1:9" x14ac:dyDescent="0.25">
      <c r="A48" s="2" t="s">
        <v>22</v>
      </c>
      <c r="B48" s="4" t="s">
        <v>23</v>
      </c>
      <c r="C48" s="9"/>
      <c r="D48" s="9"/>
      <c r="E48" s="9"/>
    </row>
    <row r="49" spans="1:9" x14ac:dyDescent="0.25">
      <c r="A49" s="2"/>
      <c r="B49" s="12"/>
      <c r="C49" s="9"/>
      <c r="D49" s="9"/>
      <c r="E49" s="9"/>
    </row>
    <row r="50" spans="1:9" ht="15.75" thickBot="1" x14ac:dyDescent="0.3">
      <c r="A50" s="6" t="s">
        <v>25</v>
      </c>
      <c r="B50" s="7" t="s">
        <v>33</v>
      </c>
      <c r="C50" s="7" t="s">
        <v>34</v>
      </c>
      <c r="D50" s="7" t="s">
        <v>38</v>
      </c>
    </row>
    <row r="51" spans="1:9" x14ac:dyDescent="0.25">
      <c r="A51" s="1" t="s">
        <v>37</v>
      </c>
      <c r="B51" s="14">
        <f>+'I Trimestre'!E51</f>
        <v>0</v>
      </c>
      <c r="C51" s="14">
        <f>+'II Trimestre'!E51</f>
        <v>479791156.68999994</v>
      </c>
      <c r="D51" s="14">
        <f>+B51</f>
        <v>0</v>
      </c>
    </row>
    <row r="52" spans="1:9" x14ac:dyDescent="0.25">
      <c r="A52" s="1" t="s">
        <v>28</v>
      </c>
      <c r="B52" s="14">
        <f>+'I Trimestre'!E52</f>
        <v>832702060.16999996</v>
      </c>
      <c r="C52" s="14">
        <f>+'II Trimestre'!E52</f>
        <v>842913614.05000007</v>
      </c>
      <c r="D52" s="14">
        <f>+SUM(B52:C52)</f>
        <v>1675615674.22</v>
      </c>
      <c r="H52" s="11"/>
      <c r="I52" s="11"/>
    </row>
    <row r="53" spans="1:9" x14ac:dyDescent="0.25">
      <c r="A53" s="1" t="s">
        <v>29</v>
      </c>
      <c r="B53" s="14">
        <f>+'I Trimestre'!E53</f>
        <v>832702060.16999996</v>
      </c>
      <c r="C53" s="14">
        <f>+'II Trimestre'!E53</f>
        <v>1322704770.74</v>
      </c>
      <c r="D53" s="15">
        <f>+D51+D52</f>
        <v>1675615674.22</v>
      </c>
      <c r="H53" s="11"/>
      <c r="I53" s="11"/>
    </row>
    <row r="54" spans="1:9" x14ac:dyDescent="0.25">
      <c r="A54" s="1" t="s">
        <v>30</v>
      </c>
      <c r="B54" s="14">
        <f>+'I Trimestre'!E54</f>
        <v>352910903.48000002</v>
      </c>
      <c r="C54" s="14">
        <f>+'II Trimestre'!E54</f>
        <v>628490827.40999997</v>
      </c>
      <c r="D54" s="14">
        <f>+SUM(B54:C54)</f>
        <v>981401730.88999999</v>
      </c>
      <c r="H54" s="11"/>
    </row>
    <row r="55" spans="1:9" ht="15.75" thickBot="1" x14ac:dyDescent="0.3">
      <c r="A55" s="37" t="s">
        <v>31</v>
      </c>
      <c r="B55" s="38">
        <f>+'I Trimestre'!E55</f>
        <v>479791156.68999994</v>
      </c>
      <c r="C55" s="38">
        <f>+'II Trimestre'!E55</f>
        <v>694213943.33000004</v>
      </c>
      <c r="D55" s="38">
        <f>+D53-D54</f>
        <v>694213943.33000004</v>
      </c>
      <c r="H55" s="11"/>
    </row>
    <row r="56" spans="1:9" ht="15.75" thickTop="1" x14ac:dyDescent="0.25">
      <c r="A56" s="31" t="s">
        <v>74</v>
      </c>
    </row>
    <row r="57" spans="1:9" ht="35.25" customHeight="1" x14ac:dyDescent="0.25">
      <c r="A57" s="52"/>
      <c r="B57" s="53"/>
      <c r="C57" s="53"/>
      <c r="D57" s="53"/>
      <c r="E57" s="53"/>
    </row>
    <row r="58" spans="1:9" x14ac:dyDescent="0.25">
      <c r="A58" s="40"/>
      <c r="B58" s="11"/>
      <c r="C58" s="11"/>
      <c r="D58" s="11"/>
      <c r="E58" s="11"/>
    </row>
    <row r="59" spans="1:9" x14ac:dyDescent="0.25">
      <c r="B59" s="16"/>
      <c r="C59" s="16"/>
      <c r="D59" s="16"/>
      <c r="E59" s="16"/>
    </row>
    <row r="60" spans="1:9" x14ac:dyDescent="0.25">
      <c r="B60" s="11"/>
    </row>
  </sheetData>
  <mergeCells count="11">
    <mergeCell ref="A19:E19"/>
    <mergeCell ref="A1:F1"/>
    <mergeCell ref="A7:F7"/>
    <mergeCell ref="A8:F8"/>
    <mergeCell ref="A15:F15"/>
    <mergeCell ref="A18:E18"/>
    <mergeCell ref="A30:E30"/>
    <mergeCell ref="A31:E31"/>
    <mergeCell ref="A46:E46"/>
    <mergeCell ref="A47:E47"/>
    <mergeCell ref="A57:E57"/>
  </mergeCells>
  <pageMargins left="0.7" right="0.7" top="0.75" bottom="0.75" header="0.3" footer="0.3"/>
  <ignoredErrors>
    <ignoredError sqref="D53" formula="1"/>
    <ignoredError sqref="C12:E12 C13:E13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Q60"/>
  <sheetViews>
    <sheetView showGridLines="0" topLeftCell="A4" zoomScaleNormal="100" workbookViewId="0">
      <selection activeCell="H20" sqref="H20"/>
    </sheetView>
  </sheetViews>
  <sheetFormatPr baseColWidth="10" defaultColWidth="11.5703125" defaultRowHeight="15" x14ac:dyDescent="0.25"/>
  <cols>
    <col min="1" max="1" width="52.5703125" style="5" bestFit="1" customWidth="1"/>
    <col min="2" max="4" width="15.7109375" style="1" customWidth="1"/>
    <col min="5" max="5" width="17.5703125" style="1" customWidth="1"/>
    <col min="6" max="6" width="11.42578125" style="1" bestFit="1" customWidth="1"/>
    <col min="7" max="7" width="13.42578125" style="1" bestFit="1" customWidth="1"/>
    <col min="8" max="8" width="14.140625" style="1" bestFit="1" customWidth="1"/>
    <col min="9" max="9" width="14" style="1" bestFit="1" customWidth="1"/>
    <col min="10" max="10" width="12.7109375" style="1" bestFit="1" customWidth="1"/>
    <col min="11" max="16384" width="11.5703125" style="1"/>
  </cols>
  <sheetData>
    <row r="1" spans="1:69" x14ac:dyDescent="0.25">
      <c r="A1" s="54" t="s">
        <v>0</v>
      </c>
      <c r="B1" s="54"/>
      <c r="C1" s="54"/>
      <c r="D1" s="54"/>
      <c r="E1" s="54"/>
      <c r="F1" s="54"/>
    </row>
    <row r="2" spans="1:69" x14ac:dyDescent="0.25">
      <c r="A2" s="2" t="s">
        <v>1</v>
      </c>
      <c r="B2" s="1" t="s">
        <v>57</v>
      </c>
      <c r="C2" s="3"/>
      <c r="D2" s="3"/>
      <c r="E2" s="3"/>
      <c r="F2" s="3"/>
    </row>
    <row r="3" spans="1:69" x14ac:dyDescent="0.25">
      <c r="A3" s="2" t="s">
        <v>2</v>
      </c>
      <c r="B3" s="24" t="s">
        <v>58</v>
      </c>
      <c r="C3" s="3"/>
      <c r="D3" s="3"/>
      <c r="E3" s="3"/>
      <c r="F3" s="3"/>
    </row>
    <row r="4" spans="1:69" x14ac:dyDescent="0.25">
      <c r="A4" s="2" t="s">
        <v>3</v>
      </c>
      <c r="B4" s="1" t="s">
        <v>58</v>
      </c>
      <c r="C4" s="3"/>
      <c r="D4" s="3"/>
      <c r="E4" s="3"/>
      <c r="F4" s="3"/>
    </row>
    <row r="5" spans="1:69" x14ac:dyDescent="0.25">
      <c r="A5" s="2" t="s">
        <v>32</v>
      </c>
      <c r="B5" s="17" t="s">
        <v>62</v>
      </c>
      <c r="C5" s="3"/>
      <c r="D5" s="3"/>
      <c r="E5" s="3"/>
      <c r="F5" s="3"/>
    </row>
    <row r="6" spans="1:69" x14ac:dyDescent="0.25">
      <c r="A6" s="2"/>
      <c r="B6" s="4"/>
      <c r="C6" s="3"/>
      <c r="D6" s="3"/>
      <c r="E6" s="3"/>
      <c r="F6" s="3"/>
    </row>
    <row r="7" spans="1:69" x14ac:dyDescent="0.25">
      <c r="A7" s="54" t="s">
        <v>4</v>
      </c>
      <c r="B7" s="54"/>
      <c r="C7" s="54"/>
      <c r="D7" s="54"/>
      <c r="E7" s="54"/>
      <c r="F7" s="54"/>
    </row>
    <row r="8" spans="1:69" x14ac:dyDescent="0.25">
      <c r="A8" s="54" t="s">
        <v>5</v>
      </c>
      <c r="B8" s="54"/>
      <c r="C8" s="54"/>
      <c r="D8" s="54"/>
      <c r="E8" s="54"/>
      <c r="F8" s="54"/>
    </row>
    <row r="9" spans="1:69" x14ac:dyDescent="0.25">
      <c r="A9" s="22"/>
      <c r="B9" s="22"/>
      <c r="C9" s="22"/>
      <c r="D9" s="22"/>
      <c r="E9" s="22"/>
      <c r="F9" s="22"/>
    </row>
    <row r="10" spans="1:69" ht="15.75" thickBot="1" x14ac:dyDescent="0.3">
      <c r="A10" s="6" t="s">
        <v>6</v>
      </c>
      <c r="B10" s="7" t="s">
        <v>7</v>
      </c>
      <c r="C10" s="25" t="s">
        <v>14</v>
      </c>
      <c r="D10" s="25" t="s">
        <v>15</v>
      </c>
      <c r="E10" s="25" t="s">
        <v>44</v>
      </c>
      <c r="F10" s="25" t="s">
        <v>35</v>
      </c>
    </row>
    <row r="11" spans="1:69" x14ac:dyDescent="0.25">
      <c r="A11" s="8" t="s">
        <v>66</v>
      </c>
      <c r="B11" s="26" t="s">
        <v>40</v>
      </c>
      <c r="C11" s="60">
        <v>442</v>
      </c>
      <c r="D11" s="60">
        <v>71109</v>
      </c>
      <c r="E11" s="60">
        <v>81428</v>
      </c>
      <c r="F11" s="27">
        <f>+SUM(C11:E11)</f>
        <v>152979</v>
      </c>
    </row>
    <row r="12" spans="1:69" x14ac:dyDescent="0.25">
      <c r="A12" s="8" t="s">
        <v>50</v>
      </c>
      <c r="B12" s="19" t="s">
        <v>40</v>
      </c>
      <c r="C12" s="28">
        <v>0</v>
      </c>
      <c r="D12" s="28">
        <v>0</v>
      </c>
      <c r="E12" s="28">
        <v>0</v>
      </c>
      <c r="F12" s="27">
        <f>+AVERAGE(C12:E12)</f>
        <v>0</v>
      </c>
      <c r="G12" s="1" t="s">
        <v>72</v>
      </c>
    </row>
    <row r="13" spans="1:69" ht="15.75" thickBot="1" x14ac:dyDescent="0.3">
      <c r="A13" s="10" t="s">
        <v>65</v>
      </c>
      <c r="B13" s="29"/>
      <c r="C13" s="30">
        <f t="shared" ref="C13:E13" si="0">+SUM(C11:C12)</f>
        <v>442</v>
      </c>
      <c r="D13" s="30">
        <f t="shared" si="0"/>
        <v>71109</v>
      </c>
      <c r="E13" s="30">
        <f t="shared" si="0"/>
        <v>81428</v>
      </c>
      <c r="F13" s="30">
        <f>+SUM(F11:F12)</f>
        <v>152979</v>
      </c>
      <c r="G13" s="13"/>
    </row>
    <row r="14" spans="1:69" s="33" customFormat="1" ht="15.75" thickTop="1" x14ac:dyDescent="0.25">
      <c r="A14" s="31" t="s">
        <v>71</v>
      </c>
      <c r="B14" s="31"/>
      <c r="C14" s="23"/>
      <c r="D14" s="23"/>
      <c r="E14" s="23"/>
      <c r="F14" s="32"/>
      <c r="G14" s="5"/>
      <c r="H14" s="5"/>
      <c r="I14" s="2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s="33" customFormat="1" x14ac:dyDescent="0.25">
      <c r="A15" s="52" t="s">
        <v>73</v>
      </c>
      <c r="B15" s="57"/>
      <c r="C15" s="57"/>
      <c r="D15" s="57"/>
      <c r="E15" s="57"/>
      <c r="F15" s="57"/>
      <c r="G15" s="5"/>
      <c r="H15" s="5"/>
      <c r="I15" s="27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s="33" customFormat="1" x14ac:dyDescent="0.25">
      <c r="A16" s="39"/>
      <c r="B16" s="31"/>
      <c r="C16" s="23"/>
      <c r="D16" s="23"/>
      <c r="E16" s="23"/>
      <c r="F16" s="32"/>
      <c r="G16" s="5"/>
      <c r="H16" s="5"/>
      <c r="I16" s="27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s="33" customFormat="1" x14ac:dyDescent="0.25">
      <c r="A17" s="31"/>
      <c r="B17" s="31"/>
      <c r="C17" s="23"/>
      <c r="D17" s="23"/>
      <c r="E17" s="23"/>
      <c r="F17" s="32"/>
      <c r="G17" s="5"/>
      <c r="H17" s="5"/>
      <c r="I17" s="27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56" t="s">
        <v>20</v>
      </c>
      <c r="B18" s="56"/>
      <c r="C18" s="56"/>
      <c r="D18" s="56"/>
      <c r="E18" s="56"/>
    </row>
    <row r="19" spans="1:69" x14ac:dyDescent="0.25">
      <c r="A19" s="54" t="s">
        <v>21</v>
      </c>
      <c r="B19" s="54"/>
      <c r="C19" s="54"/>
      <c r="D19" s="54"/>
      <c r="E19" s="54"/>
    </row>
    <row r="20" spans="1:69" x14ac:dyDescent="0.25">
      <c r="A20" s="2" t="s">
        <v>22</v>
      </c>
      <c r="B20" s="4" t="s">
        <v>23</v>
      </c>
      <c r="C20" s="9"/>
      <c r="D20" s="9"/>
      <c r="E20" s="9"/>
      <c r="F20" s="9"/>
    </row>
    <row r="21" spans="1:69" x14ac:dyDescent="0.25">
      <c r="A21" s="2"/>
      <c r="B21" s="4"/>
      <c r="C21" s="9"/>
      <c r="D21" s="9"/>
      <c r="E21" s="9"/>
      <c r="F21" s="9"/>
    </row>
    <row r="22" spans="1:69" ht="15.75" thickBot="1" x14ac:dyDescent="0.3">
      <c r="A22" s="6" t="s">
        <v>6</v>
      </c>
      <c r="B22" s="7" t="s">
        <v>14</v>
      </c>
      <c r="C22" s="7" t="s">
        <v>15</v>
      </c>
      <c r="D22" s="7" t="s">
        <v>45</v>
      </c>
      <c r="E22" s="7" t="s">
        <v>35</v>
      </c>
    </row>
    <row r="23" spans="1:69" x14ac:dyDescent="0.25">
      <c r="A23" s="8" t="s">
        <v>66</v>
      </c>
      <c r="B23" s="45">
        <v>40000</v>
      </c>
      <c r="C23" s="45">
        <v>321289593.75999999</v>
      </c>
      <c r="D23" s="45">
        <v>41289593.759999998</v>
      </c>
      <c r="E23" s="27">
        <f>+SUM(B23:D23)</f>
        <v>362619187.51999998</v>
      </c>
      <c r="I23" s="14"/>
    </row>
    <row r="24" spans="1:69" x14ac:dyDescent="0.25">
      <c r="A24" s="8" t="s">
        <v>50</v>
      </c>
      <c r="B24" s="46">
        <v>87844953.980000004</v>
      </c>
      <c r="C24" s="46">
        <v>86095015.469999999</v>
      </c>
      <c r="D24" s="46">
        <v>109811402.43000001</v>
      </c>
      <c r="E24" s="27">
        <f>+SUM(B24:D24)</f>
        <v>283751371.88</v>
      </c>
    </row>
    <row r="25" spans="1:69" ht="15.75" thickBot="1" x14ac:dyDescent="0.3">
      <c r="A25" s="10" t="s">
        <v>19</v>
      </c>
      <c r="B25" s="34">
        <f t="shared" ref="B25:D25" si="1">SUM(B23:B24)</f>
        <v>87884953.980000004</v>
      </c>
      <c r="C25" s="34">
        <f t="shared" si="1"/>
        <v>407384609.23000002</v>
      </c>
      <c r="D25" s="34">
        <f t="shared" si="1"/>
        <v>151100996.19</v>
      </c>
      <c r="E25" s="34">
        <f>SUM(E23:E24)</f>
        <v>646370559.39999998</v>
      </c>
      <c r="F25" s="11"/>
      <c r="G25" s="16"/>
      <c r="H25" s="16"/>
    </row>
    <row r="26" spans="1:69" ht="15.75" thickTop="1" x14ac:dyDescent="0.25">
      <c r="A26" s="31" t="s">
        <v>74</v>
      </c>
    </row>
    <row r="27" spans="1:69" x14ac:dyDescent="0.25">
      <c r="A27" s="31"/>
    </row>
    <row r="28" spans="1:69" x14ac:dyDescent="0.25">
      <c r="A28" s="31"/>
    </row>
    <row r="29" spans="1:69" x14ac:dyDescent="0.25">
      <c r="A29" s="31"/>
    </row>
    <row r="30" spans="1:69" x14ac:dyDescent="0.25">
      <c r="A30" s="54" t="s">
        <v>24</v>
      </c>
      <c r="B30" s="54"/>
      <c r="C30" s="54"/>
      <c r="D30" s="54"/>
      <c r="E30" s="54"/>
    </row>
    <row r="31" spans="1:69" x14ac:dyDescent="0.25">
      <c r="A31" s="54" t="s">
        <v>41</v>
      </c>
      <c r="B31" s="54"/>
      <c r="C31" s="54"/>
      <c r="D31" s="54"/>
      <c r="E31" s="54"/>
    </row>
    <row r="32" spans="1:69" x14ac:dyDescent="0.25">
      <c r="A32" s="2" t="s">
        <v>22</v>
      </c>
      <c r="B32" s="3" t="s">
        <v>23</v>
      </c>
      <c r="C32" s="9"/>
      <c r="D32" s="9"/>
      <c r="E32" s="9"/>
    </row>
    <row r="33" spans="1:10" x14ac:dyDescent="0.25">
      <c r="A33" s="2"/>
      <c r="B33" s="3"/>
      <c r="C33" s="9"/>
      <c r="D33" s="9"/>
      <c r="E33" s="9"/>
    </row>
    <row r="34" spans="1:10" ht="15.75" thickBot="1" x14ac:dyDescent="0.3">
      <c r="A34" s="6" t="s">
        <v>25</v>
      </c>
      <c r="B34" s="7" t="s">
        <v>14</v>
      </c>
      <c r="C34" s="7" t="s">
        <v>15</v>
      </c>
      <c r="D34" s="7" t="s">
        <v>45</v>
      </c>
      <c r="E34" s="7" t="s">
        <v>35</v>
      </c>
    </row>
    <row r="35" spans="1:10" x14ac:dyDescent="0.25">
      <c r="A35" s="42" t="s">
        <v>51</v>
      </c>
      <c r="B35" s="35">
        <v>0</v>
      </c>
      <c r="C35" s="35">
        <v>0</v>
      </c>
      <c r="D35" s="35">
        <v>0</v>
      </c>
      <c r="E35" s="14">
        <f>SUM(B35:D35)</f>
        <v>0</v>
      </c>
    </row>
    <row r="36" spans="1:10" x14ac:dyDescent="0.25">
      <c r="A36" s="42" t="s">
        <v>52</v>
      </c>
      <c r="B36" s="35">
        <v>87884953.980000004</v>
      </c>
      <c r="C36" s="35">
        <v>86134609.230000004</v>
      </c>
      <c r="D36" s="35">
        <v>109850996.19000001</v>
      </c>
      <c r="E36" s="14">
        <f t="shared" ref="E36:E40" si="2">SUM(B36:D36)</f>
        <v>283870559.40000004</v>
      </c>
    </row>
    <row r="37" spans="1:10" x14ac:dyDescent="0.25">
      <c r="A37" s="42" t="s">
        <v>53</v>
      </c>
      <c r="B37" s="35">
        <v>0</v>
      </c>
      <c r="C37" s="35">
        <v>0</v>
      </c>
      <c r="D37" s="35">
        <v>0</v>
      </c>
      <c r="E37" s="14">
        <f t="shared" si="2"/>
        <v>0</v>
      </c>
    </row>
    <row r="38" spans="1:10" ht="15.95" customHeight="1" x14ac:dyDescent="0.25">
      <c r="A38" s="42" t="s">
        <v>54</v>
      </c>
      <c r="B38" s="35">
        <v>0</v>
      </c>
      <c r="C38" s="35">
        <v>0</v>
      </c>
      <c r="D38" s="35">
        <v>0</v>
      </c>
      <c r="E38" s="14">
        <f t="shared" si="2"/>
        <v>0</v>
      </c>
    </row>
    <row r="39" spans="1:10" x14ac:dyDescent="0.25">
      <c r="A39" s="42" t="s">
        <v>55</v>
      </c>
      <c r="B39" s="35">
        <v>0</v>
      </c>
      <c r="C39" s="35">
        <v>321250000</v>
      </c>
      <c r="D39" s="35">
        <v>41250000</v>
      </c>
      <c r="E39" s="14">
        <f t="shared" si="2"/>
        <v>362500000</v>
      </c>
    </row>
    <row r="40" spans="1:10" x14ac:dyDescent="0.25">
      <c r="A40" s="42" t="s">
        <v>56</v>
      </c>
      <c r="B40" s="35">
        <v>0</v>
      </c>
      <c r="C40" s="35">
        <v>0</v>
      </c>
      <c r="D40" s="35">
        <v>0</v>
      </c>
      <c r="E40" s="14">
        <f t="shared" si="2"/>
        <v>0</v>
      </c>
    </row>
    <row r="41" spans="1:10" ht="15.75" thickBot="1" x14ac:dyDescent="0.3">
      <c r="A41" s="10" t="s">
        <v>19</v>
      </c>
      <c r="B41" s="36">
        <f t="shared" ref="B41:D41" si="3">SUM(B35:B40)</f>
        <v>87884953.980000004</v>
      </c>
      <c r="C41" s="36">
        <f t="shared" si="3"/>
        <v>407384609.23000002</v>
      </c>
      <c r="D41" s="36">
        <f t="shared" si="3"/>
        <v>151100996.19</v>
      </c>
      <c r="E41" s="36">
        <f>SUM(E35:E40)</f>
        <v>646370559.4000001</v>
      </c>
      <c r="G41" s="16"/>
      <c r="H41" s="16"/>
      <c r="I41" s="16"/>
      <c r="J41" s="16"/>
    </row>
    <row r="42" spans="1:10" ht="15.75" thickTop="1" x14ac:dyDescent="0.25">
      <c r="A42" s="31" t="s">
        <v>74</v>
      </c>
      <c r="C42" s="18"/>
    </row>
    <row r="43" spans="1:10" x14ac:dyDescent="0.25">
      <c r="A43" s="31"/>
      <c r="C43" s="18"/>
    </row>
    <row r="44" spans="1:10" x14ac:dyDescent="0.25">
      <c r="A44" s="31"/>
      <c r="C44" s="18"/>
    </row>
    <row r="45" spans="1:10" x14ac:dyDescent="0.25">
      <c r="A45" s="31"/>
      <c r="C45" s="18"/>
    </row>
    <row r="46" spans="1:10" x14ac:dyDescent="0.25">
      <c r="A46" s="55" t="s">
        <v>26</v>
      </c>
      <c r="B46" s="55"/>
      <c r="C46" s="55"/>
      <c r="D46" s="55"/>
      <c r="E46" s="55"/>
    </row>
    <row r="47" spans="1:10" x14ac:dyDescent="0.25">
      <c r="A47" s="54" t="s">
        <v>27</v>
      </c>
      <c r="B47" s="54"/>
      <c r="C47" s="54"/>
      <c r="D47" s="54"/>
      <c r="E47" s="54"/>
    </row>
    <row r="48" spans="1:10" x14ac:dyDescent="0.25">
      <c r="A48" s="2" t="s">
        <v>22</v>
      </c>
      <c r="B48" s="4" t="s">
        <v>23</v>
      </c>
      <c r="C48" s="9"/>
      <c r="D48" s="9"/>
      <c r="E48" s="9"/>
    </row>
    <row r="49" spans="1:10" x14ac:dyDescent="0.25">
      <c r="A49" s="2"/>
      <c r="B49" s="12"/>
      <c r="C49" s="9"/>
      <c r="D49" s="9"/>
      <c r="E49" s="9"/>
    </row>
    <row r="50" spans="1:10" ht="15.75" thickBot="1" x14ac:dyDescent="0.3">
      <c r="A50" s="6" t="s">
        <v>25</v>
      </c>
      <c r="B50" s="7" t="s">
        <v>14</v>
      </c>
      <c r="C50" s="7" t="s">
        <v>15</v>
      </c>
      <c r="D50" s="7" t="s">
        <v>44</v>
      </c>
      <c r="E50" s="7" t="s">
        <v>35</v>
      </c>
    </row>
    <row r="51" spans="1:10" x14ac:dyDescent="0.25">
      <c r="A51" s="1" t="s">
        <v>37</v>
      </c>
      <c r="B51" s="14">
        <f>'II Trimestre'!E55</f>
        <v>694213943.33000004</v>
      </c>
      <c r="C51" s="14"/>
      <c r="D51" s="14"/>
      <c r="E51" s="14">
        <f>+B51</f>
        <v>694213943.33000004</v>
      </c>
    </row>
    <row r="52" spans="1:10" x14ac:dyDescent="0.25">
      <c r="A52" s="1" t="s">
        <v>28</v>
      </c>
      <c r="B52" s="14">
        <v>251228999.03999999</v>
      </c>
      <c r="C52" s="14">
        <v>249040192.72</v>
      </c>
      <c r="D52" s="14">
        <v>407055117.56999999</v>
      </c>
      <c r="E52" s="14">
        <f>+SUM(B52:D52)</f>
        <v>907324309.32999992</v>
      </c>
      <c r="I52" s="11"/>
      <c r="J52" s="11"/>
    </row>
    <row r="53" spans="1:10" x14ac:dyDescent="0.25">
      <c r="A53" s="1" t="s">
        <v>29</v>
      </c>
      <c r="B53" s="15">
        <f>+B51+B52</f>
        <v>945442942.37</v>
      </c>
      <c r="C53" s="15">
        <f t="shared" ref="C53:D53" si="4">+C51+C52</f>
        <v>249040192.72</v>
      </c>
      <c r="D53" s="15">
        <f t="shared" si="4"/>
        <v>407055117.56999999</v>
      </c>
      <c r="E53" s="15">
        <f>+E51+E52</f>
        <v>1601538252.6599998</v>
      </c>
      <c r="I53" s="11"/>
      <c r="J53" s="11"/>
    </row>
    <row r="54" spans="1:10" x14ac:dyDescent="0.25">
      <c r="A54" s="1" t="s">
        <v>30</v>
      </c>
      <c r="B54" s="14">
        <f>+B41</f>
        <v>87884953.980000004</v>
      </c>
      <c r="C54" s="14">
        <f>+C41</f>
        <v>407384609.23000002</v>
      </c>
      <c r="D54" s="14">
        <f>+D41</f>
        <v>151100996.19</v>
      </c>
      <c r="E54" s="14">
        <f>+SUM(B54:D54)</f>
        <v>646370559.4000001</v>
      </c>
      <c r="I54" s="11"/>
    </row>
    <row r="55" spans="1:10" ht="15.75" thickBot="1" x14ac:dyDescent="0.3">
      <c r="A55" s="37" t="s">
        <v>31</v>
      </c>
      <c r="B55" s="38">
        <f>+B53-B54</f>
        <v>857557988.38999999</v>
      </c>
      <c r="C55" s="38">
        <f t="shared" ref="C55" si="5">+C53-C54</f>
        <v>-158344416.51000002</v>
      </c>
      <c r="D55" s="38">
        <f>+D53-D54</f>
        <v>255954121.38</v>
      </c>
      <c r="E55" s="38">
        <f>+E53-E54</f>
        <v>955167693.25999975</v>
      </c>
      <c r="I55" s="11"/>
    </row>
    <row r="56" spans="1:10" ht="15.75" thickTop="1" x14ac:dyDescent="0.25">
      <c r="A56" s="31" t="s">
        <v>74</v>
      </c>
    </row>
    <row r="57" spans="1:10" ht="35.25" customHeight="1" x14ac:dyDescent="0.25">
      <c r="A57" s="52"/>
      <c r="B57" s="53"/>
      <c r="C57" s="53"/>
      <c r="D57" s="53"/>
      <c r="E57" s="53"/>
    </row>
    <row r="58" spans="1:10" x14ac:dyDescent="0.25">
      <c r="A58" s="40"/>
      <c r="B58" s="11"/>
      <c r="C58" s="11"/>
      <c r="D58" s="11"/>
      <c r="E58" s="11"/>
    </row>
    <row r="59" spans="1:10" x14ac:dyDescent="0.25">
      <c r="B59" s="16"/>
      <c r="C59" s="16"/>
      <c r="D59" s="16"/>
      <c r="E59" s="16"/>
    </row>
    <row r="60" spans="1:10" x14ac:dyDescent="0.25">
      <c r="B60" s="11"/>
    </row>
  </sheetData>
  <mergeCells count="11">
    <mergeCell ref="A30:E30"/>
    <mergeCell ref="A31:E31"/>
    <mergeCell ref="A46:E46"/>
    <mergeCell ref="A47:E47"/>
    <mergeCell ref="A57:E57"/>
    <mergeCell ref="A19:E19"/>
    <mergeCell ref="A1:F1"/>
    <mergeCell ref="A7:F7"/>
    <mergeCell ref="A8:F8"/>
    <mergeCell ref="A15:F15"/>
    <mergeCell ref="A18:E18"/>
  </mergeCells>
  <pageMargins left="0.7" right="0.7" top="0.75" bottom="0.75" header="0.3" footer="0.3"/>
  <ignoredErrors>
    <ignoredError sqref="F12:F13" evalError="1"/>
    <ignoredError sqref="E5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Q60"/>
  <sheetViews>
    <sheetView showGridLines="0" zoomScaleNormal="100" workbookViewId="0">
      <selection activeCell="A61" sqref="A61"/>
    </sheetView>
  </sheetViews>
  <sheetFormatPr baseColWidth="10" defaultColWidth="11.5703125" defaultRowHeight="15" x14ac:dyDescent="0.25"/>
  <cols>
    <col min="1" max="1" width="52.5703125" style="5" bestFit="1" customWidth="1"/>
    <col min="2" max="2" width="15.7109375" style="1" customWidth="1"/>
    <col min="3" max="4" width="16.140625" style="1" bestFit="1" customWidth="1"/>
    <col min="5" max="6" width="22.42578125" style="1" bestFit="1" customWidth="1"/>
    <col min="7" max="7" width="13.42578125" style="1" bestFit="1" customWidth="1"/>
    <col min="8" max="8" width="14.140625" style="1" bestFit="1" customWidth="1"/>
    <col min="9" max="9" width="14" style="1" bestFit="1" customWidth="1"/>
    <col min="10" max="10" width="12.7109375" style="1" bestFit="1" customWidth="1"/>
    <col min="11" max="16384" width="11.5703125" style="1"/>
  </cols>
  <sheetData>
    <row r="1" spans="1:69" x14ac:dyDescent="0.25">
      <c r="A1" s="54" t="s">
        <v>0</v>
      </c>
      <c r="B1" s="54"/>
      <c r="C1" s="54"/>
      <c r="D1" s="54"/>
      <c r="E1" s="54"/>
      <c r="F1" s="54"/>
    </row>
    <row r="2" spans="1:69" x14ac:dyDescent="0.25">
      <c r="A2" s="2" t="s">
        <v>1</v>
      </c>
      <c r="B2" s="1" t="s">
        <v>57</v>
      </c>
      <c r="C2" s="3"/>
      <c r="D2" s="3"/>
      <c r="E2" s="3"/>
      <c r="F2" s="3"/>
    </row>
    <row r="3" spans="1:69" x14ac:dyDescent="0.25">
      <c r="A3" s="2" t="s">
        <v>2</v>
      </c>
      <c r="B3" s="24" t="s">
        <v>58</v>
      </c>
      <c r="C3" s="3"/>
      <c r="D3" s="3"/>
      <c r="E3" s="3"/>
      <c r="F3" s="3"/>
    </row>
    <row r="4" spans="1:69" x14ac:dyDescent="0.25">
      <c r="A4" s="2" t="s">
        <v>3</v>
      </c>
      <c r="B4" s="1" t="s">
        <v>58</v>
      </c>
      <c r="C4" s="3"/>
      <c r="D4" s="3"/>
      <c r="E4" s="3"/>
      <c r="F4" s="3"/>
    </row>
    <row r="5" spans="1:69" x14ac:dyDescent="0.25">
      <c r="A5" s="2" t="s">
        <v>32</v>
      </c>
      <c r="B5" s="17" t="s">
        <v>63</v>
      </c>
      <c r="C5" s="3"/>
      <c r="D5" s="3"/>
      <c r="E5" s="3"/>
      <c r="F5" s="3"/>
    </row>
    <row r="6" spans="1:69" x14ac:dyDescent="0.25">
      <c r="A6" s="2"/>
      <c r="B6" s="4"/>
      <c r="C6" s="3"/>
      <c r="D6" s="3"/>
      <c r="E6" s="3"/>
      <c r="F6" s="3"/>
    </row>
    <row r="7" spans="1:69" x14ac:dyDescent="0.25">
      <c r="A7" s="54" t="s">
        <v>4</v>
      </c>
      <c r="B7" s="54"/>
      <c r="C7" s="54"/>
      <c r="D7" s="54"/>
      <c r="E7" s="54"/>
      <c r="F7" s="54"/>
    </row>
    <row r="8" spans="1:69" x14ac:dyDescent="0.25">
      <c r="A8" s="54" t="s">
        <v>5</v>
      </c>
      <c r="B8" s="54"/>
      <c r="C8" s="54"/>
      <c r="D8" s="54"/>
      <c r="E8" s="54"/>
      <c r="F8" s="54"/>
    </row>
    <row r="9" spans="1:69" x14ac:dyDescent="0.25">
      <c r="A9" s="22"/>
      <c r="B9" s="22"/>
      <c r="C9" s="22"/>
      <c r="D9" s="22"/>
      <c r="E9" s="22"/>
      <c r="F9" s="22"/>
    </row>
    <row r="10" spans="1:69" ht="15.75" thickBot="1" x14ac:dyDescent="0.3">
      <c r="A10" s="6" t="s">
        <v>6</v>
      </c>
      <c r="B10" s="7" t="s">
        <v>7</v>
      </c>
      <c r="C10" s="25" t="s">
        <v>43</v>
      </c>
      <c r="D10" s="25" t="s">
        <v>34</v>
      </c>
      <c r="E10" s="25" t="s">
        <v>35</v>
      </c>
      <c r="F10" s="25" t="s">
        <v>46</v>
      </c>
    </row>
    <row r="11" spans="1:69" x14ac:dyDescent="0.25">
      <c r="A11" s="8" t="s">
        <v>66</v>
      </c>
      <c r="B11" s="26" t="s">
        <v>40</v>
      </c>
      <c r="C11" s="28">
        <f>+'I Trimestre'!F11</f>
        <v>0</v>
      </c>
      <c r="D11" s="28">
        <f>+'II Trimestre'!F11</f>
        <v>129840</v>
      </c>
      <c r="E11" s="27">
        <f>+'III Trimestre'!F11</f>
        <v>152979</v>
      </c>
      <c r="F11" s="27">
        <f>+SUM(C11:E11)</f>
        <v>282819</v>
      </c>
    </row>
    <row r="12" spans="1:69" x14ac:dyDescent="0.25">
      <c r="A12" s="8" t="s">
        <v>50</v>
      </c>
      <c r="B12" s="19" t="s">
        <v>40</v>
      </c>
      <c r="C12" s="28">
        <f>+'I Trimestre'!F12</f>
        <v>64333.333333333336</v>
      </c>
      <c r="D12" s="28">
        <f>+'II Trimestre'!F12</f>
        <v>0</v>
      </c>
      <c r="E12" s="27">
        <f>+'III Trimestre'!F12</f>
        <v>0</v>
      </c>
      <c r="F12" s="27">
        <f>+SUM(C12:E12)</f>
        <v>64333.333333333336</v>
      </c>
    </row>
    <row r="13" spans="1:69" ht="15.75" thickBot="1" x14ac:dyDescent="0.3">
      <c r="A13" s="10" t="s">
        <v>19</v>
      </c>
      <c r="B13" s="29"/>
      <c r="C13" s="30">
        <f>+SUM(C11:C12)</f>
        <v>64333.333333333336</v>
      </c>
      <c r="D13" s="30">
        <f t="shared" ref="D13:F13" si="0">+SUM(D11:D12)</f>
        <v>129840</v>
      </c>
      <c r="E13" s="30">
        <f t="shared" si="0"/>
        <v>152979</v>
      </c>
      <c r="F13" s="30">
        <f t="shared" si="0"/>
        <v>347152.33333333331</v>
      </c>
    </row>
    <row r="14" spans="1:69" s="33" customFormat="1" ht="15.75" thickTop="1" x14ac:dyDescent="0.25">
      <c r="A14" s="31" t="s">
        <v>71</v>
      </c>
      <c r="B14" s="31"/>
      <c r="C14" s="23"/>
      <c r="D14" s="23"/>
      <c r="E14" s="23"/>
      <c r="F14" s="32"/>
      <c r="G14" s="5"/>
      <c r="H14" s="5"/>
      <c r="I14" s="2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s="33" customFormat="1" x14ac:dyDescent="0.25">
      <c r="A15" s="52"/>
      <c r="B15" s="57"/>
      <c r="C15" s="57"/>
      <c r="D15" s="57"/>
      <c r="E15" s="57"/>
      <c r="F15" s="57"/>
      <c r="G15" s="5"/>
      <c r="H15" s="5"/>
      <c r="I15" s="27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s="33" customFormat="1" x14ac:dyDescent="0.25">
      <c r="A16" s="39"/>
      <c r="B16" s="31"/>
      <c r="C16" s="23"/>
      <c r="D16" s="23"/>
      <c r="E16" s="23"/>
      <c r="F16" s="32"/>
      <c r="G16" s="5"/>
      <c r="H16" s="5"/>
      <c r="I16" s="27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s="33" customFormat="1" x14ac:dyDescent="0.25">
      <c r="A17" s="31"/>
      <c r="B17" s="31"/>
      <c r="C17" s="23"/>
      <c r="D17" s="23"/>
      <c r="E17" s="23"/>
      <c r="F17" s="32"/>
      <c r="G17" s="5"/>
      <c r="H17" s="5"/>
      <c r="I17" s="27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56" t="s">
        <v>20</v>
      </c>
      <c r="B18" s="56"/>
      <c r="C18" s="56"/>
      <c r="D18" s="56"/>
      <c r="E18" s="56"/>
    </row>
    <row r="19" spans="1:69" x14ac:dyDescent="0.25">
      <c r="A19" s="54" t="s">
        <v>21</v>
      </c>
      <c r="B19" s="54"/>
      <c r="C19" s="54"/>
      <c r="D19" s="54"/>
      <c r="E19" s="54"/>
    </row>
    <row r="20" spans="1:69" x14ac:dyDescent="0.25">
      <c r="A20" s="2" t="s">
        <v>22</v>
      </c>
      <c r="B20" s="4" t="s">
        <v>23</v>
      </c>
      <c r="C20" s="9"/>
      <c r="D20" s="9"/>
      <c r="E20" s="9"/>
      <c r="F20" s="9"/>
    </row>
    <row r="21" spans="1:69" x14ac:dyDescent="0.25">
      <c r="A21" s="2"/>
      <c r="B21" s="4"/>
      <c r="C21" s="9"/>
      <c r="D21" s="9"/>
      <c r="E21" s="9"/>
      <c r="F21" s="9"/>
    </row>
    <row r="22" spans="1:69" ht="15.75" thickBot="1" x14ac:dyDescent="0.3">
      <c r="A22" s="6" t="s">
        <v>6</v>
      </c>
      <c r="B22" s="7" t="s">
        <v>33</v>
      </c>
      <c r="C22" s="7" t="s">
        <v>34</v>
      </c>
      <c r="D22" s="7" t="s">
        <v>35</v>
      </c>
      <c r="E22" s="7" t="s">
        <v>46</v>
      </c>
    </row>
    <row r="23" spans="1:69" x14ac:dyDescent="0.25">
      <c r="A23" s="8" t="s">
        <v>66</v>
      </c>
      <c r="B23" s="16">
        <f>+'I Trimestre'!E23</f>
        <v>0</v>
      </c>
      <c r="C23" s="16">
        <f>+'II Trimestre'!E23</f>
        <v>379854264.79000002</v>
      </c>
      <c r="D23" s="41">
        <f>+'III Trimestre'!E23</f>
        <v>362619187.51999998</v>
      </c>
      <c r="E23" s="16">
        <f>+SUM(B23:D23)</f>
        <v>742473452.30999994</v>
      </c>
      <c r="H23" s="14"/>
    </row>
    <row r="24" spans="1:69" x14ac:dyDescent="0.25">
      <c r="A24" s="8" t="s">
        <v>50</v>
      </c>
      <c r="B24" s="16">
        <f>+'I Trimestre'!E24</f>
        <v>352910903.48000002</v>
      </c>
      <c r="C24" s="16">
        <f>+'II Trimestre'!E24</f>
        <v>248636562.62</v>
      </c>
      <c r="D24" s="41">
        <f>+'III Trimestre'!E24</f>
        <v>283751371.88</v>
      </c>
      <c r="E24" s="16">
        <f>+SUM(B24:D24)</f>
        <v>885298837.98000002</v>
      </c>
    </row>
    <row r="25" spans="1:69" ht="15.75" thickBot="1" x14ac:dyDescent="0.3">
      <c r="A25" s="10" t="s">
        <v>19</v>
      </c>
      <c r="B25" s="34">
        <f>+SUM(B23:B24)</f>
        <v>352910903.48000002</v>
      </c>
      <c r="C25" s="34">
        <f t="shared" ref="C25:E25" si="1">+SUM(C23:C24)</f>
        <v>628490827.41000009</v>
      </c>
      <c r="D25" s="34">
        <f t="shared" si="1"/>
        <v>646370559.39999998</v>
      </c>
      <c r="E25" s="34">
        <f t="shared" si="1"/>
        <v>1627772290.29</v>
      </c>
      <c r="F25" s="16"/>
      <c r="G25" s="16"/>
    </row>
    <row r="26" spans="1:69" ht="15.75" thickTop="1" x14ac:dyDescent="0.25">
      <c r="A26" s="31" t="s">
        <v>74</v>
      </c>
    </row>
    <row r="27" spans="1:69" x14ac:dyDescent="0.25">
      <c r="A27" s="31"/>
    </row>
    <row r="28" spans="1:69" x14ac:dyDescent="0.25">
      <c r="A28" s="31"/>
    </row>
    <row r="29" spans="1:69" x14ac:dyDescent="0.25">
      <c r="A29" s="31"/>
    </row>
    <row r="30" spans="1:69" x14ac:dyDescent="0.25">
      <c r="A30" s="54" t="s">
        <v>24</v>
      </c>
      <c r="B30" s="54"/>
      <c r="C30" s="54"/>
      <c r="D30" s="54"/>
      <c r="E30" s="54"/>
    </row>
    <row r="31" spans="1:69" x14ac:dyDescent="0.25">
      <c r="A31" s="54" t="s">
        <v>41</v>
      </c>
      <c r="B31" s="54"/>
      <c r="C31" s="54"/>
      <c r="D31" s="54"/>
      <c r="E31" s="54"/>
    </row>
    <row r="32" spans="1:69" x14ac:dyDescent="0.25">
      <c r="A32" s="2" t="s">
        <v>22</v>
      </c>
      <c r="B32" s="3" t="s">
        <v>23</v>
      </c>
      <c r="C32" s="9"/>
      <c r="D32" s="9"/>
      <c r="E32" s="9"/>
    </row>
    <row r="33" spans="1:9" x14ac:dyDescent="0.25">
      <c r="A33" s="2"/>
      <c r="B33" s="3"/>
      <c r="C33" s="9"/>
      <c r="D33" s="9"/>
    </row>
    <row r="34" spans="1:9" ht="15.75" thickBot="1" x14ac:dyDescent="0.3">
      <c r="A34" s="6" t="s">
        <v>25</v>
      </c>
      <c r="B34" s="7" t="s">
        <v>43</v>
      </c>
      <c r="C34" s="7" t="s">
        <v>34</v>
      </c>
      <c r="D34" s="7" t="s">
        <v>47</v>
      </c>
      <c r="E34" s="7" t="s">
        <v>46</v>
      </c>
    </row>
    <row r="35" spans="1:9" x14ac:dyDescent="0.25">
      <c r="A35" s="42" t="s">
        <v>51</v>
      </c>
      <c r="B35" s="35">
        <f>+'I Trimestre'!E35</f>
        <v>0</v>
      </c>
      <c r="C35" s="35">
        <f>+'II Trimestre'!E35</f>
        <v>0</v>
      </c>
      <c r="D35" s="35">
        <f>+'III Trimestre'!E35</f>
        <v>0</v>
      </c>
      <c r="E35" s="16">
        <f>+SUM(B35:D35)</f>
        <v>0</v>
      </c>
    </row>
    <row r="36" spans="1:9" x14ac:dyDescent="0.25">
      <c r="A36" s="42" t="s">
        <v>52</v>
      </c>
      <c r="B36" s="35">
        <f>+'I Trimestre'!E36</f>
        <v>352910903.48000002</v>
      </c>
      <c r="C36" s="35">
        <f>+'II Trimestre'!E36</f>
        <v>245397119.91000003</v>
      </c>
      <c r="D36" s="35">
        <f>+'III Trimestre'!E36</f>
        <v>283870559.40000004</v>
      </c>
      <c r="E36" s="16">
        <f t="shared" ref="E36:E40" si="2">+SUM(B36:D36)</f>
        <v>882178582.7900002</v>
      </c>
    </row>
    <row r="37" spans="1:9" x14ac:dyDescent="0.25">
      <c r="A37" s="42" t="s">
        <v>53</v>
      </c>
      <c r="B37" s="35">
        <f>+'I Trimestre'!E37</f>
        <v>0</v>
      </c>
      <c r="C37" s="35">
        <f>+'II Trimestre'!E37</f>
        <v>4343707.5</v>
      </c>
      <c r="D37" s="35">
        <f>+'III Trimestre'!E37</f>
        <v>0</v>
      </c>
      <c r="E37" s="16">
        <f t="shared" si="2"/>
        <v>4343707.5</v>
      </c>
    </row>
    <row r="38" spans="1:9" ht="15.95" customHeight="1" x14ac:dyDescent="0.25">
      <c r="A38" s="42" t="s">
        <v>54</v>
      </c>
      <c r="B38" s="35">
        <f>+'I Trimestre'!E38</f>
        <v>0</v>
      </c>
      <c r="C38" s="35">
        <f>+'II Trimestre'!E38</f>
        <v>0</v>
      </c>
      <c r="D38" s="35">
        <f>+'III Trimestre'!E38</f>
        <v>0</v>
      </c>
      <c r="E38" s="16">
        <f t="shared" si="2"/>
        <v>0</v>
      </c>
    </row>
    <row r="39" spans="1:9" x14ac:dyDescent="0.25">
      <c r="A39" s="42" t="s">
        <v>55</v>
      </c>
      <c r="B39" s="35">
        <f>+'I Trimestre'!E39</f>
        <v>0</v>
      </c>
      <c r="C39" s="35">
        <f>+'II Trimestre'!E39</f>
        <v>378750000</v>
      </c>
      <c r="D39" s="35">
        <f>+'III Trimestre'!E39</f>
        <v>362500000</v>
      </c>
      <c r="E39" s="16">
        <f t="shared" si="2"/>
        <v>741250000</v>
      </c>
    </row>
    <row r="40" spans="1:9" x14ac:dyDescent="0.25">
      <c r="A40" s="42" t="s">
        <v>56</v>
      </c>
      <c r="B40" s="35">
        <f>+'I Trimestre'!E40</f>
        <v>0</v>
      </c>
      <c r="C40" s="35">
        <f>+'II Trimestre'!E40</f>
        <v>0</v>
      </c>
      <c r="D40" s="35">
        <f>+'III Trimestre'!E40</f>
        <v>0</v>
      </c>
      <c r="E40" s="16">
        <f t="shared" si="2"/>
        <v>0</v>
      </c>
    </row>
    <row r="41" spans="1:9" ht="15.75" thickBot="1" x14ac:dyDescent="0.3">
      <c r="A41" s="10" t="s">
        <v>19</v>
      </c>
      <c r="B41" s="36">
        <f t="shared" ref="B41:D41" si="3">+SUM(B35:B40)</f>
        <v>352910903.48000002</v>
      </c>
      <c r="C41" s="36">
        <f t="shared" si="3"/>
        <v>628490827.41000009</v>
      </c>
      <c r="D41" s="36">
        <f t="shared" si="3"/>
        <v>646370559.4000001</v>
      </c>
      <c r="E41" s="36">
        <f>+SUM(E35:E40)</f>
        <v>1627772290.2900002</v>
      </c>
      <c r="F41" s="16"/>
      <c r="G41" s="16"/>
      <c r="H41" s="16"/>
      <c r="I41" s="16"/>
    </row>
    <row r="42" spans="1:9" ht="15.75" thickTop="1" x14ac:dyDescent="0.25">
      <c r="A42" s="31" t="s">
        <v>74</v>
      </c>
      <c r="C42" s="18"/>
    </row>
    <row r="43" spans="1:9" x14ac:dyDescent="0.25">
      <c r="A43" s="31"/>
      <c r="C43" s="18"/>
    </row>
    <row r="44" spans="1:9" x14ac:dyDescent="0.25">
      <c r="A44" s="31"/>
      <c r="C44" s="18"/>
    </row>
    <row r="45" spans="1:9" x14ac:dyDescent="0.25">
      <c r="A45" s="31"/>
      <c r="C45" s="18"/>
    </row>
    <row r="46" spans="1:9" x14ac:dyDescent="0.25">
      <c r="A46" s="55" t="s">
        <v>26</v>
      </c>
      <c r="B46" s="55"/>
      <c r="C46" s="55"/>
      <c r="D46" s="55"/>
      <c r="E46" s="55"/>
    </row>
    <row r="47" spans="1:9" x14ac:dyDescent="0.25">
      <c r="A47" s="54" t="s">
        <v>27</v>
      </c>
      <c r="B47" s="54"/>
      <c r="C47" s="54"/>
      <c r="D47" s="54"/>
      <c r="E47" s="54"/>
    </row>
    <row r="48" spans="1:9" x14ac:dyDescent="0.25">
      <c r="A48" s="2" t="s">
        <v>22</v>
      </c>
      <c r="B48" s="4" t="s">
        <v>23</v>
      </c>
      <c r="C48" s="9"/>
      <c r="D48" s="9"/>
      <c r="E48" s="9"/>
    </row>
    <row r="49" spans="1:9" x14ac:dyDescent="0.25">
      <c r="A49" s="2"/>
      <c r="B49" s="12"/>
      <c r="C49" s="9"/>
      <c r="D49" s="9"/>
      <c r="E49" s="9"/>
    </row>
    <row r="50" spans="1:9" ht="15.75" thickBot="1" x14ac:dyDescent="0.3">
      <c r="A50" s="6" t="s">
        <v>25</v>
      </c>
      <c r="B50" s="7" t="s">
        <v>33</v>
      </c>
      <c r="C50" s="7" t="s">
        <v>34</v>
      </c>
      <c r="D50" s="7" t="s">
        <v>35</v>
      </c>
      <c r="E50" s="7" t="s">
        <v>46</v>
      </c>
    </row>
    <row r="51" spans="1:9" x14ac:dyDescent="0.25">
      <c r="A51" s="1" t="s">
        <v>37</v>
      </c>
      <c r="B51" s="14">
        <f>+'I Trimestre'!E51</f>
        <v>0</v>
      </c>
      <c r="C51" s="14">
        <f>+'II Trimestre'!E51</f>
        <v>479791156.68999994</v>
      </c>
      <c r="D51" s="14">
        <f>+'III Trimestre'!E51</f>
        <v>694213943.33000004</v>
      </c>
      <c r="E51" s="16">
        <f>+B51</f>
        <v>0</v>
      </c>
    </row>
    <row r="52" spans="1:9" x14ac:dyDescent="0.25">
      <c r="A52" s="1" t="s">
        <v>28</v>
      </c>
      <c r="B52" s="14">
        <f>+'I Trimestre'!E52</f>
        <v>832702060.16999996</v>
      </c>
      <c r="C52" s="14">
        <f>+'II Trimestre'!E52</f>
        <v>842913614.05000007</v>
      </c>
      <c r="D52" s="14">
        <f>+'III Trimestre'!E52</f>
        <v>907324309.32999992</v>
      </c>
      <c r="E52" s="16">
        <f>+SUM(B52:D52)</f>
        <v>2582939983.5500002</v>
      </c>
      <c r="H52" s="11"/>
      <c r="I52" s="11"/>
    </row>
    <row r="53" spans="1:9" x14ac:dyDescent="0.25">
      <c r="A53" s="1" t="s">
        <v>29</v>
      </c>
      <c r="B53" s="14">
        <f>+'I Trimestre'!E53</f>
        <v>832702060.16999996</v>
      </c>
      <c r="C53" s="14">
        <f>+'II Trimestre'!E53</f>
        <v>1322704770.74</v>
      </c>
      <c r="D53" s="14">
        <f>+'III Trimestre'!E53</f>
        <v>1601538252.6599998</v>
      </c>
      <c r="E53" s="16">
        <f>+E51+E52</f>
        <v>2582939983.5500002</v>
      </c>
      <c r="H53" s="11"/>
      <c r="I53" s="11"/>
    </row>
    <row r="54" spans="1:9" x14ac:dyDescent="0.25">
      <c r="A54" s="1" t="s">
        <v>30</v>
      </c>
      <c r="B54" s="14">
        <f>+'I Trimestre'!E54</f>
        <v>352910903.48000002</v>
      </c>
      <c r="C54" s="14">
        <f>+'II Trimestre'!E54</f>
        <v>628490827.40999997</v>
      </c>
      <c r="D54" s="14">
        <f>+'III Trimestre'!E54</f>
        <v>646370559.4000001</v>
      </c>
      <c r="E54" s="16">
        <f>+SUM(B54:D54)</f>
        <v>1627772290.29</v>
      </c>
      <c r="H54" s="11"/>
    </row>
    <row r="55" spans="1:9" ht="15.75" thickBot="1" x14ac:dyDescent="0.3">
      <c r="A55" s="37" t="s">
        <v>31</v>
      </c>
      <c r="B55" s="43">
        <f>+'I Trimestre'!E55</f>
        <v>479791156.68999994</v>
      </c>
      <c r="C55" s="43">
        <f>+'II Trimestre'!E55</f>
        <v>694213943.33000004</v>
      </c>
      <c r="D55" s="43">
        <f>+'III Trimestre'!E55</f>
        <v>955167693.25999975</v>
      </c>
      <c r="E55" s="38">
        <f>+E53-E54</f>
        <v>955167693.26000023</v>
      </c>
      <c r="H55" s="11"/>
    </row>
    <row r="56" spans="1:9" ht="15.75" thickTop="1" x14ac:dyDescent="0.25">
      <c r="A56" s="31" t="s">
        <v>74</v>
      </c>
    </row>
    <row r="57" spans="1:9" ht="35.25" customHeight="1" x14ac:dyDescent="0.25">
      <c r="A57" s="52"/>
      <c r="B57" s="53"/>
      <c r="C57" s="53"/>
      <c r="D57" s="53"/>
      <c r="E57" s="53"/>
    </row>
    <row r="58" spans="1:9" x14ac:dyDescent="0.25">
      <c r="A58" s="40"/>
      <c r="B58" s="11"/>
      <c r="C58" s="11"/>
      <c r="D58" s="11"/>
      <c r="E58" s="11"/>
    </row>
    <row r="59" spans="1:9" x14ac:dyDescent="0.25">
      <c r="B59" s="16"/>
      <c r="C59" s="16"/>
      <c r="D59" s="16"/>
      <c r="E59" s="16"/>
    </row>
    <row r="60" spans="1:9" x14ac:dyDescent="0.25">
      <c r="B60" s="11"/>
    </row>
  </sheetData>
  <mergeCells count="11">
    <mergeCell ref="A30:E30"/>
    <mergeCell ref="A31:E31"/>
    <mergeCell ref="A46:E46"/>
    <mergeCell ref="A47:E47"/>
    <mergeCell ref="A57:E57"/>
    <mergeCell ref="A19:E19"/>
    <mergeCell ref="A1:F1"/>
    <mergeCell ref="A7:F7"/>
    <mergeCell ref="A8:F8"/>
    <mergeCell ref="A15:F15"/>
    <mergeCell ref="A18:E18"/>
  </mergeCells>
  <pageMargins left="0.7" right="0.7" top="0.75" bottom="0.75" header="0.3" footer="0.3"/>
  <ignoredErrors>
    <ignoredError sqref="E53" formula="1"/>
    <ignoredError sqref="C12:F13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Q60"/>
  <sheetViews>
    <sheetView showGridLines="0" topLeftCell="A4" workbookViewId="0">
      <selection activeCell="H34" sqref="H34"/>
    </sheetView>
  </sheetViews>
  <sheetFormatPr baseColWidth="10" defaultColWidth="11.5703125" defaultRowHeight="15" x14ac:dyDescent="0.25"/>
  <cols>
    <col min="1" max="1" width="52.5703125" style="5" bestFit="1" customWidth="1"/>
    <col min="2" max="2" width="17.42578125" style="1" customWidth="1"/>
    <col min="3" max="4" width="15.7109375" style="1" customWidth="1"/>
    <col min="5" max="5" width="18.140625" style="1" customWidth="1"/>
    <col min="6" max="6" width="11.42578125" style="1" bestFit="1" customWidth="1"/>
    <col min="7" max="7" width="13.42578125" style="1" bestFit="1" customWidth="1"/>
    <col min="8" max="8" width="14.140625" style="1" bestFit="1" customWidth="1"/>
    <col min="9" max="9" width="14" style="1" bestFit="1" customWidth="1"/>
    <col min="10" max="10" width="12.7109375" style="1" bestFit="1" customWidth="1"/>
    <col min="11" max="16384" width="11.5703125" style="1"/>
  </cols>
  <sheetData>
    <row r="1" spans="1:69" x14ac:dyDescent="0.25">
      <c r="A1" s="54" t="s">
        <v>0</v>
      </c>
      <c r="B1" s="54"/>
      <c r="C1" s="54"/>
      <c r="D1" s="54"/>
      <c r="E1" s="54"/>
      <c r="F1" s="54"/>
    </row>
    <row r="2" spans="1:69" x14ac:dyDescent="0.25">
      <c r="A2" s="2" t="s">
        <v>1</v>
      </c>
      <c r="B2" s="1" t="s">
        <v>57</v>
      </c>
      <c r="C2" s="3"/>
      <c r="D2" s="3"/>
      <c r="E2" s="3"/>
      <c r="F2" s="3"/>
    </row>
    <row r="3" spans="1:69" x14ac:dyDescent="0.25">
      <c r="A3" s="2" t="s">
        <v>2</v>
      </c>
      <c r="B3" s="24" t="s">
        <v>58</v>
      </c>
      <c r="C3" s="3"/>
      <c r="D3" s="3"/>
      <c r="E3" s="3"/>
      <c r="F3" s="3"/>
    </row>
    <row r="4" spans="1:69" x14ac:dyDescent="0.25">
      <c r="A4" s="2" t="s">
        <v>3</v>
      </c>
      <c r="B4" s="1" t="s">
        <v>58</v>
      </c>
      <c r="C4" s="3"/>
      <c r="D4" s="3"/>
      <c r="E4" s="3"/>
      <c r="F4" s="3"/>
    </row>
    <row r="5" spans="1:69" x14ac:dyDescent="0.25">
      <c r="A5" s="2" t="s">
        <v>32</v>
      </c>
      <c r="B5" s="17" t="s">
        <v>67</v>
      </c>
      <c r="C5" s="3"/>
      <c r="D5" s="3"/>
      <c r="E5" s="3"/>
      <c r="F5" s="3"/>
    </row>
    <row r="6" spans="1:69" x14ac:dyDescent="0.25">
      <c r="A6" s="2"/>
      <c r="B6" s="4"/>
      <c r="C6" s="3"/>
      <c r="D6" s="3"/>
      <c r="E6" s="3"/>
      <c r="F6" s="3"/>
    </row>
    <row r="7" spans="1:69" x14ac:dyDescent="0.25">
      <c r="A7" s="54" t="s">
        <v>4</v>
      </c>
      <c r="B7" s="54"/>
      <c r="C7" s="54"/>
      <c r="D7" s="54"/>
      <c r="E7" s="54"/>
      <c r="F7" s="54"/>
    </row>
    <row r="8" spans="1:69" x14ac:dyDescent="0.25">
      <c r="A8" s="54" t="s">
        <v>5</v>
      </c>
      <c r="B8" s="54"/>
      <c r="C8" s="54"/>
      <c r="D8" s="54"/>
      <c r="E8" s="54"/>
      <c r="F8" s="54"/>
    </row>
    <row r="9" spans="1:69" x14ac:dyDescent="0.25">
      <c r="A9" s="22"/>
      <c r="B9" s="22"/>
      <c r="C9" s="22"/>
      <c r="D9" s="22"/>
      <c r="E9" s="22"/>
      <c r="F9" s="22"/>
    </row>
    <row r="10" spans="1:69" ht="15.75" thickBot="1" x14ac:dyDescent="0.3">
      <c r="A10" s="6" t="s">
        <v>6</v>
      </c>
      <c r="B10" s="7" t="s">
        <v>7</v>
      </c>
      <c r="C10" s="25" t="s">
        <v>16</v>
      </c>
      <c r="D10" s="25" t="s">
        <v>17</v>
      </c>
      <c r="E10" s="25" t="s">
        <v>18</v>
      </c>
      <c r="F10" s="25" t="s">
        <v>36</v>
      </c>
    </row>
    <row r="11" spans="1:69" x14ac:dyDescent="0.25">
      <c r="A11" s="8" t="s">
        <v>66</v>
      </c>
      <c r="B11" s="26" t="s">
        <v>40</v>
      </c>
      <c r="C11" s="61">
        <v>96439</v>
      </c>
      <c r="D11" s="61">
        <v>92079</v>
      </c>
      <c r="E11" s="62">
        <v>146482</v>
      </c>
      <c r="F11" s="27">
        <f>+SUM(C11:E11)</f>
        <v>335000</v>
      </c>
    </row>
    <row r="12" spans="1:69" x14ac:dyDescent="0.25">
      <c r="A12" s="8" t="s">
        <v>50</v>
      </c>
      <c r="B12" s="19" t="s">
        <v>40</v>
      </c>
      <c r="C12" s="28">
        <v>0</v>
      </c>
      <c r="D12" s="28">
        <v>0</v>
      </c>
      <c r="E12" s="28">
        <v>0</v>
      </c>
      <c r="F12" s="27">
        <f>+AVERAGE(C12:E12)</f>
        <v>0</v>
      </c>
      <c r="G12" s="1" t="s">
        <v>72</v>
      </c>
    </row>
    <row r="13" spans="1:69" ht="15.75" thickBot="1" x14ac:dyDescent="0.3">
      <c r="A13" s="10" t="s">
        <v>65</v>
      </c>
      <c r="B13" s="29"/>
      <c r="C13" s="30">
        <f t="shared" ref="C13:E13" si="0">+SUM(C11:C12)</f>
        <v>96439</v>
      </c>
      <c r="D13" s="30">
        <f t="shared" si="0"/>
        <v>92079</v>
      </c>
      <c r="E13" s="30">
        <f t="shared" si="0"/>
        <v>146482</v>
      </c>
      <c r="F13" s="30">
        <f>+SUM(F11:F12)</f>
        <v>335000</v>
      </c>
      <c r="G13" s="13"/>
    </row>
    <row r="14" spans="1:69" s="33" customFormat="1" ht="15.75" thickTop="1" x14ac:dyDescent="0.25">
      <c r="A14" s="31" t="s">
        <v>71</v>
      </c>
      <c r="B14" s="31"/>
      <c r="C14" s="23"/>
      <c r="D14" s="23"/>
      <c r="E14" s="23"/>
      <c r="F14" s="32"/>
      <c r="G14" s="5"/>
      <c r="H14" s="5"/>
      <c r="I14" s="2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s="33" customFormat="1" x14ac:dyDescent="0.25">
      <c r="A15" s="52" t="s">
        <v>73</v>
      </c>
      <c r="B15" s="57"/>
      <c r="C15" s="57"/>
      <c r="D15" s="57"/>
      <c r="E15" s="57"/>
      <c r="F15" s="57"/>
      <c r="G15" s="5"/>
      <c r="H15" s="5"/>
      <c r="I15" s="27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s="33" customFormat="1" x14ac:dyDescent="0.25">
      <c r="A16" s="39"/>
      <c r="B16" s="31"/>
      <c r="C16" s="23"/>
      <c r="D16" s="23"/>
      <c r="E16" s="23"/>
      <c r="F16" s="32"/>
      <c r="G16" s="5"/>
      <c r="H16" s="5"/>
      <c r="I16" s="27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s="33" customFormat="1" x14ac:dyDescent="0.25">
      <c r="A17" s="31"/>
      <c r="B17" s="31"/>
      <c r="C17" s="23"/>
      <c r="D17" s="23"/>
      <c r="E17" s="23"/>
      <c r="F17" s="32"/>
      <c r="G17" s="5"/>
      <c r="H17" s="5"/>
      <c r="I17" s="27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56" t="s">
        <v>20</v>
      </c>
      <c r="B18" s="56"/>
      <c r="C18" s="56"/>
      <c r="D18" s="56"/>
      <c r="E18" s="56"/>
    </row>
    <row r="19" spans="1:69" x14ac:dyDescent="0.25">
      <c r="A19" s="54" t="s">
        <v>21</v>
      </c>
      <c r="B19" s="54"/>
      <c r="C19" s="54"/>
      <c r="D19" s="54"/>
      <c r="E19" s="54"/>
    </row>
    <row r="20" spans="1:69" x14ac:dyDescent="0.25">
      <c r="A20" s="2" t="s">
        <v>22</v>
      </c>
      <c r="B20" s="4" t="s">
        <v>23</v>
      </c>
      <c r="C20" s="9"/>
      <c r="D20" s="9"/>
      <c r="E20" s="9"/>
      <c r="F20" s="9"/>
    </row>
    <row r="21" spans="1:69" x14ac:dyDescent="0.25">
      <c r="A21" s="2"/>
      <c r="B21" s="4"/>
      <c r="C21" s="9"/>
      <c r="D21" s="9"/>
      <c r="E21" s="9"/>
      <c r="F21" s="9"/>
    </row>
    <row r="22" spans="1:69" ht="15.75" thickBot="1" x14ac:dyDescent="0.3">
      <c r="A22" s="6" t="s">
        <v>6</v>
      </c>
      <c r="B22" s="25" t="s">
        <v>16</v>
      </c>
      <c r="C22" s="25" t="s">
        <v>17</v>
      </c>
      <c r="D22" s="25" t="s">
        <v>18</v>
      </c>
      <c r="E22" s="25" t="s">
        <v>36</v>
      </c>
    </row>
    <row r="23" spans="1:69" x14ac:dyDescent="0.25">
      <c r="A23" s="8" t="s">
        <v>66</v>
      </c>
      <c r="B23" s="45">
        <v>6289982.2599999998</v>
      </c>
      <c r="C23" s="45">
        <v>39593.759999999995</v>
      </c>
      <c r="D23" s="45">
        <v>69002394.469999999</v>
      </c>
      <c r="E23" s="27">
        <f>+SUM(B23:D23)</f>
        <v>75331970.489999995</v>
      </c>
      <c r="I23" s="14"/>
    </row>
    <row r="24" spans="1:69" x14ac:dyDescent="0.25">
      <c r="A24" s="8" t="s">
        <v>68</v>
      </c>
      <c r="B24" s="46">
        <v>99824714.629999995</v>
      </c>
      <c r="C24" s="46">
        <v>112009779.23</v>
      </c>
      <c r="D24" s="46">
        <v>102528386.74000001</v>
      </c>
      <c r="E24" s="27">
        <f>+SUM(B24:D24)</f>
        <v>314362880.60000002</v>
      </c>
      <c r="F24" s="1" t="s">
        <v>72</v>
      </c>
    </row>
    <row r="25" spans="1:69" ht="15.75" thickBot="1" x14ac:dyDescent="0.3">
      <c r="A25" s="10" t="s">
        <v>19</v>
      </c>
      <c r="B25" s="34">
        <f t="shared" ref="B25:D25" si="1">SUM(B23:B24)</f>
        <v>106114696.89</v>
      </c>
      <c r="C25" s="34">
        <f t="shared" si="1"/>
        <v>112049372.99000001</v>
      </c>
      <c r="D25" s="34">
        <f t="shared" si="1"/>
        <v>171530781.21000001</v>
      </c>
      <c r="E25" s="34">
        <f>SUM(E23:E24)</f>
        <v>389694851.09000003</v>
      </c>
      <c r="F25" s="11"/>
      <c r="G25" s="16"/>
      <c r="H25" s="16"/>
    </row>
    <row r="26" spans="1:69" ht="15.75" thickTop="1" x14ac:dyDescent="0.25">
      <c r="A26" s="31" t="s">
        <v>74</v>
      </c>
    </row>
    <row r="27" spans="1:69" x14ac:dyDescent="0.25">
      <c r="A27" s="31" t="s">
        <v>75</v>
      </c>
    </row>
    <row r="28" spans="1:69" x14ac:dyDescent="0.25">
      <c r="A28" s="31"/>
    </row>
    <row r="29" spans="1:69" x14ac:dyDescent="0.25">
      <c r="A29" s="31"/>
    </row>
    <row r="30" spans="1:69" x14ac:dyDescent="0.25">
      <c r="A30" s="54" t="s">
        <v>24</v>
      </c>
      <c r="B30" s="54"/>
      <c r="C30" s="54"/>
      <c r="D30" s="54"/>
      <c r="E30" s="54"/>
    </row>
    <row r="31" spans="1:69" x14ac:dyDescent="0.25">
      <c r="A31" s="54" t="s">
        <v>41</v>
      </c>
      <c r="B31" s="54"/>
      <c r="C31" s="54"/>
      <c r="D31" s="54"/>
      <c r="E31" s="54"/>
    </row>
    <row r="32" spans="1:69" x14ac:dyDescent="0.25">
      <c r="A32" s="2" t="s">
        <v>22</v>
      </c>
      <c r="B32" s="3" t="s">
        <v>23</v>
      </c>
      <c r="C32" s="9"/>
      <c r="D32" s="9"/>
      <c r="E32" s="9"/>
    </row>
    <row r="33" spans="1:10" x14ac:dyDescent="0.25">
      <c r="A33" s="2"/>
      <c r="B33" s="3"/>
      <c r="C33" s="9"/>
      <c r="D33" s="9"/>
      <c r="E33" s="9"/>
    </row>
    <row r="34" spans="1:10" ht="15.75" thickBot="1" x14ac:dyDescent="0.3">
      <c r="A34" s="6" t="s">
        <v>25</v>
      </c>
      <c r="B34" s="25" t="s">
        <v>16</v>
      </c>
      <c r="C34" s="25" t="s">
        <v>17</v>
      </c>
      <c r="D34" s="25" t="s">
        <v>18</v>
      </c>
      <c r="E34" s="25" t="s">
        <v>36</v>
      </c>
    </row>
    <row r="35" spans="1:10" x14ac:dyDescent="0.25">
      <c r="A35" s="42" t="s">
        <v>51</v>
      </c>
      <c r="B35" s="47">
        <v>0</v>
      </c>
      <c r="C35" s="47">
        <v>0</v>
      </c>
      <c r="D35" s="47">
        <v>0</v>
      </c>
      <c r="E35" s="14">
        <f t="shared" ref="E35:E40" si="2">SUM(B35:D35)</f>
        <v>0</v>
      </c>
    </row>
    <row r="36" spans="1:10" x14ac:dyDescent="0.25">
      <c r="A36" s="42" t="s">
        <v>52</v>
      </c>
      <c r="B36" s="47">
        <v>91456515.420000002</v>
      </c>
      <c r="C36" s="47">
        <v>108961268.25999999</v>
      </c>
      <c r="D36" s="47">
        <v>102209046.74000001</v>
      </c>
      <c r="E36" s="14">
        <f t="shared" si="2"/>
        <v>302626830.42000002</v>
      </c>
    </row>
    <row r="37" spans="1:10" x14ac:dyDescent="0.25">
      <c r="A37" s="42" t="s">
        <v>53</v>
      </c>
      <c r="B37" s="47">
        <v>1584300.72</v>
      </c>
      <c r="C37" s="47">
        <v>3088105.23</v>
      </c>
      <c r="D37" s="47">
        <v>359340</v>
      </c>
      <c r="E37" s="14">
        <f t="shared" si="2"/>
        <v>5031745.95</v>
      </c>
    </row>
    <row r="38" spans="1:10" ht="15.95" customHeight="1" x14ac:dyDescent="0.25">
      <c r="A38" s="42" t="s">
        <v>54</v>
      </c>
      <c r="B38" s="47">
        <v>6823880.75</v>
      </c>
      <c r="C38" s="47">
        <v>0</v>
      </c>
      <c r="D38" s="47">
        <v>0</v>
      </c>
      <c r="E38" s="14">
        <f t="shared" si="2"/>
        <v>6823880.75</v>
      </c>
    </row>
    <row r="39" spans="1:10" x14ac:dyDescent="0.25">
      <c r="A39" s="42" t="s">
        <v>55</v>
      </c>
      <c r="B39" s="47">
        <f>646260228.45-640010228.45</f>
        <v>6250000</v>
      </c>
      <c r="C39" s="47">
        <v>0</v>
      </c>
      <c r="D39" s="47">
        <f>671907040.32-602944645.85</f>
        <v>68962394.470000029</v>
      </c>
      <c r="E39" s="14">
        <f t="shared" si="2"/>
        <v>75212394.470000029</v>
      </c>
    </row>
    <row r="40" spans="1:10" x14ac:dyDescent="0.25">
      <c r="A40" s="42" t="s">
        <v>56</v>
      </c>
      <c r="B40" s="47">
        <v>0</v>
      </c>
      <c r="C40" s="47">
        <v>0</v>
      </c>
      <c r="D40" s="47">
        <v>0</v>
      </c>
      <c r="E40" s="14">
        <f t="shared" si="2"/>
        <v>0</v>
      </c>
    </row>
    <row r="41" spans="1:10" ht="15.75" thickBot="1" x14ac:dyDescent="0.3">
      <c r="A41" s="10" t="s">
        <v>19</v>
      </c>
      <c r="B41" s="36">
        <f>SUM(B35:B40)</f>
        <v>106114696.89</v>
      </c>
      <c r="C41" s="36">
        <f>SUM(C35:C40)</f>
        <v>112049373.48999999</v>
      </c>
      <c r="D41" s="36">
        <f>SUM(D35:D40)</f>
        <v>171530781.21000004</v>
      </c>
      <c r="E41" s="36">
        <f>SUM(E35:E40)</f>
        <v>389694851.59000003</v>
      </c>
      <c r="G41" s="16"/>
      <c r="H41" s="16"/>
      <c r="I41" s="16"/>
      <c r="J41" s="16"/>
    </row>
    <row r="42" spans="1:10" ht="15.75" thickTop="1" x14ac:dyDescent="0.25">
      <c r="A42" s="31" t="s">
        <v>74</v>
      </c>
      <c r="C42" s="18"/>
    </row>
    <row r="43" spans="1:10" x14ac:dyDescent="0.25">
      <c r="A43" s="31"/>
      <c r="C43" s="18"/>
    </row>
    <row r="44" spans="1:10" x14ac:dyDescent="0.25">
      <c r="A44" s="31"/>
      <c r="C44" s="18"/>
    </row>
    <row r="45" spans="1:10" x14ac:dyDescent="0.25">
      <c r="A45" s="31"/>
      <c r="C45" s="18"/>
    </row>
    <row r="46" spans="1:10" x14ac:dyDescent="0.25">
      <c r="A46" s="55" t="s">
        <v>26</v>
      </c>
      <c r="B46" s="55"/>
      <c r="C46" s="55"/>
      <c r="D46" s="55"/>
      <c r="E46" s="55"/>
    </row>
    <row r="47" spans="1:10" x14ac:dyDescent="0.25">
      <c r="A47" s="54" t="s">
        <v>27</v>
      </c>
      <c r="B47" s="54"/>
      <c r="C47" s="54"/>
      <c r="D47" s="54"/>
      <c r="E47" s="54"/>
    </row>
    <row r="48" spans="1:10" x14ac:dyDescent="0.25">
      <c r="A48" s="2" t="s">
        <v>22</v>
      </c>
      <c r="B48" s="4" t="s">
        <v>23</v>
      </c>
      <c r="C48" s="9"/>
      <c r="D48" s="9"/>
      <c r="E48" s="9"/>
    </row>
    <row r="49" spans="1:10" x14ac:dyDescent="0.25">
      <c r="A49" s="2"/>
      <c r="B49" s="12"/>
      <c r="C49" s="9"/>
      <c r="D49" s="9"/>
      <c r="E49" s="9"/>
    </row>
    <row r="50" spans="1:10" ht="15.75" thickBot="1" x14ac:dyDescent="0.3">
      <c r="A50" s="6" t="s">
        <v>25</v>
      </c>
      <c r="B50" s="25" t="s">
        <v>16</v>
      </c>
      <c r="C50" s="25" t="s">
        <v>17</v>
      </c>
      <c r="D50" s="25" t="s">
        <v>18</v>
      </c>
      <c r="E50" s="25" t="s">
        <v>36</v>
      </c>
    </row>
    <row r="51" spans="1:10" x14ac:dyDescent="0.25">
      <c r="A51" s="1" t="s">
        <v>37</v>
      </c>
      <c r="B51" s="14">
        <f>'III Trimestre'!E55</f>
        <v>955167693.25999975</v>
      </c>
      <c r="C51" s="14"/>
      <c r="D51" s="14"/>
      <c r="E51" s="14">
        <f>+B51</f>
        <v>955167693.25999975</v>
      </c>
    </row>
    <row r="52" spans="1:10" x14ac:dyDescent="0.25">
      <c r="A52" s="1" t="s">
        <v>28</v>
      </c>
      <c r="B52" s="14">
        <f>1197593163.77-1008142172.62</f>
        <v>189450991.14999998</v>
      </c>
      <c r="C52" s="14">
        <f>527289571.42-140610552.38</f>
        <v>386679019.04000002</v>
      </c>
      <c r="D52" s="14">
        <f>353258059.89-94202149.3</f>
        <v>259055910.58999997</v>
      </c>
      <c r="E52" s="14">
        <f>+SUM(B52:D52)</f>
        <v>835185920.77999997</v>
      </c>
      <c r="I52" s="11"/>
      <c r="J52" s="11"/>
    </row>
    <row r="53" spans="1:10" x14ac:dyDescent="0.25">
      <c r="A53" s="1" t="s">
        <v>29</v>
      </c>
      <c r="B53" s="15">
        <f>+B51+B52</f>
        <v>1144618684.4099998</v>
      </c>
      <c r="C53" s="15">
        <f t="shared" ref="C53:D53" si="3">+C51+C52</f>
        <v>386679019.04000002</v>
      </c>
      <c r="D53" s="15">
        <f t="shared" si="3"/>
        <v>259055910.58999997</v>
      </c>
      <c r="E53" s="15">
        <f>+E51+E52</f>
        <v>1790353614.0399997</v>
      </c>
      <c r="I53" s="11"/>
      <c r="J53" s="11"/>
    </row>
    <row r="54" spans="1:10" x14ac:dyDescent="0.25">
      <c r="A54" s="1" t="s">
        <v>30</v>
      </c>
      <c r="B54" s="14">
        <f>+B41</f>
        <v>106114696.89</v>
      </c>
      <c r="C54" s="14">
        <f>+C41</f>
        <v>112049373.48999999</v>
      </c>
      <c r="D54" s="14">
        <f>+D41</f>
        <v>171530781.21000004</v>
      </c>
      <c r="E54" s="14">
        <f>+SUM(B54:D54)</f>
        <v>389694851.59000003</v>
      </c>
      <c r="I54" s="11"/>
    </row>
    <row r="55" spans="1:10" ht="15.75" thickBot="1" x14ac:dyDescent="0.3">
      <c r="A55" s="37" t="s">
        <v>31</v>
      </c>
      <c r="B55" s="38">
        <f>+B53-B54</f>
        <v>1038503987.5199999</v>
      </c>
      <c r="C55" s="38">
        <f t="shared" ref="C55" si="4">+C53-C54</f>
        <v>274629645.55000001</v>
      </c>
      <c r="D55" s="38">
        <f>+D53-D54</f>
        <v>87525129.379999936</v>
      </c>
      <c r="E55" s="38">
        <f>+E53-E54</f>
        <v>1400658762.4499998</v>
      </c>
      <c r="I55" s="11"/>
    </row>
    <row r="56" spans="1:10" ht="15.75" thickTop="1" x14ac:dyDescent="0.25">
      <c r="A56" s="31" t="s">
        <v>74</v>
      </c>
    </row>
    <row r="57" spans="1:10" ht="35.25" customHeight="1" x14ac:dyDescent="0.25">
      <c r="A57" s="52"/>
      <c r="B57" s="53"/>
      <c r="C57" s="53"/>
      <c r="D57" s="53"/>
      <c r="E57" s="53"/>
    </row>
    <row r="58" spans="1:10" x14ac:dyDescent="0.25">
      <c r="A58" s="40"/>
      <c r="B58" s="11"/>
      <c r="C58" s="11"/>
      <c r="D58" s="11"/>
      <c r="E58" s="11"/>
    </row>
    <row r="59" spans="1:10" x14ac:dyDescent="0.25">
      <c r="B59" s="16"/>
      <c r="C59" s="16"/>
      <c r="D59" s="16"/>
      <c r="E59" s="16"/>
    </row>
    <row r="60" spans="1:10" x14ac:dyDescent="0.25">
      <c r="B60" s="11"/>
    </row>
  </sheetData>
  <mergeCells count="11">
    <mergeCell ref="A30:E30"/>
    <mergeCell ref="A31:E31"/>
    <mergeCell ref="A46:E46"/>
    <mergeCell ref="A47:E47"/>
    <mergeCell ref="A57:E57"/>
    <mergeCell ref="A19:E19"/>
    <mergeCell ref="A1:F1"/>
    <mergeCell ref="A7:F7"/>
    <mergeCell ref="A8:F8"/>
    <mergeCell ref="A15:F15"/>
    <mergeCell ref="A18:E18"/>
  </mergeCells>
  <pageMargins left="0.7" right="0.7" top="0.75" bottom="0.75" header="0.3" footer="0.3"/>
  <ignoredErrors>
    <ignoredError sqref="F12:F13" evalError="1"/>
    <ignoredError sqref="E5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Q60"/>
  <sheetViews>
    <sheetView showGridLines="0" tabSelected="1" zoomScaleNormal="100" workbookViewId="0">
      <selection activeCell="A17" sqref="A17"/>
    </sheetView>
  </sheetViews>
  <sheetFormatPr baseColWidth="10" defaultColWidth="11.5703125" defaultRowHeight="15" x14ac:dyDescent="0.25"/>
  <cols>
    <col min="1" max="1" width="52.5703125" style="5" bestFit="1" customWidth="1"/>
    <col min="2" max="2" width="15.7109375" style="1" customWidth="1"/>
    <col min="3" max="3" width="17.7109375" style="1" customWidth="1"/>
    <col min="4" max="4" width="19.28515625" style="1" customWidth="1"/>
    <col min="5" max="5" width="17.85546875" style="1" customWidth="1"/>
    <col min="6" max="6" width="21.85546875" style="1" customWidth="1"/>
    <col min="7" max="7" width="13.42578125" style="1" bestFit="1" customWidth="1"/>
    <col min="8" max="8" width="16.42578125" style="1" bestFit="1" customWidth="1"/>
    <col min="9" max="9" width="14" style="1" bestFit="1" customWidth="1"/>
    <col min="10" max="10" width="12.7109375" style="1" bestFit="1" customWidth="1"/>
    <col min="11" max="16384" width="11.5703125" style="1"/>
  </cols>
  <sheetData>
    <row r="1" spans="1:69" x14ac:dyDescent="0.25">
      <c r="A1" s="54" t="s">
        <v>0</v>
      </c>
      <c r="B1" s="54"/>
      <c r="C1" s="54"/>
      <c r="D1" s="54"/>
      <c r="E1" s="54"/>
      <c r="F1" s="54"/>
    </row>
    <row r="2" spans="1:69" x14ac:dyDescent="0.25">
      <c r="A2" s="2" t="s">
        <v>1</v>
      </c>
      <c r="B2" s="1" t="s">
        <v>57</v>
      </c>
      <c r="C2" s="3"/>
      <c r="D2" s="3"/>
      <c r="E2" s="3"/>
      <c r="F2" s="3"/>
    </row>
    <row r="3" spans="1:69" x14ac:dyDescent="0.25">
      <c r="A3" s="2" t="s">
        <v>2</v>
      </c>
      <c r="B3" s="24" t="s">
        <v>58</v>
      </c>
      <c r="C3" s="3"/>
      <c r="D3" s="3"/>
      <c r="E3" s="3"/>
      <c r="F3" s="3"/>
    </row>
    <row r="4" spans="1:69" x14ac:dyDescent="0.25">
      <c r="A4" s="2" t="s">
        <v>3</v>
      </c>
      <c r="B4" s="1" t="s">
        <v>58</v>
      </c>
      <c r="C4" s="3"/>
      <c r="D4" s="3"/>
      <c r="E4" s="3"/>
      <c r="F4" s="3"/>
    </row>
    <row r="5" spans="1:69" x14ac:dyDescent="0.25">
      <c r="A5" s="2" t="s">
        <v>32</v>
      </c>
      <c r="B5" s="17" t="s">
        <v>64</v>
      </c>
      <c r="C5" s="3"/>
      <c r="D5" s="3"/>
      <c r="E5" s="3"/>
      <c r="F5" s="3"/>
    </row>
    <row r="6" spans="1:69" x14ac:dyDescent="0.25">
      <c r="A6" s="2"/>
      <c r="B6" s="4"/>
      <c r="C6" s="3"/>
      <c r="D6" s="3"/>
      <c r="E6" s="3"/>
      <c r="F6" s="3"/>
    </row>
    <row r="7" spans="1:69" x14ac:dyDescent="0.25">
      <c r="A7" s="54" t="s">
        <v>4</v>
      </c>
      <c r="B7" s="54"/>
      <c r="C7" s="54"/>
      <c r="D7" s="54"/>
      <c r="E7" s="54"/>
      <c r="F7" s="54"/>
    </row>
    <row r="8" spans="1:69" x14ac:dyDescent="0.25">
      <c r="A8" s="54" t="s">
        <v>5</v>
      </c>
      <c r="B8" s="54"/>
      <c r="C8" s="54"/>
      <c r="D8" s="54"/>
      <c r="E8" s="54"/>
      <c r="F8" s="54"/>
    </row>
    <row r="9" spans="1:69" x14ac:dyDescent="0.25">
      <c r="A9" s="22"/>
      <c r="B9" s="22"/>
      <c r="C9" s="22"/>
      <c r="D9" s="22"/>
      <c r="E9" s="22"/>
      <c r="F9" s="22"/>
    </row>
    <row r="10" spans="1:69" ht="15.75" thickBot="1" x14ac:dyDescent="0.3">
      <c r="A10" s="6" t="s">
        <v>6</v>
      </c>
      <c r="B10" s="7" t="s">
        <v>7</v>
      </c>
      <c r="C10" s="25" t="s">
        <v>43</v>
      </c>
      <c r="D10" s="25" t="s">
        <v>34</v>
      </c>
      <c r="E10" s="25" t="s">
        <v>35</v>
      </c>
      <c r="F10" s="25" t="s">
        <v>36</v>
      </c>
      <c r="G10" s="25" t="s">
        <v>39</v>
      </c>
    </row>
    <row r="11" spans="1:69" x14ac:dyDescent="0.25">
      <c r="A11" s="8" t="s">
        <v>66</v>
      </c>
      <c r="B11" s="26" t="s">
        <v>40</v>
      </c>
      <c r="C11" s="28">
        <f>+'I Trimestre'!F11</f>
        <v>0</v>
      </c>
      <c r="D11" s="28">
        <f>+'II Trimestre'!F11</f>
        <v>129840</v>
      </c>
      <c r="E11" s="27">
        <f>+'III Trimestre'!F11</f>
        <v>152979</v>
      </c>
      <c r="F11" s="27">
        <f>+'IV Trimestre'!F11</f>
        <v>335000</v>
      </c>
      <c r="G11" s="27">
        <f>+SUM(C11:F11)</f>
        <v>617819</v>
      </c>
    </row>
    <row r="12" spans="1:69" x14ac:dyDescent="0.25">
      <c r="A12" s="8" t="s">
        <v>69</v>
      </c>
      <c r="B12" s="19" t="s">
        <v>40</v>
      </c>
      <c r="C12" s="28">
        <f>+'I Trimestre'!F12</f>
        <v>64333.333333333336</v>
      </c>
      <c r="D12" s="28">
        <f>+'II Trimestre'!F12</f>
        <v>0</v>
      </c>
      <c r="E12" s="27">
        <f>+'III Trimestre'!F12</f>
        <v>0</v>
      </c>
      <c r="F12" s="27">
        <f>+'IV Trimestre'!F12</f>
        <v>0</v>
      </c>
      <c r="G12" s="27">
        <f>+SUM(C12:F12)</f>
        <v>64333.333333333336</v>
      </c>
    </row>
    <row r="13" spans="1:69" ht="15.75" thickBot="1" x14ac:dyDescent="0.3">
      <c r="A13" s="10" t="s">
        <v>65</v>
      </c>
      <c r="B13" s="29"/>
      <c r="C13" s="30">
        <f t="shared" ref="C13:F13" si="0">+SUM(C11:C12)</f>
        <v>64333.333333333336</v>
      </c>
      <c r="D13" s="30">
        <f t="shared" si="0"/>
        <v>129840</v>
      </c>
      <c r="E13" s="30">
        <f t="shared" si="0"/>
        <v>152979</v>
      </c>
      <c r="F13" s="30">
        <f t="shared" si="0"/>
        <v>335000</v>
      </c>
      <c r="G13" s="30">
        <f>+SUM(G11:G12)</f>
        <v>682152.33333333337</v>
      </c>
    </row>
    <row r="14" spans="1:69" s="33" customFormat="1" ht="15.75" thickTop="1" x14ac:dyDescent="0.25">
      <c r="A14" s="31" t="s">
        <v>71</v>
      </c>
      <c r="B14" s="31"/>
      <c r="C14" s="23"/>
      <c r="D14" s="23"/>
      <c r="E14" s="23"/>
      <c r="F14" s="32"/>
      <c r="G14" s="5"/>
      <c r="H14" s="5"/>
      <c r="I14" s="2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s="33" customFormat="1" x14ac:dyDescent="0.25">
      <c r="A15" s="52" t="s">
        <v>76</v>
      </c>
      <c r="B15" s="57"/>
      <c r="C15" s="57"/>
      <c r="D15" s="57"/>
      <c r="E15" s="57"/>
      <c r="F15" s="57"/>
      <c r="G15" s="5"/>
      <c r="H15" s="5"/>
      <c r="I15" s="27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s="33" customFormat="1" x14ac:dyDescent="0.25">
      <c r="A16" s="39"/>
      <c r="B16" s="31"/>
      <c r="C16" s="23"/>
      <c r="D16" s="23"/>
      <c r="E16" s="23"/>
      <c r="F16" s="32"/>
      <c r="G16" s="5"/>
      <c r="H16" s="5"/>
      <c r="I16" s="27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s="33" customFormat="1" x14ac:dyDescent="0.25">
      <c r="A17" s="31"/>
      <c r="B17" s="31"/>
      <c r="C17" s="23"/>
      <c r="D17" s="23"/>
      <c r="E17" s="23"/>
      <c r="F17" s="32"/>
      <c r="G17" s="5"/>
      <c r="H17" s="5"/>
      <c r="I17" s="27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56" t="s">
        <v>20</v>
      </c>
      <c r="B18" s="56"/>
      <c r="C18" s="56"/>
      <c r="D18" s="56"/>
      <c r="E18" s="56"/>
    </row>
    <row r="19" spans="1:69" x14ac:dyDescent="0.25">
      <c r="A19" s="54" t="s">
        <v>21</v>
      </c>
      <c r="B19" s="54"/>
      <c r="C19" s="54"/>
      <c r="D19" s="54"/>
      <c r="E19" s="54"/>
    </row>
    <row r="20" spans="1:69" x14ac:dyDescent="0.25">
      <c r="A20" s="2" t="s">
        <v>22</v>
      </c>
      <c r="B20" s="4" t="s">
        <v>23</v>
      </c>
      <c r="C20" s="9"/>
      <c r="D20" s="9"/>
      <c r="E20" s="9"/>
      <c r="F20" s="9"/>
    </row>
    <row r="21" spans="1:69" x14ac:dyDescent="0.25">
      <c r="A21" s="2"/>
      <c r="B21" s="4"/>
      <c r="C21" s="9"/>
      <c r="D21" s="9"/>
      <c r="E21" s="9"/>
      <c r="F21" s="9"/>
    </row>
    <row r="22" spans="1:69" ht="15.75" thickBot="1" x14ac:dyDescent="0.3">
      <c r="A22" s="6" t="s">
        <v>6</v>
      </c>
      <c r="B22" s="7" t="s">
        <v>33</v>
      </c>
      <c r="C22" s="7" t="s">
        <v>34</v>
      </c>
      <c r="D22" s="7" t="s">
        <v>35</v>
      </c>
      <c r="E22" s="7" t="s">
        <v>48</v>
      </c>
      <c r="F22" s="7" t="s">
        <v>49</v>
      </c>
    </row>
    <row r="23" spans="1:69" x14ac:dyDescent="0.25">
      <c r="A23" s="8" t="s">
        <v>66</v>
      </c>
      <c r="B23" s="16">
        <f>+'I Trimestre'!E23</f>
        <v>0</v>
      </c>
      <c r="C23" s="16">
        <f>+'II Trimestre'!E23</f>
        <v>379854264.79000002</v>
      </c>
      <c r="D23" s="41">
        <f>+'III Trimestre'!E23</f>
        <v>362619187.51999998</v>
      </c>
      <c r="E23" s="16">
        <f>+'IV Trimestre'!E23</f>
        <v>75331970.489999995</v>
      </c>
      <c r="F23" s="16">
        <f>+SUM(B23:E23)</f>
        <v>817805422.79999995</v>
      </c>
      <c r="H23" s="14"/>
    </row>
    <row r="24" spans="1:69" x14ac:dyDescent="0.25">
      <c r="A24" s="8" t="s">
        <v>50</v>
      </c>
      <c r="B24" s="16">
        <f>+'I Trimestre'!E24</f>
        <v>352910903.48000002</v>
      </c>
      <c r="C24" s="16">
        <f>+'II Trimestre'!E24</f>
        <v>248636562.62</v>
      </c>
      <c r="D24" s="41">
        <f>+'III Trimestre'!E24</f>
        <v>283751371.88</v>
      </c>
      <c r="E24" s="16">
        <f>+'IV Trimestre'!E24</f>
        <v>314362880.60000002</v>
      </c>
      <c r="F24" s="16">
        <f>+SUM(B24:E24)</f>
        <v>1199661718.5799999</v>
      </c>
    </row>
    <row r="25" spans="1:69" ht="15.75" thickBot="1" x14ac:dyDescent="0.3">
      <c r="A25" s="10" t="s">
        <v>19</v>
      </c>
      <c r="B25" s="34">
        <f t="shared" ref="B25:E25" si="1">+SUM(B23:B24)</f>
        <v>352910903.48000002</v>
      </c>
      <c r="C25" s="34">
        <f t="shared" si="1"/>
        <v>628490827.41000009</v>
      </c>
      <c r="D25" s="34">
        <f t="shared" si="1"/>
        <v>646370559.39999998</v>
      </c>
      <c r="E25" s="34">
        <f t="shared" si="1"/>
        <v>389694851.09000003</v>
      </c>
      <c r="F25" s="48">
        <f>+SUM(F23:F24)</f>
        <v>2017467141.3799999</v>
      </c>
      <c r="G25" s="16"/>
      <c r="H25" s="16"/>
    </row>
    <row r="26" spans="1:69" ht="15.75" thickTop="1" x14ac:dyDescent="0.25">
      <c r="A26" s="31" t="s">
        <v>74</v>
      </c>
    </row>
    <row r="27" spans="1:69" x14ac:dyDescent="0.25">
      <c r="A27" s="31"/>
      <c r="D27" s="16"/>
    </row>
    <row r="28" spans="1:69" x14ac:dyDescent="0.25">
      <c r="A28" s="31"/>
    </row>
    <row r="29" spans="1:69" x14ac:dyDescent="0.25">
      <c r="A29" s="31"/>
    </row>
    <row r="30" spans="1:69" x14ac:dyDescent="0.25">
      <c r="A30" s="54" t="s">
        <v>24</v>
      </c>
      <c r="B30" s="54"/>
      <c r="C30" s="54"/>
      <c r="D30" s="54"/>
      <c r="E30" s="54"/>
    </row>
    <row r="31" spans="1:69" x14ac:dyDescent="0.25">
      <c r="A31" s="54" t="s">
        <v>41</v>
      </c>
      <c r="B31" s="54"/>
      <c r="C31" s="54"/>
      <c r="D31" s="54"/>
      <c r="E31" s="54"/>
    </row>
    <row r="32" spans="1:69" x14ac:dyDescent="0.25">
      <c r="A32" s="2" t="s">
        <v>22</v>
      </c>
      <c r="B32" s="3" t="s">
        <v>23</v>
      </c>
      <c r="C32" s="9"/>
      <c r="D32" s="9"/>
      <c r="E32" s="9"/>
    </row>
    <row r="33" spans="1:9" x14ac:dyDescent="0.25">
      <c r="A33" s="2"/>
      <c r="B33" s="3"/>
      <c r="C33" s="9"/>
      <c r="D33" s="9"/>
    </row>
    <row r="34" spans="1:9" ht="15.75" thickBot="1" x14ac:dyDescent="0.3">
      <c r="A34" s="6" t="s">
        <v>25</v>
      </c>
      <c r="B34" s="7" t="s">
        <v>43</v>
      </c>
      <c r="C34" s="7" t="s">
        <v>34</v>
      </c>
      <c r="D34" s="7" t="s">
        <v>47</v>
      </c>
      <c r="E34" s="7" t="s">
        <v>36</v>
      </c>
      <c r="F34" s="7" t="s">
        <v>39</v>
      </c>
    </row>
    <row r="35" spans="1:9" x14ac:dyDescent="0.25">
      <c r="A35" s="42" t="s">
        <v>51</v>
      </c>
      <c r="B35" s="35">
        <f>+'I Trimestre'!E35</f>
        <v>0</v>
      </c>
      <c r="C35" s="35">
        <f>+'II Trimestre'!E35</f>
        <v>0</v>
      </c>
      <c r="D35" s="35">
        <f>+'III Trimestre'!E35</f>
        <v>0</v>
      </c>
      <c r="E35" s="16">
        <f>+'IV Trimestre'!E35</f>
        <v>0</v>
      </c>
      <c r="F35" s="16">
        <f>+SUM(B35:E35)</f>
        <v>0</v>
      </c>
    </row>
    <row r="36" spans="1:9" x14ac:dyDescent="0.25">
      <c r="A36" s="42" t="s">
        <v>52</v>
      </c>
      <c r="B36" s="35">
        <f>+'I Trimestre'!E36</f>
        <v>352910903.48000002</v>
      </c>
      <c r="C36" s="35">
        <f>+'II Trimestre'!E36</f>
        <v>245397119.91000003</v>
      </c>
      <c r="D36" s="35">
        <f>+'III Trimestre'!E36</f>
        <v>283870559.40000004</v>
      </c>
      <c r="E36" s="16">
        <f>+'IV Trimestre'!E36</f>
        <v>302626830.42000002</v>
      </c>
      <c r="F36" s="16">
        <f t="shared" ref="F36:F40" si="2">+SUM(B36:E36)</f>
        <v>1184805413.2100003</v>
      </c>
    </row>
    <row r="37" spans="1:9" x14ac:dyDescent="0.25">
      <c r="A37" s="42" t="s">
        <v>53</v>
      </c>
      <c r="B37" s="35">
        <f>+'I Trimestre'!E37</f>
        <v>0</v>
      </c>
      <c r="C37" s="35">
        <f>+'II Trimestre'!E37</f>
        <v>4343707.5</v>
      </c>
      <c r="D37" s="35">
        <f>+'III Trimestre'!E37</f>
        <v>0</v>
      </c>
      <c r="E37" s="16">
        <f>+'IV Trimestre'!E37</f>
        <v>5031745.95</v>
      </c>
      <c r="F37" s="16">
        <f t="shared" si="2"/>
        <v>9375453.4499999993</v>
      </c>
    </row>
    <row r="38" spans="1:9" ht="15.95" customHeight="1" x14ac:dyDescent="0.25">
      <c r="A38" s="42" t="s">
        <v>54</v>
      </c>
      <c r="B38" s="35">
        <f>+'I Trimestre'!E38</f>
        <v>0</v>
      </c>
      <c r="C38" s="35">
        <f>+'II Trimestre'!E38</f>
        <v>0</v>
      </c>
      <c r="D38" s="35">
        <f>+'III Trimestre'!E38</f>
        <v>0</v>
      </c>
      <c r="E38" s="16">
        <f>+'IV Trimestre'!E38</f>
        <v>6823880.75</v>
      </c>
      <c r="F38" s="16">
        <f t="shared" si="2"/>
        <v>6823880.75</v>
      </c>
    </row>
    <row r="39" spans="1:9" x14ac:dyDescent="0.25">
      <c r="A39" s="42" t="s">
        <v>55</v>
      </c>
      <c r="B39" s="35">
        <f>+'I Trimestre'!E39</f>
        <v>0</v>
      </c>
      <c r="C39" s="35">
        <f>+'II Trimestre'!E39</f>
        <v>378750000</v>
      </c>
      <c r="D39" s="35">
        <f>+'III Trimestre'!E39</f>
        <v>362500000</v>
      </c>
      <c r="E39" s="16">
        <f>+'IV Trimestre'!E39</f>
        <v>75212394.470000029</v>
      </c>
      <c r="F39" s="16">
        <f t="shared" si="2"/>
        <v>816462394.47000003</v>
      </c>
    </row>
    <row r="40" spans="1:9" x14ac:dyDescent="0.25">
      <c r="A40" s="42" t="s">
        <v>56</v>
      </c>
      <c r="B40" s="35">
        <f>+'I Trimestre'!E40</f>
        <v>0</v>
      </c>
      <c r="C40" s="35">
        <f>+'II Trimestre'!E40</f>
        <v>0</v>
      </c>
      <c r="D40" s="35">
        <f>+'III Trimestre'!E40</f>
        <v>0</v>
      </c>
      <c r="E40" s="16">
        <f>+'IV Trimestre'!E40</f>
        <v>0</v>
      </c>
      <c r="F40" s="16">
        <f t="shared" si="2"/>
        <v>0</v>
      </c>
    </row>
    <row r="41" spans="1:9" ht="15.75" thickBot="1" x14ac:dyDescent="0.3">
      <c r="A41" s="10" t="s">
        <v>19</v>
      </c>
      <c r="B41" s="36">
        <f>SUM(B35:B40)</f>
        <v>352910903.48000002</v>
      </c>
      <c r="C41" s="36">
        <f>SUM(C35:C40)</f>
        <v>628490827.41000009</v>
      </c>
      <c r="D41" s="36">
        <f>SUM(D35:D40)</f>
        <v>646370559.4000001</v>
      </c>
      <c r="E41" s="36">
        <f>SUM(E35:E40)</f>
        <v>389694851.59000003</v>
      </c>
      <c r="F41" s="36">
        <f>SUM(F35:F40)</f>
        <v>2017467141.8800004</v>
      </c>
      <c r="G41" s="16"/>
      <c r="H41" s="16"/>
      <c r="I41" s="16"/>
    </row>
    <row r="42" spans="1:9" ht="15.75" thickTop="1" x14ac:dyDescent="0.25">
      <c r="A42" s="31" t="s">
        <v>74</v>
      </c>
      <c r="C42" s="18"/>
    </row>
    <row r="43" spans="1:9" x14ac:dyDescent="0.25">
      <c r="A43" s="31"/>
      <c r="C43" s="18"/>
    </row>
    <row r="44" spans="1:9" x14ac:dyDescent="0.25">
      <c r="A44" s="31"/>
      <c r="C44" s="18"/>
    </row>
    <row r="45" spans="1:9" x14ac:dyDescent="0.25">
      <c r="A45" s="31"/>
      <c r="C45" s="18"/>
    </row>
    <row r="46" spans="1:9" x14ac:dyDescent="0.25">
      <c r="A46" s="55" t="s">
        <v>26</v>
      </c>
      <c r="B46" s="55"/>
      <c r="C46" s="55"/>
      <c r="D46" s="55"/>
      <c r="E46" s="55"/>
    </row>
    <row r="47" spans="1:9" x14ac:dyDescent="0.25">
      <c r="A47" s="54" t="s">
        <v>27</v>
      </c>
      <c r="B47" s="54"/>
      <c r="C47" s="54"/>
      <c r="D47" s="54"/>
      <c r="E47" s="54"/>
    </row>
    <row r="48" spans="1:9" x14ac:dyDescent="0.25">
      <c r="A48" s="2" t="s">
        <v>22</v>
      </c>
      <c r="B48" s="4" t="s">
        <v>23</v>
      </c>
      <c r="C48" s="9"/>
      <c r="D48" s="9"/>
      <c r="E48" s="9"/>
    </row>
    <row r="49" spans="1:9" x14ac:dyDescent="0.25">
      <c r="A49" s="2"/>
      <c r="B49" s="12"/>
      <c r="C49" s="9"/>
      <c r="D49" s="9"/>
      <c r="E49" s="9"/>
    </row>
    <row r="50" spans="1:9" ht="15.75" thickBot="1" x14ac:dyDescent="0.3">
      <c r="A50" s="6" t="s">
        <v>25</v>
      </c>
      <c r="B50" s="7" t="s">
        <v>33</v>
      </c>
      <c r="C50" s="7" t="s">
        <v>34</v>
      </c>
      <c r="D50" s="7" t="s">
        <v>35</v>
      </c>
      <c r="E50" s="7" t="s">
        <v>36</v>
      </c>
      <c r="F50" s="7" t="s">
        <v>49</v>
      </c>
    </row>
    <row r="51" spans="1:9" x14ac:dyDescent="0.25">
      <c r="A51" s="1" t="s">
        <v>37</v>
      </c>
      <c r="B51" s="14">
        <f>+'I Trimestre'!E51</f>
        <v>0</v>
      </c>
      <c r="C51" s="14">
        <f>+'II Trimestre'!E51</f>
        <v>479791156.68999994</v>
      </c>
      <c r="D51" s="14">
        <f>+'III Trimestre'!E51</f>
        <v>694213943.33000004</v>
      </c>
      <c r="E51" s="16">
        <f>+'IV Trimestre'!E51</f>
        <v>955167693.25999975</v>
      </c>
      <c r="F51" s="16">
        <f>+B51</f>
        <v>0</v>
      </c>
    </row>
    <row r="52" spans="1:9" x14ac:dyDescent="0.25">
      <c r="A52" s="1" t="s">
        <v>28</v>
      </c>
      <c r="B52" s="14">
        <f>+'I Trimestre'!E52</f>
        <v>832702060.16999996</v>
      </c>
      <c r="C52" s="14">
        <f>+'II Trimestre'!E52</f>
        <v>842913614.05000007</v>
      </c>
      <c r="D52" s="14">
        <f>+'III Trimestre'!E52</f>
        <v>907324309.32999992</v>
      </c>
      <c r="E52" s="16">
        <f>+'IV Trimestre'!E52</f>
        <v>835185920.77999997</v>
      </c>
      <c r="F52" s="16">
        <f>+SUM(B52:E52)</f>
        <v>3418125904.3299999</v>
      </c>
      <c r="H52" s="11"/>
      <c r="I52" s="11"/>
    </row>
    <row r="53" spans="1:9" x14ac:dyDescent="0.25">
      <c r="A53" s="1" t="s">
        <v>29</v>
      </c>
      <c r="B53" s="14">
        <f>+'I Trimestre'!E53</f>
        <v>832702060.16999996</v>
      </c>
      <c r="C53" s="14">
        <f>+'II Trimestre'!E53</f>
        <v>1322704770.74</v>
      </c>
      <c r="D53" s="14">
        <f>+'III Trimestre'!E53</f>
        <v>1601538252.6599998</v>
      </c>
      <c r="E53" s="16">
        <f>+'IV Trimestre'!E53</f>
        <v>1790353614.0399997</v>
      </c>
      <c r="F53" s="16">
        <f>+F51+F52</f>
        <v>3418125904.3299999</v>
      </c>
      <c r="H53" s="11"/>
      <c r="I53" s="11"/>
    </row>
    <row r="54" spans="1:9" x14ac:dyDescent="0.25">
      <c r="A54" s="1" t="s">
        <v>30</v>
      </c>
      <c r="B54" s="14">
        <f>+'I Trimestre'!E54</f>
        <v>352910903.48000002</v>
      </c>
      <c r="C54" s="14">
        <f>+'II Trimestre'!E54</f>
        <v>628490827.40999997</v>
      </c>
      <c r="D54" s="14">
        <f>+'III Trimestre'!E54</f>
        <v>646370559.4000001</v>
      </c>
      <c r="E54" s="16">
        <f>+'IV Trimestre'!E54</f>
        <v>389694851.59000003</v>
      </c>
      <c r="F54" s="16">
        <f>+SUM(B54:E54)</f>
        <v>2017467141.8800001</v>
      </c>
      <c r="H54" s="11"/>
    </row>
    <row r="55" spans="1:9" ht="15.75" thickBot="1" x14ac:dyDescent="0.3">
      <c r="A55" s="37" t="s">
        <v>31</v>
      </c>
      <c r="B55" s="38">
        <f>+'I Trimestre'!E55</f>
        <v>479791156.68999994</v>
      </c>
      <c r="C55" s="38">
        <f>+'II Trimestre'!E55</f>
        <v>694213943.33000004</v>
      </c>
      <c r="D55" s="38">
        <f>+'III Trimestre'!E55</f>
        <v>955167693.25999975</v>
      </c>
      <c r="E55" s="38">
        <f>+'IV Trimestre'!E55</f>
        <v>1400658762.4499998</v>
      </c>
      <c r="F55" s="38">
        <f>+F53-F54</f>
        <v>1400658762.4499998</v>
      </c>
      <c r="H55" s="11"/>
    </row>
    <row r="56" spans="1:9" ht="15.75" thickTop="1" x14ac:dyDescent="0.25">
      <c r="A56" s="31" t="s">
        <v>74</v>
      </c>
    </row>
    <row r="57" spans="1:9" ht="35.25" customHeight="1" x14ac:dyDescent="0.25">
      <c r="A57" s="52"/>
      <c r="B57" s="53"/>
      <c r="C57" s="53"/>
      <c r="D57" s="53"/>
      <c r="E57" s="53"/>
    </row>
    <row r="58" spans="1:9" x14ac:dyDescent="0.25">
      <c r="A58" s="40"/>
      <c r="B58" s="11"/>
      <c r="C58" s="11"/>
      <c r="D58" s="11"/>
      <c r="E58" s="11"/>
    </row>
    <row r="59" spans="1:9" x14ac:dyDescent="0.25">
      <c r="B59" s="16"/>
      <c r="C59" s="16"/>
      <c r="D59" s="16"/>
      <c r="E59" s="16"/>
    </row>
    <row r="60" spans="1:9" x14ac:dyDescent="0.25">
      <c r="B60" s="11"/>
    </row>
  </sheetData>
  <mergeCells count="11">
    <mergeCell ref="A30:E30"/>
    <mergeCell ref="A31:E31"/>
    <mergeCell ref="A46:E46"/>
    <mergeCell ref="A47:E47"/>
    <mergeCell ref="A57:E57"/>
    <mergeCell ref="A19:E19"/>
    <mergeCell ref="A1:F1"/>
    <mergeCell ref="A7:F7"/>
    <mergeCell ref="A8:F8"/>
    <mergeCell ref="A15:F15"/>
    <mergeCell ref="A18:E18"/>
  </mergeCells>
  <pageMargins left="0.7" right="0.7" top="0.75" bottom="0.75" header="0.3" footer="0.3"/>
  <ignoredErrors>
    <ignoredError sqref="F53" formula="1"/>
    <ignoredError sqref="C12:G1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 Semestre</vt:lpstr>
      <vt:lpstr>III Trimestre</vt:lpstr>
      <vt:lpstr>III Trim. Acumulado</vt:lpstr>
      <vt:lpstr>IV Trimestre</vt:lpstr>
      <vt:lpstr>Anual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Astorga</dc:creator>
  <cp:lastModifiedBy>Marcela Varela Fonseca</cp:lastModifiedBy>
  <cp:lastPrinted>2019-10-21T14:16:16Z</cp:lastPrinted>
  <dcterms:created xsi:type="dcterms:W3CDTF">2012-03-21T16:41:13Z</dcterms:created>
  <dcterms:modified xsi:type="dcterms:W3CDTF">2021-08-17T14:54:34Z</dcterms:modified>
</cp:coreProperties>
</file>