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10" activeTab="0"/>
  </bookViews>
  <sheets>
    <sheet name="BENEFICIARIOS" sheetId="1" r:id="rId1"/>
    <sheet name="EGRESOS" sheetId="2" r:id="rId2"/>
    <sheet name="INGRESOS " sheetId="3" r:id="rId3"/>
  </sheets>
  <definedNames>
    <definedName name="\a">#REF!</definedName>
    <definedName name="\b">#REF!</definedName>
    <definedName name="\c">#REF!</definedName>
    <definedName name="A_impresión_IM">#REF!</definedName>
    <definedName name="_xlnm.Print_Area" localSheetId="1">'EGRESOS'!$A$1:$T$29</definedName>
    <definedName name="_xlnm.Print_Area" localSheetId="2">'INGRESOS '!$A$1:$T$23</definedName>
    <definedName name="dddd">#REF!</definedName>
    <definedName name="EGRESOS">#REF!</definedName>
    <definedName name="erear">#REF!</definedName>
    <definedName name="GRAFICO">#REF!</definedName>
    <definedName name="INGRESOS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<sst xmlns="http://schemas.openxmlformats.org/spreadsheetml/2006/main" count="136" uniqueCount="68">
  <si>
    <t>Cuadro 4</t>
  </si>
  <si>
    <t>Reporte de gastos efectivos financiados por el Fondo de Desarrollo Social y Asignaciones Familiares</t>
  </si>
  <si>
    <t>Enero</t>
  </si>
  <si>
    <t>Febrero</t>
  </si>
  <si>
    <t>Marzo</t>
  </si>
  <si>
    <t xml:space="preserve"> I Trimestre</t>
  </si>
  <si>
    <t>Abril</t>
  </si>
  <si>
    <t>Mayo</t>
  </si>
  <si>
    <t>Junio</t>
  </si>
  <si>
    <t>II Trimestre</t>
  </si>
  <si>
    <t xml:space="preserve">II Trim. Acumulado </t>
  </si>
  <si>
    <t>Julio</t>
  </si>
  <si>
    <t>Agosto</t>
  </si>
  <si>
    <t>Setiembre</t>
  </si>
  <si>
    <t>III Trimestre</t>
  </si>
  <si>
    <t>III Trimestre Acumulado</t>
  </si>
  <si>
    <t>Octubre</t>
  </si>
  <si>
    <t>Noviembre</t>
  </si>
  <si>
    <t>Diciembre</t>
  </si>
  <si>
    <t>IV Trimestre</t>
  </si>
  <si>
    <t xml:space="preserve">IV Trim. Acumulado </t>
  </si>
  <si>
    <t>TOTAL</t>
  </si>
  <si>
    <t xml:space="preserve">  I Trimestre</t>
  </si>
  <si>
    <t>III Trim. Acumulado</t>
  </si>
  <si>
    <t>Reporte de ingresos efectivos girados por el Fondo de Desarrollo Social y Asignaciones Familiares</t>
  </si>
  <si>
    <t>Rubro por objeto del gasto</t>
  </si>
  <si>
    <t xml:space="preserve">IV Trim. </t>
  </si>
  <si>
    <t>3- Recursos disponibles (1+2)</t>
  </si>
  <si>
    <t>5- Saldo en caja final (3-4)</t>
  </si>
  <si>
    <t>Cuadro 2</t>
  </si>
  <si>
    <t>Cuadro  3</t>
  </si>
  <si>
    <t>1. Remuneraciones</t>
  </si>
  <si>
    <t>3. Materiales y suministros</t>
  </si>
  <si>
    <t>5. Transferencias</t>
  </si>
  <si>
    <t>4. Bienes Duraderos</t>
  </si>
  <si>
    <t>Producto</t>
  </si>
  <si>
    <t>2. Servicios</t>
  </si>
  <si>
    <t xml:space="preserve">2- Ingresos efectivos recibidos  </t>
  </si>
  <si>
    <t xml:space="preserve">1- Saldo en caja inicial </t>
  </si>
  <si>
    <t xml:space="preserve">4- Egresos efectivos pagados </t>
  </si>
  <si>
    <r>
      <t>1. Atención de los asegurados por el estado</t>
    </r>
    <r>
      <rPr>
        <b/>
        <vertAlign val="superscript"/>
        <sz val="10"/>
        <color indexed="8"/>
        <rFont val="Calibri"/>
        <family val="2"/>
      </rPr>
      <t>1/</t>
    </r>
  </si>
  <si>
    <r>
      <t>¹</t>
    </r>
    <r>
      <rPr>
        <vertAlign val="superscript"/>
        <sz val="10"/>
        <color indexed="8"/>
        <rFont val="Calibri"/>
        <family val="2"/>
      </rPr>
      <t xml:space="preserve">/ </t>
    </r>
    <r>
      <rPr>
        <sz val="10"/>
        <color indexed="8"/>
        <rFont val="Calibri"/>
        <family val="2"/>
      </rPr>
      <t>De acuerdo a clasificador de la CCSS.</t>
    </r>
  </si>
  <si>
    <r>
      <t>Rubro por objeto del gasto ¹</t>
    </r>
    <r>
      <rPr>
        <b/>
        <vertAlign val="superscript"/>
        <sz val="10"/>
        <rFont val="Calibri"/>
        <family val="2"/>
      </rPr>
      <t>/</t>
    </r>
  </si>
  <si>
    <t>Programa: Asegurados por cuenta del Estado</t>
  </si>
  <si>
    <t>Institución: Caja Costarricense de Seguro Social</t>
  </si>
  <si>
    <t>Unidad: Colones</t>
  </si>
  <si>
    <t>Año: 2020</t>
  </si>
  <si>
    <r>
      <rPr>
        <b/>
        <sz val="10"/>
        <color indexed="8"/>
        <rFont val="Calibri"/>
        <family val="2"/>
      </rPr>
      <t>Fuente:</t>
    </r>
    <r>
      <rPr>
        <sz val="10"/>
        <rFont val="Calibri"/>
        <family val="2"/>
      </rPr>
      <t xml:space="preserve">  Informe de Ejecución Presupuestaria 2020.</t>
    </r>
  </si>
  <si>
    <r>
      <rPr>
        <b/>
        <sz val="10"/>
        <color indexed="8"/>
        <rFont val="Calibri"/>
        <family val="2"/>
      </rPr>
      <t>Fuente:</t>
    </r>
    <r>
      <rPr>
        <sz val="10"/>
        <rFont val="Calibri"/>
        <family val="2"/>
      </rPr>
      <t xml:space="preserve">  Informe de Ejecución Presupestaria al 31 de diciembre de 2020.</t>
    </r>
  </si>
  <si>
    <t>FODESAF</t>
  </si>
  <si>
    <t>Cuadro No. 1</t>
  </si>
  <si>
    <t>Reporte de beneficiarios efectivos financiados por el Fondo de Desarrollo Social y Asignaciones Familiares</t>
  </si>
  <si>
    <t xml:space="preserve">Programa:   Aseguramiento SEM por cuenta del Estado  </t>
  </si>
  <si>
    <t>Institución: Caja Costarricense de Seguro Social (CCSS)</t>
  </si>
  <si>
    <t>Unidad Ejecutora:  Área de Coberturas del Estado</t>
  </si>
  <si>
    <t>Trimestre: primero</t>
  </si>
  <si>
    <t>Año 2020</t>
  </si>
  <si>
    <t>Unidad</t>
  </si>
  <si>
    <t>Promedio</t>
  </si>
  <si>
    <t>Subsido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</si>
  <si>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</si>
  <si>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</si>
  <si>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</si>
  <si>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Asegurado asegurado por cuenta del Estado</t>
  </si>
  <si>
    <t>Hijos(s)/Hija(s) Asegurado asegurado por cuenta del Estado</t>
  </si>
  <si>
    <t>Otros menores mediante estudio de Asegurado asegurado por cuenta del Estado</t>
  </si>
  <si>
    <t>Total</t>
  </si>
  <si>
    <t xml:space="preserve">Fuente:CCSS Dirección Coberturas Especiales. Área Coberturas del Estado </t>
  </si>
</sst>
</file>

<file path=xl/styles.xml><?xml version="1.0" encoding="utf-8"?>
<styleSheet xmlns="http://schemas.openxmlformats.org/spreadsheetml/2006/main">
  <numFmts count="3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.0"/>
    <numFmt numFmtId="173" formatCode="_([$€-2]* #,##0.00_);_([$€-2]* \(#,##0.00\);_([$€-2]* &quot;-&quot;??_)"/>
    <numFmt numFmtId="174" formatCode="#,##0.0_);[Red]\(#,##0.0\)"/>
    <numFmt numFmtId="175" formatCode="[$-140A]dddd\,\ dd&quot; de &quot;mmmm&quot; de &quot;yyyy"/>
    <numFmt numFmtId="176" formatCode="dd/mm/yy;@"/>
    <numFmt numFmtId="177" formatCode="000\-00\-0"/>
    <numFmt numFmtId="178" formatCode="0.0%"/>
    <numFmt numFmtId="179" formatCode="0.000%"/>
    <numFmt numFmtId="180" formatCode="0.0000%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>
      <alignment vertical="top"/>
      <protection/>
    </xf>
    <xf numFmtId="173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39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0" borderId="0" xfId="63">
      <alignment/>
      <protection/>
    </xf>
    <xf numFmtId="0" fontId="58" fillId="0" borderId="0" xfId="63" applyFont="1">
      <alignment/>
      <protection/>
    </xf>
    <xf numFmtId="172" fontId="0" fillId="0" borderId="0" xfId="63" applyNumberFormat="1">
      <alignment/>
      <protection/>
    </xf>
    <xf numFmtId="0" fontId="0" fillId="0" borderId="0" xfId="63" applyBorder="1">
      <alignment/>
      <protection/>
    </xf>
    <xf numFmtId="4" fontId="59" fillId="0" borderId="0" xfId="63" applyNumberFormat="1" applyFont="1" applyBorder="1">
      <alignment/>
      <protection/>
    </xf>
    <xf numFmtId="0" fontId="60" fillId="0" borderId="0" xfId="63" applyFont="1" applyAlignment="1">
      <alignment/>
      <protection/>
    </xf>
    <xf numFmtId="0" fontId="35" fillId="33" borderId="0" xfId="63" applyFont="1" applyFill="1" applyAlignment="1">
      <alignment/>
      <protection/>
    </xf>
    <xf numFmtId="0" fontId="0" fillId="0" borderId="10" xfId="63" applyBorder="1">
      <alignment/>
      <protection/>
    </xf>
    <xf numFmtId="172" fontId="59" fillId="0" borderId="11" xfId="63" applyNumberFormat="1" applyFont="1" applyBorder="1">
      <alignment/>
      <protection/>
    </xf>
    <xf numFmtId="172" fontId="60" fillId="0" borderId="12" xfId="63" applyNumberFormat="1" applyFont="1" applyBorder="1">
      <alignment/>
      <protection/>
    </xf>
    <xf numFmtId="172" fontId="60" fillId="0" borderId="13" xfId="63" applyNumberFormat="1" applyFont="1" applyBorder="1" applyAlignment="1">
      <alignment horizontal="right"/>
      <protection/>
    </xf>
    <xf numFmtId="172" fontId="60" fillId="0" borderId="11" xfId="63" applyNumberFormat="1" applyFont="1" applyBorder="1" applyAlignment="1">
      <alignment horizontal="right"/>
      <protection/>
    </xf>
    <xf numFmtId="172" fontId="60" fillId="0" borderId="14" xfId="63" applyNumberFormat="1" applyFont="1" applyBorder="1" applyAlignment="1">
      <alignment horizontal="right"/>
      <protection/>
    </xf>
    <xf numFmtId="172" fontId="59" fillId="0" borderId="12" xfId="63" applyNumberFormat="1" applyFont="1" applyBorder="1">
      <alignment/>
      <protection/>
    </xf>
    <xf numFmtId="172" fontId="60" fillId="0" borderId="11" xfId="63" applyNumberFormat="1" applyFont="1" applyBorder="1">
      <alignment/>
      <protection/>
    </xf>
    <xf numFmtId="0" fontId="59" fillId="0" borderId="0" xfId="63" applyFont="1" applyFill="1" applyBorder="1" applyAlignment="1">
      <alignment horizontal="left"/>
      <protection/>
    </xf>
    <xf numFmtId="172" fontId="59" fillId="0" borderId="0" xfId="63" applyNumberFormat="1" applyFont="1">
      <alignment/>
      <protection/>
    </xf>
    <xf numFmtId="10" fontId="0" fillId="0" borderId="0" xfId="68" applyNumberFormat="1" applyAlignment="1">
      <alignment/>
    </xf>
    <xf numFmtId="172" fontId="0" fillId="0" borderId="0" xfId="63" applyNumberFormat="1" applyAlignment="1">
      <alignment vertical="center"/>
      <protection/>
    </xf>
    <xf numFmtId="0" fontId="0" fillId="0" borderId="0" xfId="63" applyAlignment="1">
      <alignment vertical="center"/>
      <protection/>
    </xf>
    <xf numFmtId="0" fontId="35" fillId="34" borderId="15" xfId="63" applyFont="1" applyFill="1" applyBorder="1" applyAlignment="1">
      <alignment horizontal="center" vertical="center"/>
      <protection/>
    </xf>
    <xf numFmtId="0" fontId="35" fillId="34" borderId="12" xfId="63" applyFont="1" applyFill="1" applyBorder="1" applyAlignment="1">
      <alignment horizontal="center" vertical="center"/>
      <protection/>
    </xf>
    <xf numFmtId="4" fontId="8" fillId="34" borderId="16" xfId="63" applyNumberFormat="1" applyFont="1" applyFill="1" applyBorder="1">
      <alignment/>
      <protection/>
    </xf>
    <xf numFmtId="4" fontId="8" fillId="34" borderId="17" xfId="63" applyNumberFormat="1" applyFont="1" applyFill="1" applyBorder="1">
      <alignment/>
      <protection/>
    </xf>
    <xf numFmtId="0" fontId="36" fillId="33" borderId="0" xfId="63" applyFont="1" applyFill="1" applyAlignment="1">
      <alignment/>
      <protection/>
    </xf>
    <xf numFmtId="0" fontId="61" fillId="0" borderId="0" xfId="63" applyFont="1">
      <alignment/>
      <protection/>
    </xf>
    <xf numFmtId="172" fontId="61" fillId="0" borderId="0" xfId="63" applyNumberFormat="1" applyFont="1">
      <alignment/>
      <protection/>
    </xf>
    <xf numFmtId="0" fontId="61" fillId="0" borderId="0" xfId="63" applyFont="1" applyAlignment="1">
      <alignment horizontal="left"/>
      <protection/>
    </xf>
    <xf numFmtId="172" fontId="62" fillId="0" borderId="0" xfId="63" applyNumberFormat="1" applyFont="1" applyAlignment="1">
      <alignment horizontal="left"/>
      <protection/>
    </xf>
    <xf numFmtId="172" fontId="61" fillId="0" borderId="0" xfId="63" applyNumberFormat="1" applyFont="1" applyAlignment="1">
      <alignment horizontal="left"/>
      <protection/>
    </xf>
    <xf numFmtId="172" fontId="62" fillId="0" borderId="0" xfId="63" applyNumberFormat="1" applyFont="1">
      <alignment/>
      <protection/>
    </xf>
    <xf numFmtId="0" fontId="61" fillId="33" borderId="0" xfId="63" applyFont="1" applyFill="1">
      <alignment/>
      <protection/>
    </xf>
    <xf numFmtId="172" fontId="36" fillId="34" borderId="12" xfId="63" applyNumberFormat="1" applyFont="1" applyFill="1" applyBorder="1" applyAlignment="1">
      <alignment horizontal="center"/>
      <protection/>
    </xf>
    <xf numFmtId="0" fontId="36" fillId="34" borderId="12" xfId="63" applyFont="1" applyFill="1" applyBorder="1" applyAlignment="1">
      <alignment horizontal="center"/>
      <protection/>
    </xf>
    <xf numFmtId="172" fontId="61" fillId="0" borderId="12" xfId="63" applyNumberFormat="1" applyFont="1" applyBorder="1">
      <alignment/>
      <protection/>
    </xf>
    <xf numFmtId="172" fontId="62" fillId="0" borderId="12" xfId="63" applyNumberFormat="1" applyFont="1" applyBorder="1">
      <alignment/>
      <protection/>
    </xf>
    <xf numFmtId="172" fontId="36" fillId="34" borderId="12" xfId="63" applyNumberFormat="1" applyFont="1" applyFill="1" applyBorder="1">
      <alignment/>
      <protection/>
    </xf>
    <xf numFmtId="0" fontId="61" fillId="0" borderId="0" xfId="63" applyFont="1" applyFill="1" applyBorder="1" applyAlignment="1">
      <alignment horizontal="left"/>
      <protection/>
    </xf>
    <xf numFmtId="172" fontId="61" fillId="0" borderId="12" xfId="63" applyNumberFormat="1" applyFont="1" applyBorder="1" applyAlignment="1">
      <alignment horizontal="right"/>
      <protection/>
    </xf>
    <xf numFmtId="172" fontId="62" fillId="0" borderId="12" xfId="63" applyNumberFormat="1" applyFont="1" applyBorder="1" applyAlignment="1">
      <alignment horizontal="right"/>
      <protection/>
    </xf>
    <xf numFmtId="172" fontId="62" fillId="0" borderId="18" xfId="63" applyNumberFormat="1" applyFont="1" applyBorder="1">
      <alignment/>
      <protection/>
    </xf>
    <xf numFmtId="0" fontId="61" fillId="0" borderId="0" xfId="63" applyFont="1" applyFill="1" applyBorder="1" applyAlignment="1">
      <alignment vertical="center"/>
      <protection/>
    </xf>
    <xf numFmtId="4" fontId="61" fillId="0" borderId="0" xfId="63" applyNumberFormat="1" applyFont="1" applyBorder="1">
      <alignment/>
      <protection/>
    </xf>
    <xf numFmtId="10" fontId="61" fillId="0" borderId="0" xfId="68" applyNumberFormat="1" applyFont="1" applyAlignment="1">
      <alignment/>
    </xf>
    <xf numFmtId="9" fontId="61" fillId="0" borderId="0" xfId="68" applyFont="1" applyAlignment="1">
      <alignment/>
    </xf>
    <xf numFmtId="172" fontId="36" fillId="34" borderId="12" xfId="63" applyNumberFormat="1" applyFont="1" applyFill="1" applyBorder="1" applyAlignment="1">
      <alignment vertical="center"/>
      <protection/>
    </xf>
    <xf numFmtId="0" fontId="62" fillId="0" borderId="0" xfId="63" applyFont="1" applyAlignment="1">
      <alignment horizontal="left"/>
      <protection/>
    </xf>
    <xf numFmtId="0" fontId="58" fillId="0" borderId="0" xfId="63" applyFont="1" applyFill="1" applyBorder="1" applyAlignment="1">
      <alignment vertical="justify" wrapText="1"/>
      <protection/>
    </xf>
    <xf numFmtId="0" fontId="0" fillId="0" borderId="0" xfId="0" applyAlignment="1">
      <alignment vertical="justify" wrapText="1"/>
    </xf>
    <xf numFmtId="172" fontId="36" fillId="34" borderId="15" xfId="63" applyNumberFormat="1" applyFont="1" applyFill="1" applyBorder="1" applyAlignment="1">
      <alignment horizontal="center"/>
      <protection/>
    </xf>
    <xf numFmtId="172" fontId="61" fillId="0" borderId="11" xfId="63" applyNumberFormat="1" applyFont="1" applyBorder="1">
      <alignment/>
      <protection/>
    </xf>
    <xf numFmtId="172" fontId="62" fillId="0" borderId="11" xfId="63" applyNumberFormat="1" applyFont="1" applyBorder="1">
      <alignment/>
      <protection/>
    </xf>
    <xf numFmtId="0" fontId="36" fillId="34" borderId="19" xfId="63" applyFont="1" applyFill="1" applyBorder="1" applyAlignment="1">
      <alignment horizontal="left"/>
      <protection/>
    </xf>
    <xf numFmtId="172" fontId="8" fillId="34" borderId="20" xfId="63" applyNumberFormat="1" applyFont="1" applyFill="1" applyBorder="1">
      <alignment/>
      <protection/>
    </xf>
    <xf numFmtId="172" fontId="61" fillId="0" borderId="0" xfId="63" applyNumberFormat="1" applyFont="1">
      <alignment/>
      <protection/>
    </xf>
    <xf numFmtId="0" fontId="61" fillId="0" borderId="21" xfId="63" applyFont="1" applyBorder="1" applyAlignment="1">
      <alignment horizontal="left"/>
      <protection/>
    </xf>
    <xf numFmtId="0" fontId="36" fillId="34" borderId="15" xfId="63" applyFont="1" applyFill="1" applyBorder="1" applyAlignment="1">
      <alignment horizontal="center"/>
      <protection/>
    </xf>
    <xf numFmtId="0" fontId="62" fillId="0" borderId="0" xfId="63" applyFont="1" applyAlignment="1">
      <alignment horizontal="center"/>
      <protection/>
    </xf>
    <xf numFmtId="4" fontId="61" fillId="0" borderId="12" xfId="63" applyNumberFormat="1" applyFont="1" applyBorder="1">
      <alignment/>
      <protection/>
    </xf>
    <xf numFmtId="0" fontId="36" fillId="34" borderId="21" xfId="63" applyFont="1" applyFill="1" applyBorder="1" applyAlignment="1">
      <alignment horizontal="center"/>
      <protection/>
    </xf>
    <xf numFmtId="0" fontId="36" fillId="34" borderId="21" xfId="63" applyFont="1" applyFill="1" applyBorder="1" applyAlignment="1">
      <alignment horizontal="center" vertical="center"/>
      <protection/>
    </xf>
    <xf numFmtId="0" fontId="36" fillId="34" borderId="18" xfId="63" applyFont="1" applyFill="1" applyBorder="1" applyAlignment="1">
      <alignment horizontal="center"/>
      <protection/>
    </xf>
    <xf numFmtId="172" fontId="62" fillId="0" borderId="13" xfId="63" applyNumberFormat="1" applyFont="1" applyBorder="1" applyAlignment="1">
      <alignment horizontal="right"/>
      <protection/>
    </xf>
    <xf numFmtId="172" fontId="62" fillId="0" borderId="11" xfId="63" applyNumberFormat="1" applyFont="1" applyBorder="1" applyAlignment="1">
      <alignment horizontal="right"/>
      <protection/>
    </xf>
    <xf numFmtId="172" fontId="62" fillId="0" borderId="14" xfId="63" applyNumberFormat="1" applyFont="1" applyBorder="1" applyAlignment="1">
      <alignment horizontal="right"/>
      <protection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 horizontal="right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Fill="1" applyAlignment="1">
      <alignment horizontal="left" indent="27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5" fillId="35" borderId="22" xfId="0" applyFont="1" applyFill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indent="3"/>
    </xf>
    <xf numFmtId="0" fontId="63" fillId="0" borderId="0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63" fillId="0" borderId="12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0" fillId="0" borderId="12" xfId="0" applyNumberFormat="1" applyBorder="1" applyAlignment="1">
      <alignment horizontal="right"/>
    </xf>
    <xf numFmtId="0" fontId="65" fillId="35" borderId="23" xfId="0" applyFont="1" applyFill="1" applyBorder="1" applyAlignment="1">
      <alignment/>
    </xf>
    <xf numFmtId="3" fontId="57" fillId="0" borderId="24" xfId="0" applyNumberFormat="1" applyFont="1" applyBorder="1" applyAlignment="1">
      <alignment horizontal="right"/>
    </xf>
    <xf numFmtId="3" fontId="65" fillId="35" borderId="12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12" fillId="36" borderId="22" xfId="0" applyFont="1" applyFill="1" applyBorder="1" applyAlignment="1">
      <alignment horizontal="center"/>
    </xf>
    <xf numFmtId="0" fontId="11" fillId="0" borderId="0" xfId="0" applyFont="1" applyAlignment="1">
      <alignment/>
    </xf>
    <xf numFmtId="3" fontId="63" fillId="0" borderId="12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/>
    </xf>
    <xf numFmtId="0" fontId="11" fillId="36" borderId="22" xfId="0" applyFont="1" applyFill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57" fillId="0" borderId="12" xfId="0" applyNumberFormat="1" applyFont="1" applyBorder="1" applyAlignment="1">
      <alignment horizontal="right"/>
    </xf>
    <xf numFmtId="3" fontId="57" fillId="0" borderId="24" xfId="0" applyNumberFormat="1" applyFont="1" applyBorder="1" applyAlignment="1">
      <alignment/>
    </xf>
    <xf numFmtId="3" fontId="67" fillId="37" borderId="0" xfId="0" applyNumberFormat="1" applyFont="1" applyFill="1" applyAlignment="1">
      <alignment/>
    </xf>
    <xf numFmtId="0" fontId="63" fillId="0" borderId="25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vertical="top" wrapText="1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left" indent="27"/>
    </xf>
    <xf numFmtId="0" fontId="64" fillId="0" borderId="0" xfId="0" applyFont="1" applyAlignment="1">
      <alignment horizontal="left" indent="27"/>
    </xf>
    <xf numFmtId="0" fontId="36" fillId="33" borderId="0" xfId="63" applyFont="1" applyFill="1" applyAlignment="1">
      <alignment horizontal="center"/>
      <protection/>
    </xf>
    <xf numFmtId="0" fontId="60" fillId="0" borderId="0" xfId="63" applyFont="1" applyAlignment="1">
      <alignment horizontal="left"/>
      <protection/>
    </xf>
    <xf numFmtId="0" fontId="35" fillId="33" borderId="0" xfId="63" applyFont="1" applyFill="1" applyAlignment="1">
      <alignment horizontal="center"/>
      <protection/>
    </xf>
    <xf numFmtId="0" fontId="36" fillId="33" borderId="0" xfId="63" applyFont="1" applyFill="1" applyAlignment="1">
      <alignment horizontal="left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7" xfId="56"/>
    <cellStyle name="Millares 9" xfId="57"/>
    <cellStyle name="Currency" xfId="58"/>
    <cellStyle name="Currency [0]" xfId="59"/>
    <cellStyle name="Neutral" xfId="60"/>
    <cellStyle name="Normal 19" xfId="61"/>
    <cellStyle name="Normal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22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11.57421875" defaultRowHeight="15"/>
  <cols>
    <col min="1" max="1" width="66.00390625" style="66" customWidth="1"/>
    <col min="2" max="2" width="11.421875" style="67" customWidth="1"/>
    <col min="3" max="3" width="10.140625" style="67" customWidth="1"/>
    <col min="4" max="4" width="10.421875" style="67" customWidth="1"/>
    <col min="5" max="5" width="9.7109375" style="67" customWidth="1"/>
    <col min="6" max="6" width="12.28125" style="67" customWidth="1"/>
    <col min="7" max="8" width="8.140625" style="67" bestFit="1" customWidth="1"/>
    <col min="9" max="16384" width="11.57421875" style="67" customWidth="1"/>
  </cols>
  <sheetData>
    <row r="1" spans="1:8" ht="15" customHeight="1">
      <c r="A1" s="67"/>
      <c r="H1" s="66"/>
    </row>
    <row r="2" spans="1:8" ht="15" customHeight="1">
      <c r="A2" s="85" t="s">
        <v>49</v>
      </c>
      <c r="H2" s="66"/>
    </row>
    <row r="3" spans="1:11" ht="15" customHeight="1">
      <c r="A3" s="97" t="s">
        <v>50</v>
      </c>
      <c r="B3" s="97"/>
      <c r="C3" s="97"/>
      <c r="D3" s="97"/>
      <c r="E3" s="97"/>
      <c r="F3" s="97"/>
      <c r="H3" s="68"/>
      <c r="I3" s="98"/>
      <c r="J3" s="98"/>
      <c r="K3" s="98"/>
    </row>
    <row r="4" spans="1:11" ht="15" customHeight="1">
      <c r="A4" s="99" t="s">
        <v>51</v>
      </c>
      <c r="B4" s="99"/>
      <c r="C4" s="99"/>
      <c r="D4" s="99"/>
      <c r="E4" s="99"/>
      <c r="F4" s="99"/>
      <c r="H4" s="68"/>
      <c r="I4" s="69"/>
      <c r="J4" s="69"/>
      <c r="K4" s="69"/>
    </row>
    <row r="5" spans="1:11" ht="15" customHeight="1">
      <c r="A5" s="100" t="s">
        <v>52</v>
      </c>
      <c r="B5" s="100"/>
      <c r="C5" s="100"/>
      <c r="D5" s="100"/>
      <c r="E5" s="100"/>
      <c r="F5" s="100"/>
      <c r="H5" s="68"/>
      <c r="J5" s="69"/>
      <c r="K5" s="69"/>
    </row>
    <row r="6" spans="1:9" ht="15" customHeight="1">
      <c r="A6" s="101" t="s">
        <v>53</v>
      </c>
      <c r="B6" s="101"/>
      <c r="C6" s="101"/>
      <c r="D6" s="101"/>
      <c r="E6" s="101"/>
      <c r="F6" s="101"/>
      <c r="H6" s="68"/>
      <c r="I6" s="70"/>
    </row>
    <row r="7" spans="1:9" ht="15" customHeight="1">
      <c r="A7" s="71" t="s">
        <v>54</v>
      </c>
      <c r="B7" s="72"/>
      <c r="C7" s="73"/>
      <c r="D7" s="73"/>
      <c r="E7" s="72"/>
      <c r="F7" s="72"/>
      <c r="H7" s="68"/>
      <c r="I7" s="70"/>
    </row>
    <row r="8" spans="1:6" ht="15" customHeight="1">
      <c r="A8" s="71" t="s">
        <v>55</v>
      </c>
      <c r="B8" s="72"/>
      <c r="C8" s="73"/>
      <c r="D8" s="73"/>
      <c r="E8" s="72"/>
      <c r="F8" s="72"/>
    </row>
    <row r="9" spans="1:6" ht="15" customHeight="1">
      <c r="A9" s="101" t="s">
        <v>56</v>
      </c>
      <c r="B9" s="101"/>
      <c r="C9" s="101"/>
      <c r="D9" s="101"/>
      <c r="E9" s="101"/>
      <c r="F9" s="101"/>
    </row>
    <row r="10" ht="15" customHeight="1"/>
    <row r="11" spans="1:18" ht="15" customHeight="1" thickBot="1">
      <c r="A11" s="74" t="s">
        <v>35</v>
      </c>
      <c r="B11" s="74" t="s">
        <v>57</v>
      </c>
      <c r="C11" s="74" t="s">
        <v>2</v>
      </c>
      <c r="D11" s="74" t="s">
        <v>3</v>
      </c>
      <c r="E11" s="74" t="s">
        <v>4</v>
      </c>
      <c r="F11" s="74" t="s">
        <v>58</v>
      </c>
      <c r="G11" s="86" t="s">
        <v>6</v>
      </c>
      <c r="H11" s="86" t="s">
        <v>7</v>
      </c>
      <c r="I11" s="86" t="s">
        <v>8</v>
      </c>
      <c r="J11" s="74" t="s">
        <v>58</v>
      </c>
      <c r="K11" s="90" t="s">
        <v>11</v>
      </c>
      <c r="L11" s="90" t="s">
        <v>12</v>
      </c>
      <c r="M11" s="90" t="s">
        <v>13</v>
      </c>
      <c r="N11" s="74" t="s">
        <v>58</v>
      </c>
      <c r="O11" s="90" t="s">
        <v>16</v>
      </c>
      <c r="P11" s="90" t="s">
        <v>17</v>
      </c>
      <c r="Q11" s="90" t="s">
        <v>18</v>
      </c>
      <c r="R11" s="74" t="s">
        <v>58</v>
      </c>
    </row>
    <row r="12" spans="7:17" ht="15" customHeight="1">
      <c r="G12" s="87"/>
      <c r="H12" s="87"/>
      <c r="I12" s="87"/>
      <c r="K12" s="87"/>
      <c r="L12" s="87"/>
      <c r="M12" s="87"/>
      <c r="O12" s="87"/>
      <c r="P12" s="87"/>
      <c r="Q12" s="87"/>
    </row>
    <row r="13" spans="1:17" ht="15" customHeight="1">
      <c r="A13" s="75" t="s">
        <v>59</v>
      </c>
      <c r="G13" s="87"/>
      <c r="H13" s="87"/>
      <c r="I13" s="87"/>
      <c r="K13" s="87"/>
      <c r="L13" s="87"/>
      <c r="M13" s="87"/>
      <c r="O13" s="87"/>
      <c r="P13" s="87"/>
      <c r="Q13" s="87"/>
    </row>
    <row r="14" spans="1:19" ht="15" customHeight="1">
      <c r="A14" s="76" t="s">
        <v>60</v>
      </c>
      <c r="B14" s="77" t="s">
        <v>61</v>
      </c>
      <c r="C14" s="78">
        <v>188736</v>
      </c>
      <c r="D14" s="78">
        <v>189021</v>
      </c>
      <c r="E14" s="79">
        <v>189939</v>
      </c>
      <c r="F14" s="80">
        <f>+AVERAGE(C14:E14)</f>
        <v>189232</v>
      </c>
      <c r="G14" s="78">
        <v>192409</v>
      </c>
      <c r="H14" s="78">
        <v>191900</v>
      </c>
      <c r="I14" s="79">
        <v>192906</v>
      </c>
      <c r="J14" s="80">
        <f>+AVERAGE(G14:I14)</f>
        <v>192405</v>
      </c>
      <c r="K14" s="81">
        <v>189137</v>
      </c>
      <c r="L14" s="81">
        <v>190651</v>
      </c>
      <c r="M14" s="81">
        <v>192141</v>
      </c>
      <c r="N14" s="80">
        <f>+AVERAGE(K14:M14)</f>
        <v>190643</v>
      </c>
      <c r="O14" s="81">
        <v>189183</v>
      </c>
      <c r="P14" s="81">
        <v>190580</v>
      </c>
      <c r="Q14" s="81">
        <v>194408</v>
      </c>
      <c r="R14" s="80">
        <f>+AVERAGE(O14:Q14)</f>
        <v>191390.33333333334</v>
      </c>
      <c r="S14" s="94">
        <f>+AVERAGE(F14,J14,N14,R14)</f>
        <v>190917.58333333334</v>
      </c>
    </row>
    <row r="15" spans="1:18" ht="15" customHeight="1">
      <c r="A15" s="76" t="s">
        <v>62</v>
      </c>
      <c r="B15" s="77" t="s">
        <v>61</v>
      </c>
      <c r="C15" s="81">
        <v>9729</v>
      </c>
      <c r="D15" s="81">
        <v>9758</v>
      </c>
      <c r="E15" s="81">
        <v>9839</v>
      </c>
      <c r="F15" s="80"/>
      <c r="G15" s="79">
        <v>9987</v>
      </c>
      <c r="H15" s="89">
        <v>10042</v>
      </c>
      <c r="I15" s="88">
        <v>10153</v>
      </c>
      <c r="J15" s="80"/>
      <c r="K15" s="81">
        <v>10130</v>
      </c>
      <c r="L15" s="81">
        <v>10241</v>
      </c>
      <c r="M15" s="81">
        <v>10406</v>
      </c>
      <c r="N15" s="80"/>
      <c r="O15" s="81">
        <v>10401</v>
      </c>
      <c r="P15" s="81">
        <v>10491</v>
      </c>
      <c r="Q15" s="81">
        <v>10605</v>
      </c>
      <c r="R15" s="80"/>
    </row>
    <row r="16" spans="1:18" ht="15" customHeight="1">
      <c r="A16" s="76" t="s">
        <v>63</v>
      </c>
      <c r="B16" s="77" t="s">
        <v>61</v>
      </c>
      <c r="C16" s="81">
        <v>9950</v>
      </c>
      <c r="D16" s="81">
        <v>9984</v>
      </c>
      <c r="E16" s="81">
        <v>10050</v>
      </c>
      <c r="F16" s="80"/>
      <c r="G16" s="79">
        <v>10133</v>
      </c>
      <c r="H16" s="89">
        <v>10194</v>
      </c>
      <c r="I16" s="88">
        <v>10242</v>
      </c>
      <c r="J16" s="80"/>
      <c r="K16" s="81">
        <v>10248</v>
      </c>
      <c r="L16" s="81">
        <v>10311</v>
      </c>
      <c r="M16" s="81">
        <v>10472</v>
      </c>
      <c r="N16" s="80"/>
      <c r="O16" s="81">
        <v>10561</v>
      </c>
      <c r="P16" s="81">
        <v>10667</v>
      </c>
      <c r="Q16" s="81">
        <v>10725</v>
      </c>
      <c r="R16" s="80"/>
    </row>
    <row r="17" spans="1:18" ht="15" customHeight="1">
      <c r="A17" s="76" t="s">
        <v>64</v>
      </c>
      <c r="B17" s="77" t="s">
        <v>61</v>
      </c>
      <c r="C17" s="81">
        <v>107806</v>
      </c>
      <c r="D17" s="81">
        <v>107789</v>
      </c>
      <c r="E17" s="81">
        <v>108289</v>
      </c>
      <c r="F17" s="80"/>
      <c r="G17" s="79">
        <v>108463</v>
      </c>
      <c r="H17" s="89">
        <v>105422</v>
      </c>
      <c r="I17" s="88">
        <v>105162</v>
      </c>
      <c r="J17" s="80"/>
      <c r="K17" s="91">
        <v>105137</v>
      </c>
      <c r="L17" s="81">
        <v>105382</v>
      </c>
      <c r="M17" s="81">
        <v>108471</v>
      </c>
      <c r="N17" s="80"/>
      <c r="O17" s="81">
        <v>108298</v>
      </c>
      <c r="P17" s="81">
        <v>108728</v>
      </c>
      <c r="Q17" s="81">
        <v>109174</v>
      </c>
      <c r="R17" s="80"/>
    </row>
    <row r="18" spans="1:18" ht="15" customHeight="1">
      <c r="A18" s="76" t="s">
        <v>65</v>
      </c>
      <c r="B18" s="77" t="s">
        <v>61</v>
      </c>
      <c r="C18" s="81">
        <v>1980</v>
      </c>
      <c r="D18" s="81">
        <v>1879</v>
      </c>
      <c r="E18" s="81">
        <v>1898</v>
      </c>
      <c r="F18" s="80"/>
      <c r="G18" s="79">
        <v>1886</v>
      </c>
      <c r="H18" s="89">
        <v>1816</v>
      </c>
      <c r="I18" s="88">
        <v>1805</v>
      </c>
      <c r="J18" s="80"/>
      <c r="K18" s="91">
        <v>1792</v>
      </c>
      <c r="L18" s="81">
        <v>1786</v>
      </c>
      <c r="M18" s="81">
        <v>1864</v>
      </c>
      <c r="N18" s="80"/>
      <c r="O18" s="81">
        <v>1855</v>
      </c>
      <c r="P18" s="81">
        <v>1854</v>
      </c>
      <c r="Q18" s="81">
        <v>1870</v>
      </c>
      <c r="R18" s="80"/>
    </row>
    <row r="19" spans="1:18" ht="15" customHeight="1" thickBot="1">
      <c r="A19" s="82" t="s">
        <v>66</v>
      </c>
      <c r="B19" s="82"/>
      <c r="C19" s="83">
        <f>SUM(C14:C18)</f>
        <v>318201</v>
      </c>
      <c r="D19" s="83">
        <f>SUM(D14:D18)</f>
        <v>318431</v>
      </c>
      <c r="E19" s="83">
        <f>SUM(E14:E18)</f>
        <v>320015</v>
      </c>
      <c r="F19" s="84">
        <f>(C19+D19+E19)/3</f>
        <v>318882.3333333333</v>
      </c>
      <c r="G19" s="83">
        <f>SUM(G14:G18)</f>
        <v>322878</v>
      </c>
      <c r="H19" s="83">
        <f>SUM(H14:H18)</f>
        <v>319374</v>
      </c>
      <c r="I19" s="83">
        <f>SUM(I14:I18)</f>
        <v>320268</v>
      </c>
      <c r="J19" s="84">
        <f>(G19+H19+I19)/3</f>
        <v>320840</v>
      </c>
      <c r="K19" s="83">
        <v>316444</v>
      </c>
      <c r="L19" s="83">
        <f>SUM(L14:L18)</f>
        <v>318371</v>
      </c>
      <c r="M19" s="83">
        <f>SUM(M14:M18)</f>
        <v>323354</v>
      </c>
      <c r="N19" s="84">
        <f>(K19+L19+M19)/3</f>
        <v>319389.6666666667</v>
      </c>
      <c r="O19" s="92">
        <f>SUM(O14:O18)</f>
        <v>320298</v>
      </c>
      <c r="P19" s="93">
        <f>SUM(P14:P18)</f>
        <v>322320</v>
      </c>
      <c r="Q19" s="93">
        <f>SUM(Q14:Q18)</f>
        <v>326782</v>
      </c>
      <c r="R19" s="84">
        <f>(O19+P19+Q19)/3</f>
        <v>323133.3333333333</v>
      </c>
    </row>
    <row r="20" spans="1:6" ht="12.75" customHeight="1" thickTop="1">
      <c r="A20" s="95"/>
      <c r="B20" s="95"/>
      <c r="C20" s="95"/>
      <c r="D20" s="95"/>
      <c r="E20" s="95"/>
      <c r="F20" s="96"/>
    </row>
    <row r="21" ht="15" customHeight="1">
      <c r="A21" s="85" t="s">
        <v>67</v>
      </c>
    </row>
    <row r="22" ht="15" customHeight="1">
      <c r="G22" s="80"/>
    </row>
  </sheetData>
  <sheetProtection/>
  <mergeCells count="7">
    <mergeCell ref="A20:F20"/>
    <mergeCell ref="A3:F3"/>
    <mergeCell ref="I3:K3"/>
    <mergeCell ref="A4:F4"/>
    <mergeCell ref="A5:F5"/>
    <mergeCell ref="A6:F6"/>
    <mergeCell ref="A9:F9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U42"/>
  <sheetViews>
    <sheetView showGridLines="0" zoomScale="90" zoomScaleNormal="90" zoomScaleSheetLayoutView="80" zoomScalePageLayoutView="0" workbookViewId="0" topLeftCell="A1">
      <selection activeCell="A2" sqref="A2:E2"/>
    </sheetView>
  </sheetViews>
  <sheetFormatPr defaultColWidth="11.421875" defaultRowHeight="15"/>
  <cols>
    <col min="1" max="1" width="44.57421875" style="1" customWidth="1"/>
    <col min="2" max="4" width="13.8515625" style="3" customWidth="1"/>
    <col min="5" max="5" width="14.8515625" style="3" customWidth="1"/>
    <col min="6" max="8" width="13.8515625" style="1" customWidth="1"/>
    <col min="9" max="9" width="14.8515625" style="1" customWidth="1"/>
    <col min="10" max="10" width="16.28125" style="1" customWidth="1"/>
    <col min="11" max="13" width="13.8515625" style="1" customWidth="1"/>
    <col min="14" max="14" width="14.8515625" style="1" customWidth="1"/>
    <col min="15" max="15" width="20.140625" style="1" bestFit="1" customWidth="1"/>
    <col min="16" max="18" width="13.8515625" style="1" bestFit="1" customWidth="1"/>
    <col min="19" max="19" width="14.8515625" style="1" bestFit="1" customWidth="1"/>
    <col min="20" max="20" width="17.00390625" style="1" customWidth="1"/>
    <col min="21" max="21" width="15.8515625" style="1" customWidth="1"/>
    <col min="22" max="16384" width="11.421875" style="1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20" ht="15">
      <c r="A2" s="102" t="s">
        <v>29</v>
      </c>
      <c r="B2" s="102"/>
      <c r="C2" s="102"/>
      <c r="D2" s="102"/>
      <c r="E2" s="102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47" t="s">
        <v>44</v>
      </c>
      <c r="B4" s="29"/>
      <c r="C4" s="29"/>
      <c r="D4" s="29"/>
      <c r="E4" s="3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5">
      <c r="A5" s="47" t="s">
        <v>43</v>
      </c>
      <c r="B5" s="31"/>
      <c r="C5" s="31"/>
      <c r="D5" s="31"/>
      <c r="E5" s="2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2"/>
      <c r="S5" s="32"/>
      <c r="T5" s="32"/>
    </row>
    <row r="6" spans="1:20" ht="15">
      <c r="A6" s="47" t="s">
        <v>46</v>
      </c>
      <c r="B6" s="30"/>
      <c r="C6" s="27"/>
      <c r="D6" s="27"/>
      <c r="E6" s="2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5">
      <c r="A7" s="47" t="s">
        <v>45</v>
      </c>
      <c r="B7" s="27"/>
      <c r="C7" s="27"/>
      <c r="D7" s="27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5">
      <c r="A8" s="60" t="s">
        <v>35</v>
      </c>
      <c r="B8" s="33" t="s">
        <v>2</v>
      </c>
      <c r="C8" s="33" t="s">
        <v>3</v>
      </c>
      <c r="D8" s="33" t="s">
        <v>4</v>
      </c>
      <c r="E8" s="33" t="s">
        <v>5</v>
      </c>
      <c r="F8" s="34" t="s">
        <v>6</v>
      </c>
      <c r="G8" s="34" t="s">
        <v>7</v>
      </c>
      <c r="H8" s="34" t="s">
        <v>8</v>
      </c>
      <c r="I8" s="34" t="s">
        <v>9</v>
      </c>
      <c r="J8" s="34" t="s">
        <v>10</v>
      </c>
      <c r="K8" s="34" t="s">
        <v>11</v>
      </c>
      <c r="L8" s="34" t="s">
        <v>12</v>
      </c>
      <c r="M8" s="34" t="s">
        <v>13</v>
      </c>
      <c r="N8" s="34" t="s">
        <v>14</v>
      </c>
      <c r="O8" s="34" t="s">
        <v>15</v>
      </c>
      <c r="P8" s="34" t="s">
        <v>16</v>
      </c>
      <c r="Q8" s="34" t="s">
        <v>17</v>
      </c>
      <c r="R8" s="34" t="s">
        <v>18</v>
      </c>
      <c r="S8" s="34" t="s">
        <v>19</v>
      </c>
      <c r="T8" s="34" t="s">
        <v>20</v>
      </c>
    </row>
    <row r="9" spans="1:20" ht="15.75">
      <c r="A9" s="56" t="s">
        <v>40</v>
      </c>
      <c r="B9" s="35">
        <v>7962666299.000008</v>
      </c>
      <c r="C9" s="35">
        <v>7974690289.000008</v>
      </c>
      <c r="D9" s="35">
        <v>8013420196.000008</v>
      </c>
      <c r="E9" s="36">
        <v>23950776784.000023</v>
      </c>
      <c r="F9" s="35">
        <f>F27</f>
        <v>8037341609</v>
      </c>
      <c r="G9" s="35">
        <f>G27</f>
        <v>8096153690.000001</v>
      </c>
      <c r="H9" s="35">
        <f>H27</f>
        <v>8138596267.000001</v>
      </c>
      <c r="I9" s="35">
        <f>F9+G9+H9</f>
        <v>24272091566</v>
      </c>
      <c r="J9" s="36">
        <f>E9+I9</f>
        <v>48222868350.00002</v>
      </c>
      <c r="K9" s="35">
        <f>K27</f>
        <v>7979584264.999998</v>
      </c>
      <c r="L9" s="35">
        <f>L27</f>
        <v>8043459077.999998</v>
      </c>
      <c r="M9" s="35">
        <f>M27</f>
        <v>8106321344.999999</v>
      </c>
      <c r="N9" s="35">
        <f>K9+L9+M9</f>
        <v>24129364687.999996</v>
      </c>
      <c r="O9" s="36">
        <f>+N9+I9+E9</f>
        <v>72352233038.00003</v>
      </c>
      <c r="P9" s="35">
        <f>P27</f>
        <v>7981524979.000002</v>
      </c>
      <c r="Q9" s="35">
        <f>Q27</f>
        <v>8040463628.000003</v>
      </c>
      <c r="R9" s="35">
        <f>R27</f>
        <v>8201964807.000002</v>
      </c>
      <c r="S9" s="35">
        <f>+P9+Q9+R9</f>
        <v>24223953414.000008</v>
      </c>
      <c r="T9" s="35">
        <f>+S9+N9+I9+E9</f>
        <v>96576186452.00003</v>
      </c>
    </row>
    <row r="10" spans="1:20" ht="15">
      <c r="A10" s="56"/>
      <c r="B10" s="35"/>
      <c r="C10" s="35"/>
      <c r="D10" s="35"/>
      <c r="E10" s="36"/>
      <c r="F10" s="35"/>
      <c r="G10" s="35"/>
      <c r="H10" s="35"/>
      <c r="I10" s="35"/>
      <c r="J10" s="36"/>
      <c r="K10" s="35"/>
      <c r="L10" s="35"/>
      <c r="M10" s="35"/>
      <c r="N10" s="35"/>
      <c r="O10" s="36"/>
      <c r="P10" s="35"/>
      <c r="Q10" s="35"/>
      <c r="R10" s="35"/>
      <c r="S10" s="35"/>
      <c r="T10" s="35"/>
    </row>
    <row r="11" spans="1:20" ht="15">
      <c r="A11" s="56"/>
      <c r="B11" s="35"/>
      <c r="C11" s="35"/>
      <c r="D11" s="35"/>
      <c r="E11" s="36"/>
      <c r="F11" s="35"/>
      <c r="G11" s="35"/>
      <c r="H11" s="35"/>
      <c r="I11" s="35"/>
      <c r="J11" s="36"/>
      <c r="K11" s="35"/>
      <c r="L11" s="35"/>
      <c r="M11" s="35"/>
      <c r="N11" s="35"/>
      <c r="O11" s="36"/>
      <c r="P11" s="35"/>
      <c r="Q11" s="35"/>
      <c r="R11" s="35"/>
      <c r="S11" s="35"/>
      <c r="T11" s="35"/>
    </row>
    <row r="12" spans="1:20" ht="15">
      <c r="A12" s="60" t="s">
        <v>21</v>
      </c>
      <c r="B12" s="37">
        <v>7962666299.000008</v>
      </c>
      <c r="C12" s="37">
        <v>7974690289.000008</v>
      </c>
      <c r="D12" s="37">
        <v>8013420196.000008</v>
      </c>
      <c r="E12" s="37">
        <v>23950776784.000023</v>
      </c>
      <c r="F12" s="37">
        <f>+F9</f>
        <v>8037341609</v>
      </c>
      <c r="G12" s="37">
        <f>+G9</f>
        <v>8096153690.000001</v>
      </c>
      <c r="H12" s="37">
        <f>+H9</f>
        <v>8138596267.000001</v>
      </c>
      <c r="I12" s="37">
        <f>+I9</f>
        <v>24272091566</v>
      </c>
      <c r="J12" s="37">
        <f>+J9+J10+J11</f>
        <v>48222868350.00002</v>
      </c>
      <c r="K12" s="37">
        <f aca="true" t="shared" si="0" ref="K12:S12">+K9</f>
        <v>7979584264.999998</v>
      </c>
      <c r="L12" s="37">
        <f t="shared" si="0"/>
        <v>8043459077.999998</v>
      </c>
      <c r="M12" s="37">
        <f t="shared" si="0"/>
        <v>8106321344.999999</v>
      </c>
      <c r="N12" s="37">
        <f t="shared" si="0"/>
        <v>24129364687.999996</v>
      </c>
      <c r="O12" s="37">
        <f t="shared" si="0"/>
        <v>72352233038.00003</v>
      </c>
      <c r="P12" s="37">
        <f t="shared" si="0"/>
        <v>7981524979.000002</v>
      </c>
      <c r="Q12" s="37">
        <f t="shared" si="0"/>
        <v>8040463628.000003</v>
      </c>
      <c r="R12" s="37">
        <f t="shared" si="0"/>
        <v>8201964807.000002</v>
      </c>
      <c r="S12" s="37">
        <f t="shared" si="0"/>
        <v>24223953414.000008</v>
      </c>
      <c r="T12" s="37">
        <f>SUM(T9:T11)</f>
        <v>96576186452.00003</v>
      </c>
    </row>
    <row r="13" spans="1:20" ht="15">
      <c r="A13" s="38" t="s">
        <v>48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26"/>
      <c r="R13" s="26"/>
      <c r="S13" s="26"/>
      <c r="T13" s="26"/>
    </row>
    <row r="14" spans="1:10" ht="18.75">
      <c r="A14" s="48"/>
      <c r="B14" s="49"/>
      <c r="C14" s="49"/>
      <c r="D14" s="49"/>
      <c r="E14" s="49"/>
      <c r="F14" s="2"/>
      <c r="G14" s="2"/>
      <c r="H14" s="2"/>
      <c r="I14" s="2"/>
      <c r="J14" s="2"/>
    </row>
    <row r="15" spans="1:20" ht="15">
      <c r="A15" s="102" t="s">
        <v>30</v>
      </c>
      <c r="B15" s="102"/>
      <c r="C15" s="102"/>
      <c r="D15" s="102"/>
      <c r="E15" s="102"/>
      <c r="F15" s="25"/>
      <c r="G15" s="25"/>
      <c r="H15" s="25"/>
      <c r="I15" s="25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5">
      <c r="A16" s="25" t="s">
        <v>1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5">
      <c r="A17" s="47" t="s">
        <v>44</v>
      </c>
      <c r="B17" s="27"/>
      <c r="C17" s="27"/>
      <c r="D17" s="27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5">
      <c r="A18" s="47" t="s">
        <v>43</v>
      </c>
      <c r="B18" s="29"/>
      <c r="C18" s="29"/>
      <c r="D18" s="29"/>
      <c r="E18" s="30"/>
      <c r="F18" s="28"/>
      <c r="G18" s="28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5">
      <c r="A19" s="47" t="s">
        <v>46</v>
      </c>
      <c r="B19" s="31"/>
      <c r="C19" s="31"/>
      <c r="D19" s="31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3" customHeight="1">
      <c r="A20" s="47" t="s">
        <v>45</v>
      </c>
      <c r="B20" s="27"/>
      <c r="C20" s="27"/>
      <c r="D20" s="27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5.75">
      <c r="A21" s="60" t="s">
        <v>42</v>
      </c>
      <c r="B21" s="33" t="s">
        <v>2</v>
      </c>
      <c r="C21" s="33" t="s">
        <v>3</v>
      </c>
      <c r="D21" s="33" t="s">
        <v>4</v>
      </c>
      <c r="E21" s="33" t="s">
        <v>22</v>
      </c>
      <c r="F21" s="34" t="s">
        <v>6</v>
      </c>
      <c r="G21" s="34" t="s">
        <v>7</v>
      </c>
      <c r="H21" s="34" t="s">
        <v>8</v>
      </c>
      <c r="I21" s="34" t="s">
        <v>9</v>
      </c>
      <c r="J21" s="34" t="s">
        <v>10</v>
      </c>
      <c r="K21" s="34" t="s">
        <v>11</v>
      </c>
      <c r="L21" s="34" t="s">
        <v>12</v>
      </c>
      <c r="M21" s="34" t="s">
        <v>13</v>
      </c>
      <c r="N21" s="34" t="s">
        <v>14</v>
      </c>
      <c r="O21" s="34" t="s">
        <v>23</v>
      </c>
      <c r="P21" s="34" t="s">
        <v>16</v>
      </c>
      <c r="Q21" s="34" t="s">
        <v>17</v>
      </c>
      <c r="R21" s="34" t="s">
        <v>18</v>
      </c>
      <c r="S21" s="34" t="s">
        <v>19</v>
      </c>
      <c r="T21" s="34" t="s">
        <v>20</v>
      </c>
    </row>
    <row r="22" spans="1:20" ht="15">
      <c r="A22" s="56" t="s">
        <v>31</v>
      </c>
      <c r="B22" s="35">
        <v>5804808155.270716</v>
      </c>
      <c r="C22" s="35">
        <v>5813573680.861014</v>
      </c>
      <c r="D22" s="35">
        <v>5841807901.857405</v>
      </c>
      <c r="E22" s="36">
        <v>17460189737.989136</v>
      </c>
      <c r="F22" s="35">
        <v>4837569515.732512</v>
      </c>
      <c r="G22" s="35">
        <v>4872967728.729184</v>
      </c>
      <c r="H22" s="35">
        <v>4898513353.968556</v>
      </c>
      <c r="I22" s="36">
        <f>F22+G22+H22</f>
        <v>14609050598.430252</v>
      </c>
      <c r="J22" s="36">
        <f>E22+I22</f>
        <v>32069240336.419388</v>
      </c>
      <c r="K22" s="35">
        <v>5324629916.310845</v>
      </c>
      <c r="L22" s="35">
        <v>5367252405.014968</v>
      </c>
      <c r="M22" s="35">
        <v>5409199240.383756</v>
      </c>
      <c r="N22" s="36">
        <f>K22+L22+M22</f>
        <v>16101081561.709568</v>
      </c>
      <c r="O22" s="36">
        <f>+J22+N22</f>
        <v>48170321898.12895</v>
      </c>
      <c r="P22" s="35">
        <v>5088095398.949364</v>
      </c>
      <c r="Q22" s="35">
        <v>5125667851.530319</v>
      </c>
      <c r="R22" s="35">
        <v>5228622287.9264765</v>
      </c>
      <c r="S22" s="36">
        <f>P22+Q22+R22</f>
        <v>15442385538.406158</v>
      </c>
      <c r="T22" s="36">
        <f>+O22+S22</f>
        <v>63612707436.53511</v>
      </c>
    </row>
    <row r="23" spans="1:20" ht="15">
      <c r="A23" s="56" t="s">
        <v>36</v>
      </c>
      <c r="B23" s="39">
        <v>523571274.4950652</v>
      </c>
      <c r="C23" s="39">
        <v>524361891.0464089</v>
      </c>
      <c r="D23" s="39">
        <v>526908508.7254157</v>
      </c>
      <c r="E23" s="40">
        <v>1574841674.2668898</v>
      </c>
      <c r="F23" s="39">
        <v>750003686.3194152</v>
      </c>
      <c r="G23" s="39">
        <v>755491729.468001</v>
      </c>
      <c r="H23" s="39">
        <v>759452254.0737053</v>
      </c>
      <c r="I23" s="36">
        <f>F23+G23+H23</f>
        <v>2264947669.8611217</v>
      </c>
      <c r="J23" s="36">
        <f>E23+I23</f>
        <v>3839789344.1280117</v>
      </c>
      <c r="K23" s="35">
        <v>721990223.0933974</v>
      </c>
      <c r="L23" s="35">
        <v>727769595.6717656</v>
      </c>
      <c r="M23" s="35">
        <v>733457353.4130502</v>
      </c>
      <c r="N23" s="36">
        <f>K23+L23+M23</f>
        <v>2183217172.178213</v>
      </c>
      <c r="O23" s="36">
        <f>+J23+N23</f>
        <v>6023006516.306225</v>
      </c>
      <c r="P23" s="35">
        <v>751685425.9394008</v>
      </c>
      <c r="Q23" s="35">
        <v>757236160.1154414</v>
      </c>
      <c r="R23" s="35">
        <v>772446045.8009136</v>
      </c>
      <c r="S23" s="36">
        <f>P23+Q23+R23</f>
        <v>2281367631.855756</v>
      </c>
      <c r="T23" s="36">
        <f>+O23+S23</f>
        <v>8304374148.161981</v>
      </c>
    </row>
    <row r="24" spans="1:20" ht="15">
      <c r="A24" s="56" t="s">
        <v>32</v>
      </c>
      <c r="B24" s="39">
        <v>1360852876.254096</v>
      </c>
      <c r="C24" s="39">
        <v>1362907826.2873037</v>
      </c>
      <c r="D24" s="39">
        <v>1369526928.904303</v>
      </c>
      <c r="E24" s="40">
        <v>4093287631.445703</v>
      </c>
      <c r="F24" s="39">
        <v>1915495152.9909968</v>
      </c>
      <c r="G24" s="39">
        <v>1929511510.8333297</v>
      </c>
      <c r="H24" s="39">
        <v>1939626615.3640256</v>
      </c>
      <c r="I24" s="36">
        <f>F24+G24+H24</f>
        <v>5784633279.188353</v>
      </c>
      <c r="J24" s="36">
        <f>E24+I24-0.1</f>
        <v>9877920910.534056</v>
      </c>
      <c r="K24" s="35">
        <v>1418088478.301963</v>
      </c>
      <c r="L24" s="35">
        <v>1429439963.9634774</v>
      </c>
      <c r="M24" s="35">
        <v>1440611505.4363391</v>
      </c>
      <c r="N24" s="36">
        <f>K24+L24+M24</f>
        <v>4288139947.7017794</v>
      </c>
      <c r="O24" s="36">
        <f>J24+N24</f>
        <v>14166060858.235836</v>
      </c>
      <c r="P24" s="35">
        <v>1305449895.5537112</v>
      </c>
      <c r="Q24" s="35">
        <v>1315089839.4721434</v>
      </c>
      <c r="R24" s="35">
        <v>1341504803.7567964</v>
      </c>
      <c r="S24" s="36">
        <f>P24+Q24+R24</f>
        <v>3962044538.782651</v>
      </c>
      <c r="T24" s="36">
        <f>O24+S24</f>
        <v>18128105397.018486</v>
      </c>
    </row>
    <row r="25" spans="1:20" ht="15">
      <c r="A25" s="56" t="s">
        <v>34</v>
      </c>
      <c r="B25" s="39">
        <v>252036478.93723962</v>
      </c>
      <c r="C25" s="39">
        <v>252417065.53833294</v>
      </c>
      <c r="D25" s="39">
        <v>253642955.08629408</v>
      </c>
      <c r="E25" s="40">
        <v>758096499.5618666</v>
      </c>
      <c r="F25" s="39">
        <v>509870087.30461395</v>
      </c>
      <c r="G25" s="39">
        <v>513600987.6859612</v>
      </c>
      <c r="H25" s="39">
        <v>516293445.1542603</v>
      </c>
      <c r="I25" s="36">
        <f>F25+G25+H25</f>
        <v>1539764520.1448355</v>
      </c>
      <c r="J25" s="36">
        <f>E25+I25+0.1</f>
        <v>2297861019.806702</v>
      </c>
      <c r="K25" s="35">
        <v>502805097.84310454</v>
      </c>
      <c r="L25" s="35">
        <v>506829941.8116111</v>
      </c>
      <c r="M25" s="35">
        <v>510790983.7982483</v>
      </c>
      <c r="N25" s="36">
        <f>K25+L25+M25</f>
        <v>1520426023.4529638</v>
      </c>
      <c r="O25" s="36">
        <f>J25+N25</f>
        <v>3818287043.259666</v>
      </c>
      <c r="P25" s="35">
        <v>819332717.1813176</v>
      </c>
      <c r="Q25" s="35">
        <v>825382984.9633795</v>
      </c>
      <c r="R25" s="35">
        <v>841961671.3881177</v>
      </c>
      <c r="S25" s="36">
        <f>P25+Q25+R25</f>
        <v>2486677373.532815</v>
      </c>
      <c r="T25" s="36">
        <f>O25+S25</f>
        <v>6304964416.79248</v>
      </c>
    </row>
    <row r="26" spans="1:20" ht="15">
      <c r="A26" s="56" t="s">
        <v>33</v>
      </c>
      <c r="B26" s="39">
        <v>21397514.042890634</v>
      </c>
      <c r="C26" s="39">
        <v>21429825.266947445</v>
      </c>
      <c r="D26" s="39">
        <v>21533901.42658965</v>
      </c>
      <c r="E26" s="40">
        <v>64361240.736427724</v>
      </c>
      <c r="F26" s="39">
        <v>24403166.652461115</v>
      </c>
      <c r="G26" s="39">
        <v>24581733.283524044</v>
      </c>
      <c r="H26" s="39">
        <v>24710598.43945211</v>
      </c>
      <c r="I26" s="36">
        <f>F26+G26+H26</f>
        <v>73695498.37543727</v>
      </c>
      <c r="J26" s="36">
        <f>E26+I26</f>
        <v>138056739.11186498</v>
      </c>
      <c r="K26" s="35">
        <v>12070549.450688273</v>
      </c>
      <c r="L26" s="35">
        <v>12167171.53817618</v>
      </c>
      <c r="M26" s="35">
        <v>12262261.9686055</v>
      </c>
      <c r="N26" s="36">
        <f>K26+L26+M26</f>
        <v>36499982.957469955</v>
      </c>
      <c r="O26" s="36">
        <f>+J26+N26</f>
        <v>174556722.06933492</v>
      </c>
      <c r="P26" s="35">
        <v>16961541.37620957</v>
      </c>
      <c r="Q26" s="35">
        <v>17086791.918718886</v>
      </c>
      <c r="R26" s="35">
        <v>17429998.127698053</v>
      </c>
      <c r="S26" s="36">
        <f>P26+Q26+R26</f>
        <v>51478331.42262651</v>
      </c>
      <c r="T26" s="41">
        <f>+O26+S26</f>
        <v>226035053.49196142</v>
      </c>
    </row>
    <row r="27" spans="1:21" s="20" customFormat="1" ht="15">
      <c r="A27" s="61" t="s">
        <v>21</v>
      </c>
      <c r="B27" s="46">
        <v>7962666299.000008</v>
      </c>
      <c r="C27" s="46">
        <v>7974690289.000008</v>
      </c>
      <c r="D27" s="46">
        <v>8013420196.000008</v>
      </c>
      <c r="E27" s="46">
        <v>23950776784.000023</v>
      </c>
      <c r="F27" s="46">
        <f>SUM(F22:F26)</f>
        <v>8037341609</v>
      </c>
      <c r="G27" s="46">
        <f>SUM(G22:G26)</f>
        <v>8096153690.000001</v>
      </c>
      <c r="H27" s="46">
        <f>SUM(H22:H26)</f>
        <v>8138596267.000001</v>
      </c>
      <c r="I27" s="46">
        <f>SUM(I22:I26)</f>
        <v>24272091566.000004</v>
      </c>
      <c r="J27" s="46">
        <f>SUM(J22:J26)</f>
        <v>48222868350.00002</v>
      </c>
      <c r="K27" s="46">
        <f aca="true" t="shared" si="1" ref="K27:T27">SUM(K22:K26)</f>
        <v>7979584264.999998</v>
      </c>
      <c r="L27" s="46">
        <f t="shared" si="1"/>
        <v>8043459077.999998</v>
      </c>
      <c r="M27" s="46">
        <f t="shared" si="1"/>
        <v>8106321344.999999</v>
      </c>
      <c r="N27" s="46">
        <f t="shared" si="1"/>
        <v>24129364687.999992</v>
      </c>
      <c r="O27" s="46">
        <f t="shared" si="1"/>
        <v>72352233038.00002</v>
      </c>
      <c r="P27" s="46">
        <f t="shared" si="1"/>
        <v>7981524979.000002</v>
      </c>
      <c r="Q27" s="46">
        <f t="shared" si="1"/>
        <v>8040463628.000003</v>
      </c>
      <c r="R27" s="46">
        <f t="shared" si="1"/>
        <v>8201964807.000002</v>
      </c>
      <c r="S27" s="46">
        <f t="shared" si="1"/>
        <v>24223953414.000004</v>
      </c>
      <c r="T27" s="46">
        <f t="shared" si="1"/>
        <v>96576186452.00002</v>
      </c>
      <c r="U27" s="19"/>
    </row>
    <row r="28" spans="1:20" ht="15">
      <c r="A28" s="38" t="s">
        <v>47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5">
      <c r="A29" s="42" t="s">
        <v>41</v>
      </c>
      <c r="B29" s="42"/>
      <c r="C29" s="42"/>
      <c r="D29" s="42"/>
      <c r="E29" s="42"/>
      <c r="F29" s="42"/>
      <c r="G29" s="42"/>
      <c r="H29" s="42"/>
      <c r="I29" s="42"/>
      <c r="J29" s="4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5">
      <c r="A30" s="43"/>
      <c r="B30" s="44"/>
      <c r="C30" s="44"/>
      <c r="D30" s="45"/>
      <c r="E30" s="27"/>
      <c r="F30" s="27"/>
      <c r="G30" s="27"/>
      <c r="H30" s="27"/>
      <c r="I30" s="27"/>
      <c r="J30" s="27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5">
      <c r="A31" s="43"/>
      <c r="B31" s="44"/>
      <c r="C31" s="44"/>
      <c r="D31" s="45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5">
      <c r="A32" s="43"/>
      <c r="B32" s="44"/>
      <c r="C32" s="44"/>
      <c r="D32" s="27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3" ht="15.75">
      <c r="A33" s="5"/>
      <c r="B33" s="18"/>
      <c r="C33" s="18"/>
    </row>
    <row r="34" spans="1:3" ht="15.75">
      <c r="A34" s="5"/>
      <c r="B34" s="18"/>
      <c r="C34" s="18"/>
    </row>
    <row r="35" ht="15.75">
      <c r="A35" s="5"/>
    </row>
    <row r="36" ht="15">
      <c r="A36" s="4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">
      <c r="A42" s="4"/>
    </row>
  </sheetData>
  <sheetProtection/>
  <mergeCells count="3">
    <mergeCell ref="A15:E15"/>
    <mergeCell ref="A1:L1"/>
    <mergeCell ref="A2:E2"/>
  </mergeCells>
  <printOptions horizontalCentered="1" verticalCentered="1"/>
  <pageMargins left="0" right="0" top="0.6299212598425197" bottom="0.5511811023622047" header="0.35433070866141736" footer="0.35433070866141736"/>
  <pageSetup horizontalDpi="600" verticalDpi="600" orientation="landscape" scale="65" r:id="rId1"/>
  <headerFooter>
    <oddHeader>&amp;L&amp;"-,Negrita"&amp;12Caja Costarricense de Seguro Social&amp;"-,Normal"
&amp;"-,Negrita"Dirección de Presupuesto</oddHeader>
    <oddFooter>&amp;L&amp;Fjhv.-</oddFooter>
  </headerFooter>
  <ignoredErrors>
    <ignoredError sqref="J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3"/>
  <sheetViews>
    <sheetView showGridLines="0" zoomScale="90" zoomScaleNormal="90" zoomScaleSheetLayoutView="90" zoomScalePageLayoutView="0" workbookViewId="0" topLeftCell="A4">
      <pane xSplit="1" ySplit="8" topLeftCell="B12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4" sqref="A4"/>
    </sheetView>
  </sheetViews>
  <sheetFormatPr defaultColWidth="11.421875" defaultRowHeight="15"/>
  <cols>
    <col min="1" max="1" width="52.8515625" style="1" customWidth="1"/>
    <col min="2" max="2" width="14.7109375" style="3" customWidth="1"/>
    <col min="3" max="4" width="15.28125" style="3" customWidth="1"/>
    <col min="5" max="5" width="15.421875" style="3" customWidth="1"/>
    <col min="6" max="6" width="17.28125" style="1" customWidth="1"/>
    <col min="7" max="7" width="17.7109375" style="1" customWidth="1"/>
    <col min="8" max="8" width="17.28125" style="1" customWidth="1"/>
    <col min="9" max="9" width="15.421875" style="1" customWidth="1"/>
    <col min="10" max="10" width="19.00390625" style="1" customWidth="1"/>
    <col min="11" max="14" width="17.8515625" style="1" customWidth="1"/>
    <col min="15" max="15" width="19.57421875" style="1" customWidth="1"/>
    <col min="16" max="16" width="18.00390625" style="1" customWidth="1"/>
    <col min="17" max="19" width="17.8515625" style="1" customWidth="1"/>
    <col min="20" max="20" width="18.7109375" style="1" customWidth="1"/>
    <col min="21" max="21" width="15.8515625" style="1" customWidth="1"/>
    <col min="22" max="22" width="12.57421875" style="1" customWidth="1"/>
    <col min="23" max="16384" width="11.421875" style="1" customWidth="1"/>
  </cols>
  <sheetData>
    <row r="1" spans="1:10" ht="15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104" t="s">
        <v>0</v>
      </c>
      <c r="B2" s="104"/>
      <c r="C2" s="104"/>
      <c r="D2" s="104"/>
      <c r="E2" s="104"/>
      <c r="F2" s="7"/>
      <c r="G2" s="7"/>
      <c r="H2" s="7"/>
      <c r="I2" s="7"/>
      <c r="J2" s="7"/>
    </row>
    <row r="3" spans="1:10" ht="24" customHeight="1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</row>
    <row r="4" spans="1:5" ht="15">
      <c r="A4" s="58" t="s">
        <v>0</v>
      </c>
      <c r="B4" s="28"/>
      <c r="C4" s="27"/>
      <c r="D4" s="27"/>
      <c r="E4" s="27"/>
    </row>
    <row r="5" spans="1:5" ht="15">
      <c r="A5" s="105" t="s">
        <v>1</v>
      </c>
      <c r="B5" s="105"/>
      <c r="C5" s="105"/>
      <c r="D5" s="105"/>
      <c r="E5" s="105"/>
    </row>
    <row r="6" spans="1:5" ht="15">
      <c r="A6" s="47" t="s">
        <v>43</v>
      </c>
      <c r="B6" s="31"/>
      <c r="C6" s="31"/>
      <c r="D6" s="31"/>
      <c r="E6" s="31"/>
    </row>
    <row r="7" spans="1:5" ht="15">
      <c r="A7" s="47" t="s">
        <v>44</v>
      </c>
      <c r="B7" s="31"/>
      <c r="C7" s="31"/>
      <c r="D7" s="31"/>
      <c r="E7" s="31"/>
    </row>
    <row r="8" spans="1:6" ht="15">
      <c r="A8" s="47" t="s">
        <v>46</v>
      </c>
      <c r="B8" s="27"/>
      <c r="C8" s="27"/>
      <c r="D8" s="27"/>
      <c r="E8" s="27"/>
      <c r="F8" s="3"/>
    </row>
    <row r="9" spans="1:5" ht="15">
      <c r="A9" s="47" t="s">
        <v>45</v>
      </c>
      <c r="B9" s="27"/>
      <c r="C9" s="27"/>
      <c r="D9" s="27"/>
      <c r="E9" s="27"/>
    </row>
    <row r="10" spans="1:10" ht="6.75" customHeight="1" thickBot="1">
      <c r="A10" s="26"/>
      <c r="B10" s="27"/>
      <c r="C10" s="27"/>
      <c r="D10" s="27"/>
      <c r="E10" s="27"/>
      <c r="I10" s="8"/>
      <c r="J10" s="8"/>
    </row>
    <row r="11" spans="1:20" ht="15.75">
      <c r="A11" s="57" t="s">
        <v>25</v>
      </c>
      <c r="B11" s="50" t="s">
        <v>2</v>
      </c>
      <c r="C11" s="50" t="s">
        <v>3</v>
      </c>
      <c r="D11" s="50" t="s">
        <v>4</v>
      </c>
      <c r="E11" s="50" t="s">
        <v>5</v>
      </c>
      <c r="F11" s="50" t="s">
        <v>6</v>
      </c>
      <c r="G11" s="50" t="s">
        <v>7</v>
      </c>
      <c r="H11" s="50" t="s">
        <v>8</v>
      </c>
      <c r="I11" s="62" t="s">
        <v>9</v>
      </c>
      <c r="J11" s="21" t="s">
        <v>10</v>
      </c>
      <c r="K11" s="21" t="s">
        <v>11</v>
      </c>
      <c r="L11" s="21" t="s">
        <v>12</v>
      </c>
      <c r="M11" s="21" t="s">
        <v>13</v>
      </c>
      <c r="N11" s="21" t="s">
        <v>14</v>
      </c>
      <c r="O11" s="21" t="s">
        <v>23</v>
      </c>
      <c r="P11" s="21" t="s">
        <v>16</v>
      </c>
      <c r="Q11" s="21" t="s">
        <v>17</v>
      </c>
      <c r="R11" s="21" t="s">
        <v>18</v>
      </c>
      <c r="S11" s="22" t="s">
        <v>26</v>
      </c>
      <c r="T11" s="22" t="s">
        <v>20</v>
      </c>
    </row>
    <row r="12" spans="1:20" ht="15.75">
      <c r="A12" s="56" t="s">
        <v>38</v>
      </c>
      <c r="B12" s="51">
        <v>0</v>
      </c>
      <c r="C12" s="51">
        <v>-7962666299.000008</v>
      </c>
      <c r="D12" s="51">
        <v>-15937356588.000015</v>
      </c>
      <c r="E12" s="36">
        <v>0</v>
      </c>
      <c r="F12" s="35">
        <v>-23950776784.000023</v>
      </c>
      <c r="G12" s="35">
        <v>-24025452094.17002</v>
      </c>
      <c r="H12" s="35">
        <v>-32121605784.17002</v>
      </c>
      <c r="I12" s="63">
        <f>F12</f>
        <v>-23950776784.000023</v>
      </c>
      <c r="J12" s="64">
        <f>E12</f>
        <v>0</v>
      </c>
      <c r="K12" s="9">
        <v>-32246781855.160023</v>
      </c>
      <c r="L12" s="9">
        <v>-40226366120.16002</v>
      </c>
      <c r="M12" s="9">
        <v>-48269825198.16002</v>
      </c>
      <c r="N12" s="11">
        <f>K12</f>
        <v>-32246781855.160023</v>
      </c>
      <c r="O12" s="12">
        <f>J12</f>
        <v>0</v>
      </c>
      <c r="P12" s="9">
        <f>M16</f>
        <v>-48401456253.70002</v>
      </c>
      <c r="Q12" s="9">
        <f>+P16</f>
        <v>-56382981232.70002</v>
      </c>
      <c r="R12" s="9">
        <f>+Q16</f>
        <v>-56327291171.18002</v>
      </c>
      <c r="S12" s="13">
        <f>P12</f>
        <v>-48401456253.70002</v>
      </c>
      <c r="T12" s="12">
        <f>O12</f>
        <v>0</v>
      </c>
    </row>
    <row r="13" spans="1:20" ht="15.75">
      <c r="A13" s="56" t="s">
        <v>37</v>
      </c>
      <c r="B13" s="35">
        <v>0</v>
      </c>
      <c r="C13" s="35">
        <v>0</v>
      </c>
      <c r="D13" s="35">
        <v>0</v>
      </c>
      <c r="E13" s="36">
        <v>0</v>
      </c>
      <c r="F13" s="35">
        <v>7962666298.83</v>
      </c>
      <c r="G13" s="35">
        <v>0</v>
      </c>
      <c r="H13" s="35">
        <v>8013420196.11</v>
      </c>
      <c r="I13" s="36">
        <f>F13+G13+H13</f>
        <v>15976086494.939999</v>
      </c>
      <c r="J13" s="36">
        <f>E13+I13</f>
        <v>15976086494.939999</v>
      </c>
      <c r="K13" s="14">
        <v>0</v>
      </c>
      <c r="L13" s="14">
        <v>0</v>
      </c>
      <c r="M13" s="14">
        <v>7974690289.46</v>
      </c>
      <c r="N13" s="13">
        <f>K13+L13+M13</f>
        <v>7974690289.46</v>
      </c>
      <c r="O13" s="10">
        <f>J13+N13</f>
        <v>23950776784.399998</v>
      </c>
      <c r="P13" s="14">
        <v>0</v>
      </c>
      <c r="Q13" s="14">
        <f>4865975632.51+3230178057.01</f>
        <v>8096153689.52</v>
      </c>
      <c r="R13" s="14">
        <f>3985482811.29+682586717.79</f>
        <v>4668069529.08</v>
      </c>
      <c r="S13" s="13">
        <f>P13+Q13+R13</f>
        <v>12764223218.6</v>
      </c>
      <c r="T13" s="10">
        <f>O13+S13</f>
        <v>36715000003</v>
      </c>
    </row>
    <row r="14" spans="1:20" ht="15.75">
      <c r="A14" s="56" t="s">
        <v>27</v>
      </c>
      <c r="B14" s="35">
        <v>0</v>
      </c>
      <c r="C14" s="35">
        <v>-7962666299.000008</v>
      </c>
      <c r="D14" s="35">
        <v>-15937356588.000015</v>
      </c>
      <c r="E14" s="36">
        <v>0</v>
      </c>
      <c r="F14" s="35">
        <v>-15988110485.170023</v>
      </c>
      <c r="G14" s="35">
        <v>-24025452094.17002</v>
      </c>
      <c r="H14" s="35">
        <v>-24108185588.06002</v>
      </c>
      <c r="I14" s="36">
        <f>I12+I13</f>
        <v>-7974690289.060024</v>
      </c>
      <c r="J14" s="36">
        <f>J12+J13</f>
        <v>15976086494.939999</v>
      </c>
      <c r="K14" s="14">
        <v>-32246781855.160023</v>
      </c>
      <c r="L14" s="14">
        <v>-40226366120.16002</v>
      </c>
      <c r="M14" s="14">
        <v>-40295134908.70002</v>
      </c>
      <c r="N14" s="10">
        <f aca="true" t="shared" si="0" ref="N14:T14">N12+N13</f>
        <v>-24272091565.700024</v>
      </c>
      <c r="O14" s="10">
        <f t="shared" si="0"/>
        <v>23950776784.399998</v>
      </c>
      <c r="P14" s="14">
        <f t="shared" si="0"/>
        <v>-48401456253.70002</v>
      </c>
      <c r="Q14" s="14">
        <f t="shared" si="0"/>
        <v>-48286827543.18002</v>
      </c>
      <c r="R14" s="14">
        <f t="shared" si="0"/>
        <v>-51659221642.10002</v>
      </c>
      <c r="S14" s="10">
        <f t="shared" si="0"/>
        <v>-35637233035.10002</v>
      </c>
      <c r="T14" s="10">
        <f t="shared" si="0"/>
        <v>36715000003</v>
      </c>
    </row>
    <row r="15" spans="1:22" ht="15.75">
      <c r="A15" s="56" t="s">
        <v>39</v>
      </c>
      <c r="B15" s="59">
        <v>7962666299.000008</v>
      </c>
      <c r="C15" s="59">
        <v>7974690289.000008</v>
      </c>
      <c r="D15" s="59">
        <v>8013420196.000008</v>
      </c>
      <c r="E15" s="36">
        <v>23950776784.000023</v>
      </c>
      <c r="F15" s="35">
        <v>8037341609</v>
      </c>
      <c r="G15" s="35">
        <v>8096153690.000001</v>
      </c>
      <c r="H15" s="35">
        <v>8138596267.100001</v>
      </c>
      <c r="I15" s="65">
        <f>F15+G15+H15-0.1</f>
        <v>24272091566.000004</v>
      </c>
      <c r="J15" s="36">
        <f>E15+I15</f>
        <v>48222868350.00003</v>
      </c>
      <c r="K15" s="14">
        <v>7979584264.999998</v>
      </c>
      <c r="L15" s="14">
        <v>8043459077.999998</v>
      </c>
      <c r="M15" s="14">
        <v>8106321344.999999</v>
      </c>
      <c r="N15" s="13">
        <f>K15+L15+M15</f>
        <v>24129364687.999996</v>
      </c>
      <c r="O15" s="10">
        <f>J15+N15</f>
        <v>72352233038.00003</v>
      </c>
      <c r="P15" s="14">
        <f>EGRESOS!P27</f>
        <v>7981524979.000002</v>
      </c>
      <c r="Q15" s="14">
        <f>EGRESOS!Q27</f>
        <v>8040463628.000003</v>
      </c>
      <c r="R15" s="14">
        <f>EGRESOS!R27</f>
        <v>8201964807.000002</v>
      </c>
      <c r="S15" s="13">
        <f>P15+Q15+R15</f>
        <v>24223953414.000008</v>
      </c>
      <c r="T15" s="10">
        <f>O15+S15</f>
        <v>96576186452.00003</v>
      </c>
      <c r="V15" s="3"/>
    </row>
    <row r="16" spans="1:20" ht="15.75">
      <c r="A16" s="56" t="s">
        <v>28</v>
      </c>
      <c r="B16" s="51">
        <v>-7962666299.000008</v>
      </c>
      <c r="C16" s="51">
        <v>-15937356588.000015</v>
      </c>
      <c r="D16" s="51">
        <v>-23950776784.000023</v>
      </c>
      <c r="E16" s="52">
        <v>-23950776784.000023</v>
      </c>
      <c r="F16" s="35">
        <v>-24025452094.17002</v>
      </c>
      <c r="G16" s="35">
        <v>-32121605784.17002</v>
      </c>
      <c r="H16" s="35">
        <v>-32246781855.160023</v>
      </c>
      <c r="I16" s="52">
        <f>I14-I15</f>
        <v>-32246781855.060028</v>
      </c>
      <c r="J16" s="36">
        <f>J14-J15</f>
        <v>-32246781855.06003</v>
      </c>
      <c r="K16" s="14">
        <v>-40226366120.16002</v>
      </c>
      <c r="L16" s="14">
        <v>-48269825198.16002</v>
      </c>
      <c r="M16" s="14">
        <v>-48401456253.70002</v>
      </c>
      <c r="N16" s="10">
        <f aca="true" t="shared" si="1" ref="N16:T16">N14-N15</f>
        <v>-48401456253.70002</v>
      </c>
      <c r="O16" s="10">
        <f t="shared" si="1"/>
        <v>-48401456253.60004</v>
      </c>
      <c r="P16" s="9">
        <f t="shared" si="1"/>
        <v>-56382981232.70002</v>
      </c>
      <c r="Q16" s="9">
        <f t="shared" si="1"/>
        <v>-56327291171.18002</v>
      </c>
      <c r="R16" s="9">
        <f t="shared" si="1"/>
        <v>-59861186449.10002</v>
      </c>
      <c r="S16" s="15">
        <f t="shared" si="1"/>
        <v>-59861186449.10003</v>
      </c>
      <c r="T16" s="15">
        <f t="shared" si="1"/>
        <v>-59861186449.00003</v>
      </c>
    </row>
    <row r="17" spans="1:20" ht="15.75" thickBot="1">
      <c r="A17" s="53"/>
      <c r="B17" s="54"/>
      <c r="C17" s="54"/>
      <c r="D17" s="54"/>
      <c r="E17" s="54"/>
      <c r="F17" s="23"/>
      <c r="G17" s="23"/>
      <c r="H17" s="23"/>
      <c r="I17" s="24"/>
      <c r="J17" s="23"/>
      <c r="K17" s="23"/>
      <c r="L17" s="23"/>
      <c r="M17" s="23"/>
      <c r="N17" s="24"/>
      <c r="O17" s="23"/>
      <c r="P17" s="23"/>
      <c r="Q17" s="23"/>
      <c r="R17" s="23"/>
      <c r="S17" s="24"/>
      <c r="T17" s="23"/>
    </row>
    <row r="18" spans="1:20" ht="15.75">
      <c r="A18" s="38" t="s">
        <v>47</v>
      </c>
      <c r="B18" s="55"/>
      <c r="C18" s="55"/>
      <c r="D18" s="55"/>
      <c r="E18" s="5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9.5" customHeight="1">
      <c r="A19" s="38"/>
      <c r="B19" s="55"/>
      <c r="C19" s="55"/>
      <c r="D19" s="55"/>
      <c r="E19" s="5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2:20" ht="19.5" customHeight="1">
      <c r="B20" s="1"/>
      <c r="C20" s="1"/>
      <c r="D20" s="1"/>
      <c r="E20" s="1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9.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9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9.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</sheetData>
  <sheetProtection/>
  <mergeCells count="2">
    <mergeCell ref="A2:E2"/>
    <mergeCell ref="A5:E5"/>
  </mergeCells>
  <printOptions horizontalCentered="1" verticalCentered="1"/>
  <pageMargins left="0" right="0" top="0.5511811023622047" bottom="1.141732283464567" header="0.7086614173228347" footer="0.7086614173228347"/>
  <pageSetup horizontalDpi="600" verticalDpi="600" orientation="landscape" scale="77" r:id="rId1"/>
  <headerFooter>
    <oddHeader>&amp;L&amp;"-,Negrita"&amp;14Caja Costarricense de Seguro Social
Dirección de Presupuesto</oddHeader>
    <oddFooter>&amp;C&amp;8&amp;F jhv.</oddFooter>
  </headerFooter>
  <ignoredErrors>
    <ignoredError sqref="N14:O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Saborio Martínez</dc:creator>
  <cp:keywords/>
  <dc:description/>
  <cp:lastModifiedBy>Stephanie Tatiana Salas Soto</cp:lastModifiedBy>
  <cp:lastPrinted>2019-08-07T15:06:48Z</cp:lastPrinted>
  <dcterms:created xsi:type="dcterms:W3CDTF">2016-05-05T22:03:53Z</dcterms:created>
  <dcterms:modified xsi:type="dcterms:W3CDTF">2021-04-15T17:22:54Z</dcterms:modified>
  <cp:category/>
  <cp:version/>
  <cp:contentType/>
  <cp:contentStatus/>
</cp:coreProperties>
</file>