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ágina Web - Rodrigo (17-06-2019)\Año 2018\PRONAE\"/>
    </mc:Choice>
  </mc:AlternateContent>
  <bookViews>
    <workbookView xWindow="0" yWindow="0" windowWidth="13710" windowHeight="12120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4T Acumulado" sheetId="6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B62" i="2" l="1"/>
  <c r="G22" i="6" l="1"/>
  <c r="G20" i="6"/>
  <c r="G18" i="6"/>
  <c r="G16" i="6"/>
  <c r="G14" i="6"/>
  <c r="G21" i="6"/>
  <c r="G19" i="6"/>
  <c r="G17" i="6"/>
  <c r="G15" i="6"/>
  <c r="G13" i="6"/>
  <c r="E22" i="3" l="1"/>
  <c r="E23" i="3"/>
  <c r="G51" i="5"/>
  <c r="G50" i="5"/>
  <c r="G49" i="5"/>
  <c r="G48" i="5"/>
  <c r="G47" i="5"/>
  <c r="G52" i="5" s="1"/>
  <c r="F47" i="5"/>
  <c r="E47" i="5"/>
  <c r="F38" i="5"/>
  <c r="F34" i="5"/>
  <c r="F35" i="5"/>
  <c r="G35" i="5" s="1"/>
  <c r="F36" i="5"/>
  <c r="F37" i="5"/>
  <c r="F33" i="5"/>
  <c r="E38" i="5"/>
  <c r="E34" i="5"/>
  <c r="E35" i="5"/>
  <c r="E36" i="5"/>
  <c r="E37" i="5"/>
  <c r="E33" i="5"/>
  <c r="E39" i="6"/>
  <c r="E49" i="6" s="1"/>
  <c r="E35" i="6"/>
  <c r="E36" i="6"/>
  <c r="E37" i="6"/>
  <c r="E38" i="6"/>
  <c r="E34" i="6"/>
  <c r="F24" i="6"/>
  <c r="F23" i="6"/>
  <c r="F14" i="6"/>
  <c r="F15" i="6"/>
  <c r="F16" i="6"/>
  <c r="F17" i="6"/>
  <c r="F18" i="6"/>
  <c r="F19" i="6"/>
  <c r="F20" i="6"/>
  <c r="F21" i="6"/>
  <c r="F22" i="6"/>
  <c r="F13" i="6"/>
  <c r="H23" i="5"/>
  <c r="G23" i="5"/>
  <c r="G22" i="5"/>
  <c r="G13" i="5"/>
  <c r="G14" i="5"/>
  <c r="G15" i="5"/>
  <c r="G16" i="5"/>
  <c r="G17" i="5"/>
  <c r="H17" i="5" s="1"/>
  <c r="G18" i="5"/>
  <c r="G19" i="5"/>
  <c r="G20" i="5"/>
  <c r="G21" i="5"/>
  <c r="G12" i="5"/>
  <c r="F23" i="5"/>
  <c r="F15" i="5"/>
  <c r="H15" i="5" s="1"/>
  <c r="F17" i="5"/>
  <c r="F19" i="5"/>
  <c r="H19" i="5" s="1"/>
  <c r="F21" i="5"/>
  <c r="F13" i="5"/>
  <c r="G64" i="5"/>
  <c r="G63" i="5"/>
  <c r="G62" i="5"/>
  <c r="G61" i="5"/>
  <c r="G65" i="5" s="1"/>
  <c r="F52" i="5"/>
  <c r="E52" i="5"/>
  <c r="H21" i="5"/>
  <c r="H13" i="5"/>
  <c r="G37" i="5"/>
  <c r="G36" i="5"/>
  <c r="G34" i="5" l="1"/>
  <c r="G33" i="5"/>
  <c r="G38" i="5" s="1"/>
  <c r="F21" i="2" l="1"/>
  <c r="F20" i="2"/>
  <c r="F19" i="2"/>
  <c r="F18" i="2"/>
  <c r="F17" i="2"/>
  <c r="F16" i="2"/>
  <c r="F15" i="2"/>
  <c r="F14" i="2"/>
  <c r="F13" i="2"/>
  <c r="F12" i="2"/>
  <c r="E34" i="2"/>
  <c r="E35" i="2"/>
  <c r="E36" i="2"/>
  <c r="E37" i="2"/>
  <c r="E33" i="2"/>
  <c r="E33" i="1" l="1"/>
  <c r="E34" i="1"/>
  <c r="E35" i="1"/>
  <c r="E36" i="1"/>
  <c r="E32" i="1"/>
  <c r="F13" i="1"/>
  <c r="F14" i="1"/>
  <c r="F15" i="1"/>
  <c r="F16" i="1"/>
  <c r="F17" i="1"/>
  <c r="F18" i="1"/>
  <c r="F19" i="1"/>
  <c r="F20" i="1"/>
  <c r="F21" i="1"/>
  <c r="F12" i="1"/>
  <c r="D17" i="7" l="1"/>
  <c r="D13" i="7"/>
  <c r="D51" i="5"/>
  <c r="D50" i="5"/>
  <c r="D49" i="5"/>
  <c r="D48" i="5"/>
  <c r="C36" i="5"/>
  <c r="B36" i="5"/>
  <c r="D17" i="5"/>
  <c r="C17" i="5"/>
  <c r="E17" i="5" s="1"/>
  <c r="D15" i="5"/>
  <c r="D13" i="5"/>
  <c r="C13" i="5"/>
  <c r="E62" i="4"/>
  <c r="E64" i="7" s="1"/>
  <c r="D37" i="4"/>
  <c r="D47" i="4" s="1"/>
  <c r="D52" i="4" s="1"/>
  <c r="C37" i="4"/>
  <c r="C64" i="4" s="1"/>
  <c r="B37" i="4"/>
  <c r="B47" i="4" s="1"/>
  <c r="B52" i="4" s="1"/>
  <c r="E36" i="4"/>
  <c r="E37" i="7" s="1"/>
  <c r="E35" i="4"/>
  <c r="E36" i="7" s="1"/>
  <c r="E34" i="4"/>
  <c r="E35" i="7" s="1"/>
  <c r="E33" i="4"/>
  <c r="E34" i="7" s="1"/>
  <c r="E32" i="4"/>
  <c r="E33" i="7" s="1"/>
  <c r="E22" i="4"/>
  <c r="D22" i="4"/>
  <c r="C22" i="4"/>
  <c r="E21" i="4"/>
  <c r="D21" i="4"/>
  <c r="C21" i="4"/>
  <c r="F20" i="4"/>
  <c r="F21" i="7" s="1"/>
  <c r="F19" i="4"/>
  <c r="F20" i="7" s="1"/>
  <c r="F18" i="4"/>
  <c r="F19" i="7" s="1"/>
  <c r="F17" i="4"/>
  <c r="F18" i="7" s="1"/>
  <c r="F16" i="4"/>
  <c r="F17" i="7" s="1"/>
  <c r="F15" i="4"/>
  <c r="F16" i="7" s="1"/>
  <c r="F14" i="4"/>
  <c r="F15" i="7" s="1"/>
  <c r="F13" i="4"/>
  <c r="F14" i="7" s="1"/>
  <c r="F12" i="4"/>
  <c r="F13" i="7" s="1"/>
  <c r="F11" i="4"/>
  <c r="F12" i="7" s="1"/>
  <c r="E62" i="3"/>
  <c r="D64" i="7" s="1"/>
  <c r="D37" i="3"/>
  <c r="D47" i="3" s="1"/>
  <c r="D52" i="3" s="1"/>
  <c r="C37" i="3"/>
  <c r="C64" i="3" s="1"/>
  <c r="B37" i="3"/>
  <c r="B47" i="3" s="1"/>
  <c r="B52" i="3" s="1"/>
  <c r="E36" i="3"/>
  <c r="D37" i="7" s="1"/>
  <c r="E35" i="3"/>
  <c r="D36" i="7" s="1"/>
  <c r="E34" i="3"/>
  <c r="D35" i="7" s="1"/>
  <c r="E33" i="3"/>
  <c r="D34" i="7" s="1"/>
  <c r="E32" i="3"/>
  <c r="D33" i="7" s="1"/>
  <c r="D23" i="3"/>
  <c r="C23" i="3"/>
  <c r="D22" i="3"/>
  <c r="C22" i="3"/>
  <c r="F21" i="3"/>
  <c r="E21" i="7" s="1"/>
  <c r="F20" i="3"/>
  <c r="F19" i="3"/>
  <c r="F18" i="3"/>
  <c r="F18" i="5" s="1"/>
  <c r="H18" i="5" s="1"/>
  <c r="F17" i="3"/>
  <c r="E17" i="7" s="1"/>
  <c r="F16" i="3"/>
  <c r="F15" i="3"/>
  <c r="F14" i="3"/>
  <c r="F14" i="5" s="1"/>
  <c r="H14" i="5" s="1"/>
  <c r="F13" i="3"/>
  <c r="E13" i="7" s="1"/>
  <c r="F12" i="3"/>
  <c r="F12" i="5" s="1"/>
  <c r="H12" i="5" s="1"/>
  <c r="E63" i="2"/>
  <c r="D38" i="2"/>
  <c r="D47" i="2" s="1"/>
  <c r="D52" i="2" s="1"/>
  <c r="C38" i="2"/>
  <c r="C65" i="2" s="1"/>
  <c r="B38" i="2"/>
  <c r="B65" i="2" s="1"/>
  <c r="E24" i="2"/>
  <c r="D24" i="2"/>
  <c r="C24" i="2"/>
  <c r="E23" i="2"/>
  <c r="D23" i="2"/>
  <c r="C23" i="2"/>
  <c r="D18" i="6"/>
  <c r="D14" i="6"/>
  <c r="E62" i="1"/>
  <c r="D37" i="1"/>
  <c r="D46" i="1" s="1"/>
  <c r="D51" i="1" s="1"/>
  <c r="C37" i="1"/>
  <c r="C46" i="1" s="1"/>
  <c r="C51" i="1" s="1"/>
  <c r="B37" i="1"/>
  <c r="E23" i="1"/>
  <c r="D23" i="1"/>
  <c r="C23" i="1"/>
  <c r="E22" i="1"/>
  <c r="D22" i="1"/>
  <c r="C22" i="1"/>
  <c r="E20" i="7" l="1"/>
  <c r="F20" i="5"/>
  <c r="H20" i="5" s="1"/>
  <c r="E21" i="6"/>
  <c r="E16" i="7"/>
  <c r="F16" i="5"/>
  <c r="H16" i="5" s="1"/>
  <c r="E37" i="4"/>
  <c r="E47" i="4" s="1"/>
  <c r="E52" i="4" s="1"/>
  <c r="D65" i="6"/>
  <c r="D64" i="3"/>
  <c r="E14" i="6"/>
  <c r="D38" i="7"/>
  <c r="E37" i="3"/>
  <c r="D39" i="6" s="1"/>
  <c r="E22" i="6"/>
  <c r="E18" i="6"/>
  <c r="E17" i="6"/>
  <c r="F22" i="3"/>
  <c r="E13" i="6"/>
  <c r="E12" i="7"/>
  <c r="D36" i="5"/>
  <c r="D65" i="2"/>
  <c r="E65" i="2" s="1"/>
  <c r="C66" i="7" s="1"/>
  <c r="E13" i="5"/>
  <c r="E37" i="1"/>
  <c r="C64" i="1"/>
  <c r="B64" i="7"/>
  <c r="B65" i="6"/>
  <c r="B62" i="5"/>
  <c r="C19" i="6"/>
  <c r="C18" i="7"/>
  <c r="D15" i="6"/>
  <c r="D14" i="7"/>
  <c r="D14" i="5"/>
  <c r="D19" i="6"/>
  <c r="D18" i="7"/>
  <c r="D18" i="5"/>
  <c r="C20" i="6"/>
  <c r="C19" i="7"/>
  <c r="C19" i="5"/>
  <c r="D16" i="6"/>
  <c r="D15" i="7"/>
  <c r="D20" i="6"/>
  <c r="D19" i="7"/>
  <c r="D19" i="5"/>
  <c r="C65" i="6"/>
  <c r="C62" i="5"/>
  <c r="C64" i="7"/>
  <c r="B64" i="3"/>
  <c r="B34" i="7"/>
  <c r="B35" i="6"/>
  <c r="F35" i="6" s="1"/>
  <c r="B46" i="1"/>
  <c r="C15" i="6"/>
  <c r="C14" i="7"/>
  <c r="B36" i="6"/>
  <c r="F36" i="6" s="1"/>
  <c r="B35" i="7"/>
  <c r="B35" i="5"/>
  <c r="E38" i="7"/>
  <c r="C18" i="5"/>
  <c r="B34" i="5"/>
  <c r="D38" i="6"/>
  <c r="C16" i="6"/>
  <c r="C15" i="7"/>
  <c r="C15" i="5"/>
  <c r="E15" i="5" s="1"/>
  <c r="C12" i="7"/>
  <c r="C13" i="6"/>
  <c r="F22" i="1"/>
  <c r="C12" i="5"/>
  <c r="C16" i="7"/>
  <c r="C17" i="6"/>
  <c r="C16" i="5"/>
  <c r="C20" i="5"/>
  <c r="C20" i="7"/>
  <c r="C21" i="6"/>
  <c r="B33" i="5"/>
  <c r="B33" i="7"/>
  <c r="B34" i="6"/>
  <c r="F34" i="6" s="1"/>
  <c r="B37" i="5"/>
  <c r="B37" i="7"/>
  <c r="B38" i="6"/>
  <c r="B63" i="1"/>
  <c r="D64" i="1"/>
  <c r="C33" i="7"/>
  <c r="C34" i="6"/>
  <c r="C33" i="5"/>
  <c r="C37" i="7"/>
  <c r="C38" i="6"/>
  <c r="C37" i="5"/>
  <c r="E38" i="2"/>
  <c r="C39" i="6" s="1"/>
  <c r="E14" i="7"/>
  <c r="E15" i="6"/>
  <c r="E18" i="7"/>
  <c r="E19" i="6"/>
  <c r="D64" i="4"/>
  <c r="C35" i="6"/>
  <c r="C34" i="5"/>
  <c r="C34" i="7"/>
  <c r="B47" i="2"/>
  <c r="E15" i="7"/>
  <c r="E16" i="6"/>
  <c r="E19" i="7"/>
  <c r="E20" i="6"/>
  <c r="C14" i="5"/>
  <c r="D34" i="6"/>
  <c r="D12" i="7"/>
  <c r="D13" i="6"/>
  <c r="C36" i="6"/>
  <c r="C35" i="7"/>
  <c r="C47" i="2"/>
  <c r="C52" i="2" s="1"/>
  <c r="C47" i="4"/>
  <c r="C52" i="4" s="1"/>
  <c r="B64" i="4"/>
  <c r="E64" i="4" s="1"/>
  <c r="E66" i="7" s="1"/>
  <c r="D36" i="6"/>
  <c r="D16" i="7"/>
  <c r="D17" i="6"/>
  <c r="D20" i="7"/>
  <c r="D21" i="6"/>
  <c r="C47" i="3"/>
  <c r="C52" i="3" s="1"/>
  <c r="C13" i="7"/>
  <c r="G13" i="7" s="1"/>
  <c r="C14" i="6"/>
  <c r="C17" i="7"/>
  <c r="G17" i="7" s="1"/>
  <c r="C18" i="6"/>
  <c r="C21" i="7"/>
  <c r="C22" i="6"/>
  <c r="F23" i="1"/>
  <c r="B37" i="6"/>
  <c r="F37" i="6" s="1"/>
  <c r="B36" i="7"/>
  <c r="D22" i="6"/>
  <c r="D21" i="5"/>
  <c r="F23" i="2"/>
  <c r="F24" i="2"/>
  <c r="C37" i="6"/>
  <c r="C36" i="7"/>
  <c r="F23" i="3"/>
  <c r="F21" i="4"/>
  <c r="F22" i="7" s="1"/>
  <c r="F22" i="4"/>
  <c r="F23" i="7" s="1"/>
  <c r="D12" i="5"/>
  <c r="D16" i="5"/>
  <c r="C21" i="5"/>
  <c r="C35" i="5"/>
  <c r="D37" i="6"/>
  <c r="D21" i="7"/>
  <c r="D20" i="5"/>
  <c r="D35" i="6"/>
  <c r="H22" i="5" l="1"/>
  <c r="E22" i="7"/>
  <c r="F22" i="5"/>
  <c r="F38" i="6"/>
  <c r="E48" i="7"/>
  <c r="E53" i="7" s="1"/>
  <c r="E14" i="5"/>
  <c r="F65" i="6"/>
  <c r="D62" i="5"/>
  <c r="E64" i="3"/>
  <c r="D67" i="6" s="1"/>
  <c r="E23" i="6"/>
  <c r="C67" i="6"/>
  <c r="C64" i="5"/>
  <c r="D34" i="5"/>
  <c r="F34" i="7"/>
  <c r="F36" i="7"/>
  <c r="E19" i="5"/>
  <c r="E12" i="5"/>
  <c r="E21" i="5"/>
  <c r="G21" i="7"/>
  <c r="E16" i="5"/>
  <c r="E18" i="5"/>
  <c r="D24" i="6"/>
  <c r="D23" i="7"/>
  <c r="D23" i="5"/>
  <c r="B52" i="2"/>
  <c r="E47" i="2"/>
  <c r="B38" i="5"/>
  <c r="D33" i="5"/>
  <c r="G15" i="7"/>
  <c r="E23" i="7"/>
  <c r="E24" i="6"/>
  <c r="D23" i="6"/>
  <c r="D22" i="7"/>
  <c r="D22" i="5"/>
  <c r="C38" i="5"/>
  <c r="D37" i="5"/>
  <c r="F35" i="7"/>
  <c r="B51" i="1"/>
  <c r="B64" i="1" s="1"/>
  <c r="E46" i="1"/>
  <c r="E47" i="3"/>
  <c r="G19" i="7"/>
  <c r="G18" i="7"/>
  <c r="F64" i="7"/>
  <c r="F37" i="7"/>
  <c r="C24" i="6"/>
  <c r="G24" i="6" s="1"/>
  <c r="C23" i="7"/>
  <c r="C23" i="5"/>
  <c r="G20" i="7"/>
  <c r="G16" i="7"/>
  <c r="G12" i="7"/>
  <c r="D66" i="7"/>
  <c r="C38" i="7"/>
  <c r="B38" i="7"/>
  <c r="F33" i="7"/>
  <c r="E20" i="5"/>
  <c r="G14" i="7"/>
  <c r="C23" i="6"/>
  <c r="C22" i="5"/>
  <c r="C22" i="7"/>
  <c r="D35" i="5"/>
  <c r="G23" i="6" l="1"/>
  <c r="E22" i="5"/>
  <c r="F38" i="7"/>
  <c r="E23" i="5"/>
  <c r="G23" i="7"/>
  <c r="B65" i="1"/>
  <c r="D48" i="7"/>
  <c r="D53" i="7" s="1"/>
  <c r="D49" i="6"/>
  <c r="E52" i="3"/>
  <c r="C49" i="6"/>
  <c r="C47" i="5"/>
  <c r="C52" i="5" s="1"/>
  <c r="C48" i="7"/>
  <c r="C53" i="7" s="1"/>
  <c r="E52" i="2"/>
  <c r="D38" i="5"/>
  <c r="G22" i="7"/>
  <c r="B49" i="6"/>
  <c r="F49" i="6" s="1"/>
  <c r="B48" i="7"/>
  <c r="B47" i="5"/>
  <c r="E51" i="1"/>
  <c r="B39" i="6" s="1"/>
  <c r="F39" i="6" s="1"/>
  <c r="E64" i="1"/>
  <c r="B53" i="7" l="1"/>
  <c r="F48" i="7"/>
  <c r="F53" i="7" s="1"/>
  <c r="D47" i="5"/>
  <c r="D52" i="5" s="1"/>
  <c r="B52" i="5"/>
  <c r="B67" i="6"/>
  <c r="F67" i="6" s="1"/>
  <c r="B66" i="7"/>
  <c r="F66" i="7" s="1"/>
  <c r="B64" i="5"/>
  <c r="D64" i="5" s="1"/>
  <c r="C61" i="1"/>
  <c r="C63" i="1" l="1"/>
  <c r="C65" i="1" l="1"/>
  <c r="D61" i="1" l="1"/>
  <c r="D63" i="1" l="1"/>
  <c r="D65" i="1" l="1"/>
  <c r="E63" i="1"/>
  <c r="B66" i="6" l="1"/>
  <c r="B63" i="5"/>
  <c r="B65" i="7"/>
  <c r="E61" i="1"/>
  <c r="E65" i="1"/>
  <c r="B64" i="2" l="1"/>
  <c r="B61" i="5"/>
  <c r="B63" i="7"/>
  <c r="B64" i="6"/>
  <c r="B65" i="5"/>
  <c r="B67" i="7"/>
  <c r="B68" i="6"/>
  <c r="B66" i="2" l="1"/>
  <c r="C62" i="2" l="1"/>
  <c r="C64" i="2" l="1"/>
  <c r="C66" i="2" l="1"/>
  <c r="D62" i="2" l="1"/>
  <c r="D64" i="2" l="1"/>
  <c r="E64" i="2" l="1"/>
  <c r="D66" i="2"/>
  <c r="B61" i="3" l="1"/>
  <c r="E62" i="2"/>
  <c r="C66" i="6"/>
  <c r="C63" i="5"/>
  <c r="D63" i="5" s="1"/>
  <c r="C65" i="7"/>
  <c r="C63" i="7" l="1"/>
  <c r="C64" i="6"/>
  <c r="E66" i="2"/>
  <c r="C61" i="5"/>
  <c r="B63" i="3"/>
  <c r="C67" i="7" l="1"/>
  <c r="C68" i="6"/>
  <c r="C65" i="5"/>
  <c r="D61" i="5" s="1"/>
  <c r="D65" i="5" s="1"/>
  <c r="B65" i="3"/>
  <c r="C61" i="3" l="1"/>
  <c r="C63" i="3" l="1"/>
  <c r="C65" i="3" l="1"/>
  <c r="D61" i="3" l="1"/>
  <c r="D63" i="3" l="1"/>
  <c r="E63" i="3" l="1"/>
  <c r="D65" i="3"/>
  <c r="D65" i="7" l="1"/>
  <c r="D66" i="6"/>
  <c r="F66" i="6" s="1"/>
  <c r="E61" i="3"/>
  <c r="D63" i="7" l="1"/>
  <c r="E65" i="3"/>
  <c r="D64" i="6"/>
  <c r="B61" i="4" l="1"/>
  <c r="D68" i="6"/>
  <c r="F64" i="6" s="1"/>
  <c r="F68" i="6" s="1"/>
  <c r="D67" i="7"/>
  <c r="B63" i="4" l="1"/>
  <c r="B65" i="4" l="1"/>
  <c r="C61" i="4" l="1"/>
  <c r="C63" i="4" l="1"/>
  <c r="C65" i="4" l="1"/>
  <c r="D61" i="4" l="1"/>
  <c r="D63" i="4" l="1"/>
  <c r="D65" i="4" l="1"/>
  <c r="E61" i="4" s="1"/>
  <c r="E63" i="7" l="1"/>
  <c r="E65" i="4"/>
  <c r="E63" i="4"/>
  <c r="E65" i="7" s="1"/>
  <c r="F65" i="7" s="1"/>
  <c r="E67" i="7" l="1"/>
  <c r="F63" i="7" s="1"/>
  <c r="F67" i="7" s="1"/>
</calcChain>
</file>

<file path=xl/comments1.xml><?xml version="1.0" encoding="utf-8"?>
<comments xmlns="http://schemas.openxmlformats.org/spreadsheetml/2006/main">
  <authors>
    <author/>
  </authors>
  <commentList>
    <comment ref="B62" authorId="0" shapeId="0">
      <text>
        <r>
          <rPr>
            <sz val="11"/>
            <color rgb="FF000000"/>
            <rFont val="Calibri"/>
            <family val="2"/>
          </rPr>
          <t xml:space="preserve">kmonge:
Saldo de marzo
</t>
        </r>
      </text>
    </comment>
  </commentList>
</comments>
</file>

<file path=xl/sharedStrings.xml><?xml version="1.0" encoding="utf-8"?>
<sst xmlns="http://schemas.openxmlformats.org/spreadsheetml/2006/main" count="629" uniqueCount="105">
  <si>
    <t>FODESAF</t>
  </si>
  <si>
    <t xml:space="preserve">Programa: </t>
  </si>
  <si>
    <t>Programa Nacional de Empleo (PRONAE)</t>
  </si>
  <si>
    <t>Institución:</t>
  </si>
  <si>
    <t>Ministerio de Trabajo y Seguridad Social (MTSS)</t>
  </si>
  <si>
    <t>Unidad Ejecutora:</t>
  </si>
  <si>
    <t>Dirección Nacional de Empleo</t>
  </si>
  <si>
    <t>Período:</t>
  </si>
  <si>
    <t xml:space="preserve">Período: </t>
  </si>
  <si>
    <t>Cuadro 1</t>
  </si>
  <si>
    <t>Reporte de beneficiarios efectivos financiados por el Fondo de Desarrollo Social y Asignaciones Familiares</t>
  </si>
  <si>
    <t>Beneficio</t>
  </si>
  <si>
    <t>Unidad</t>
  </si>
  <si>
    <t>Abril</t>
  </si>
  <si>
    <t>Mayo</t>
  </si>
  <si>
    <t>Junio</t>
  </si>
  <si>
    <t>II Trimestre</t>
  </si>
  <si>
    <t>Julio</t>
  </si>
  <si>
    <t>Agosto</t>
  </si>
  <si>
    <t>Enero</t>
  </si>
  <si>
    <t>Setiembre</t>
  </si>
  <si>
    <t>Febrero</t>
  </si>
  <si>
    <t>III Trimestre</t>
  </si>
  <si>
    <t>Marzo</t>
  </si>
  <si>
    <t>I Trimestre</t>
  </si>
  <si>
    <t>1. Obras comunales</t>
  </si>
  <si>
    <t>Personas</t>
  </si>
  <si>
    <t>Subsidios</t>
  </si>
  <si>
    <t>2. Ideas Productivas</t>
  </si>
  <si>
    <t>3. Capacitación</t>
  </si>
  <si>
    <t xml:space="preserve">4. Auxilio para EMPLEATE </t>
  </si>
  <si>
    <t>5.Apoyo a Indígenas</t>
  </si>
  <si>
    <t>Total</t>
  </si>
  <si>
    <t>4. Auxilio EMPLEATE</t>
  </si>
  <si>
    <t>5. Apoyo a Indígenas</t>
  </si>
  <si>
    <t>4. EMPLEATE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</si>
  <si>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</si>
  <si>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t xml:space="preserve"> </t>
  </si>
  <si>
    <t>Cuadro 2</t>
  </si>
  <si>
    <t>Reporte de gastos efectivos financiados por el Fondo de Desarrollo Social y Asignaciones Familiares</t>
  </si>
  <si>
    <t>Unidad: Colones</t>
  </si>
  <si>
    <t>Total**</t>
  </si>
  <si>
    <t>4. Empleate</t>
  </si>
  <si>
    <t>Fuente: Base de datos PRONAE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</si>
  <si>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</si>
  <si>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t>Cuadro 3</t>
  </si>
  <si>
    <t>Rubro por objeto de gasto</t>
  </si>
  <si>
    <t>1.Transferencia a otras personas(auxilio a desempleados)</t>
  </si>
  <si>
    <t xml:space="preserve">2. </t>
  </si>
  <si>
    <t xml:space="preserve">3. </t>
  </si>
  <si>
    <t xml:space="preserve">4. </t>
  </si>
  <si>
    <t xml:space="preserve">5. </t>
  </si>
  <si>
    <t>2. Capacitación</t>
  </si>
  <si>
    <t xml:space="preserve">3. Ideas productivas 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</si>
  <si>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</si>
  <si>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</si>
  <si>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</si>
  <si>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</si>
  <si>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</si>
  <si>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t>2. Ingresos efectivos recibidos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</si>
  <si>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</si>
  <si>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t xml:space="preserve">3. Recursos disponibles (1+2) </t>
  </si>
  <si>
    <t>1. Transferencia a personas(auxilio a desempleados)</t>
  </si>
  <si>
    <t>2. Ingresos efectivos recibidos*</t>
  </si>
  <si>
    <t>4. Egresos efectivos pagados</t>
  </si>
  <si>
    <t xml:space="preserve">5. Saldo en caja final   (3-4) </t>
  </si>
  <si>
    <t>Fuentes: Base de datos PRONAE (parte de gasto)</t>
  </si>
  <si>
    <t xml:space="preserve">                Área de Presupuesto, Desaf (parte de ingresos)</t>
  </si>
  <si>
    <t>**Notas al Cuadro 4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</si>
  <si>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</si>
  <si>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rPr>
        <b/>
        <sz val="11"/>
        <color rgb="FF000000"/>
        <rFont val="Calibri"/>
        <family val="2"/>
      </rPr>
      <t>Fuente</t>
    </r>
    <r>
      <rPr>
        <sz val="11"/>
        <color rgb="FF000000"/>
        <rFont val="Calibri"/>
        <family val="2"/>
      </rPr>
      <t>: Base de datos PRONAE (parte de gasto)</t>
    </r>
  </si>
  <si>
    <t>3. Recursos disponibles (1+2) *</t>
  </si>
  <si>
    <t xml:space="preserve"> Área de Presupuesto, Desaf (parte de ingresos)</t>
  </si>
  <si>
    <t>Octubre</t>
  </si>
  <si>
    <t>Noviembre</t>
  </si>
  <si>
    <t>Diciembre</t>
  </si>
  <si>
    <t>IV Trimestre</t>
  </si>
  <si>
    <t>I Semestre</t>
  </si>
  <si>
    <t>4. Auxilio para EMPLEATE</t>
  </si>
  <si>
    <t>II trimestre</t>
  </si>
  <si>
    <t>Acumulado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</si>
  <si>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</si>
  <si>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t>Nota: Los beneficiarios de cada mes son las personas distintas que ingresan al programa, por esta razón se suman en el total del trimestre.</t>
  </si>
  <si>
    <t>3. Capacitacion</t>
  </si>
  <si>
    <t>3. Capaciatación</t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</si>
  <si>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</si>
  <si>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</si>
  <si>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rPr>
        <b/>
        <sz val="11"/>
        <color rgb="FF000000"/>
        <rFont val="Calibri"/>
        <family val="2"/>
      </rPr>
      <t>Fuente:</t>
    </r>
    <r>
      <rPr>
        <sz val="11"/>
        <color rgb="FF000000"/>
        <rFont val="Calibri"/>
        <family val="2"/>
      </rPr>
      <t xml:space="preserve"> Base de datos PRONAE</t>
    </r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</si>
  <si>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</si>
  <si>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t>Notas:</t>
  </si>
  <si>
    <t>En revisión por parte de la Unidad Ejecutora</t>
  </si>
  <si>
    <t>1. Transferencia a personas (auxilio a desempleados)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</si>
  <si>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</si>
  <si>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t>Anual</t>
  </si>
  <si>
    <t>5. Apoyoa Indígenas</t>
  </si>
  <si>
    <t>I trimestre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</si>
  <si>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</si>
  <si>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t>Primer Trimestre 2018</t>
  </si>
  <si>
    <r>
      <rPr>
        <b/>
        <sz val="11"/>
        <color rgb="FF000000"/>
        <rFont val="Calibri"/>
        <family val="2"/>
      </rPr>
      <t xml:space="preserve">Fuente: </t>
    </r>
    <r>
      <rPr>
        <sz val="11"/>
        <color rgb="FF000000"/>
        <rFont val="Calibri"/>
        <family val="2"/>
      </rPr>
      <t xml:space="preserve">Base de datos PRONAE 2018 </t>
    </r>
  </si>
  <si>
    <t>Segundo Trimestre 2018</t>
  </si>
  <si>
    <t>Tercer Trimestre 2018</t>
  </si>
  <si>
    <t>II Semestre</t>
  </si>
  <si>
    <t>Cuarto Trimestre 2018</t>
  </si>
  <si>
    <t>Primer y Segundo Semestres 2018</t>
  </si>
  <si>
    <t>Cuarto Trimestre Acumulado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</si>
</sst>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_-* #,##0\ _€_-;\-* #,##0\ _€_-;_-* &quot;-&quot;??\ _€_-;_-@"/>
    <numFmt numFmtId="168" formatCode="_(* #,##0.0_);_(* \(#,##0.0\);_(* &quot;-&quot;??_);_(@_)"/>
  </numFmts>
  <fonts count="10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0" fillId="0" borderId="0" xfId="0" applyFont="1" applyFill="1"/>
    <xf numFmtId="0" fontId="0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0" fillId="0" borderId="0" xfId="0" applyNumberFormat="1" applyFont="1" applyFill="1"/>
    <xf numFmtId="165" fontId="1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5" xfId="0" applyFont="1" applyFill="1" applyBorder="1"/>
    <xf numFmtId="166" fontId="0" fillId="0" borderId="5" xfId="0" applyNumberFormat="1" applyFont="1" applyFill="1" applyBorder="1"/>
    <xf numFmtId="166" fontId="1" fillId="0" borderId="5" xfId="0" applyNumberFormat="1" applyFont="1" applyFill="1" applyBorder="1"/>
    <xf numFmtId="0" fontId="4" fillId="0" borderId="6" xfId="0" applyFont="1" applyFill="1" applyBorder="1"/>
    <xf numFmtId="0" fontId="2" fillId="0" borderId="0" xfId="0" applyFont="1" applyFill="1"/>
    <xf numFmtId="166" fontId="0" fillId="0" borderId="0" xfId="0" applyNumberFormat="1" applyFont="1" applyFill="1"/>
    <xf numFmtId="166" fontId="2" fillId="0" borderId="0" xfId="0" applyNumberFormat="1" applyFont="1" applyFill="1"/>
    <xf numFmtId="0" fontId="2" fillId="0" borderId="0" xfId="0" applyFont="1" applyFill="1" applyAlignment="1">
      <alignment horizontal="left"/>
    </xf>
    <xf numFmtId="166" fontId="1" fillId="0" borderId="0" xfId="0" applyNumberFormat="1" applyFont="1" applyFill="1"/>
    <xf numFmtId="0" fontId="0" fillId="0" borderId="8" xfId="0" applyFont="1" applyFill="1" applyBorder="1"/>
    <xf numFmtId="0" fontId="0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166" fontId="0" fillId="0" borderId="0" xfId="0" applyNumberFormat="1" applyFont="1" applyFill="1" applyBorder="1"/>
    <xf numFmtId="166" fontId="2" fillId="0" borderId="0" xfId="0" applyNumberFormat="1" applyFont="1" applyFill="1" applyBorder="1"/>
    <xf numFmtId="0" fontId="0" fillId="0" borderId="9" xfId="0" applyFont="1" applyFill="1" applyBorder="1"/>
    <xf numFmtId="166" fontId="5" fillId="0" borderId="9" xfId="0" applyNumberFormat="1" applyFont="1" applyFill="1" applyBorder="1"/>
    <xf numFmtId="166" fontId="0" fillId="0" borderId="8" xfId="0" applyNumberFormat="1" applyFont="1" applyFill="1" applyBorder="1"/>
    <xf numFmtId="166" fontId="1" fillId="0" borderId="8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6" fontId="2" fillId="0" borderId="9" xfId="0" applyNumberFormat="1" applyFont="1" applyFill="1" applyBorder="1"/>
    <xf numFmtId="167" fontId="3" fillId="0" borderId="0" xfId="0" applyNumberFormat="1" applyFont="1" applyFill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166" fontId="0" fillId="0" borderId="9" xfId="0" applyNumberFormat="1" applyFont="1" applyFill="1" applyBorder="1"/>
    <xf numFmtId="166" fontId="1" fillId="0" borderId="9" xfId="0" applyNumberFormat="1" applyFont="1" applyFill="1" applyBorder="1"/>
    <xf numFmtId="167" fontId="3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/>
    </xf>
    <xf numFmtId="166" fontId="0" fillId="0" borderId="4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 applyAlignment="1">
      <alignment horizontal="right" vertical="top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top"/>
    </xf>
    <xf numFmtId="0" fontId="0" fillId="0" borderId="11" xfId="0" applyFont="1" applyFill="1" applyBorder="1"/>
    <xf numFmtId="166" fontId="0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1" fillId="0" borderId="5" xfId="0" applyFont="1" applyFill="1" applyBorder="1"/>
    <xf numFmtId="164" fontId="0" fillId="0" borderId="0" xfId="1" applyFont="1" applyFill="1"/>
    <xf numFmtId="166" fontId="0" fillId="0" borderId="5" xfId="0" applyNumberFormat="1" applyFont="1" applyFill="1" applyBorder="1" applyAlignment="1">
      <alignment horizontal="right"/>
    </xf>
    <xf numFmtId="166" fontId="1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6" fontId="0" fillId="0" borderId="3" xfId="0" applyNumberFormat="1" applyFont="1" applyFill="1" applyBorder="1"/>
    <xf numFmtId="166" fontId="1" fillId="0" borderId="3" xfId="0" applyNumberFormat="1" applyFont="1" applyFill="1" applyBorder="1"/>
    <xf numFmtId="166" fontId="1" fillId="0" borderId="0" xfId="0" applyNumberFormat="1" applyFont="1" applyFill="1" applyBorder="1"/>
    <xf numFmtId="0" fontId="1" fillId="0" borderId="7" xfId="0" applyFont="1" applyFill="1" applyBorder="1"/>
    <xf numFmtId="168" fontId="0" fillId="0" borderId="0" xfId="0" applyNumberFormat="1" applyFont="1" applyFill="1"/>
    <xf numFmtId="166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 wrapText="1"/>
    </xf>
    <xf numFmtId="1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left" wrapText="1"/>
    </xf>
    <xf numFmtId="166" fontId="1" fillId="0" borderId="0" xfId="0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295275</xdr:colOff>
      <xdr:row>50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67A07BB4-8C53-4C00-82BA-360318B493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50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682B19E-E5B2-4C09-A207-9FA4F3405E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50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C2010FA-C30B-4469-B9A7-580741C41F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50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BB8B521F-DFF0-410A-A480-DC5FBAA926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35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50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8BADC8E-7F47-4CBE-AD6E-0460E2E256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535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295275</xdr:colOff>
      <xdr:row>50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5043715B-0D15-4183-82A1-0FDBC851DE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011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5"/>
  <sheetViews>
    <sheetView tabSelected="1" zoomScale="80" zoomScaleNormal="80" workbookViewId="0">
      <selection sqref="A1:F1"/>
    </sheetView>
  </sheetViews>
  <sheetFormatPr baseColWidth="10" defaultColWidth="12.5703125" defaultRowHeight="15" customHeight="1" x14ac:dyDescent="0.25"/>
  <cols>
    <col min="1" max="1" width="74.7109375" style="2" customWidth="1"/>
    <col min="2" max="2" width="19.140625" style="2" customWidth="1"/>
    <col min="3" max="3" width="17" style="2" customWidth="1"/>
    <col min="4" max="4" width="15.5703125" style="2" customWidth="1"/>
    <col min="5" max="5" width="15.7109375" style="2" customWidth="1"/>
    <col min="6" max="6" width="12.42578125" style="2" customWidth="1"/>
    <col min="7" max="7" width="10.140625" style="2" customWidth="1"/>
    <col min="8" max="8" width="11" style="2" customWidth="1"/>
    <col min="9" max="26" width="10.140625" style="2" customWidth="1"/>
    <col min="27" max="16384" width="12.5703125" style="2"/>
  </cols>
  <sheetData>
    <row r="1" spans="1:26" ht="15" customHeight="1" x14ac:dyDescent="0.25">
      <c r="A1" s="78" t="s">
        <v>0</v>
      </c>
      <c r="B1" s="80"/>
      <c r="C1" s="80"/>
      <c r="D1" s="80"/>
      <c r="E1" s="80"/>
      <c r="F1" s="8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 t="s">
        <v>1</v>
      </c>
      <c r="B2" s="4" t="s">
        <v>2</v>
      </c>
      <c r="C2" s="5"/>
      <c r="D2" s="6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 t="s">
        <v>3</v>
      </c>
      <c r="B3" s="7" t="s">
        <v>4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 t="s">
        <v>5</v>
      </c>
      <c r="B4" s="5" t="s">
        <v>6</v>
      </c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 t="s">
        <v>7</v>
      </c>
      <c r="B5" s="8" t="s">
        <v>97</v>
      </c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8"/>
      <c r="C6" s="5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78" t="s">
        <v>9</v>
      </c>
      <c r="B7" s="79"/>
      <c r="C7" s="79"/>
      <c r="D7" s="79"/>
      <c r="E7" s="79"/>
      <c r="F7" s="7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78" t="s">
        <v>10</v>
      </c>
      <c r="B8" s="79"/>
      <c r="C8" s="79"/>
      <c r="D8" s="79"/>
      <c r="E8" s="79"/>
      <c r="F8" s="7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9" t="s">
        <v>11</v>
      </c>
      <c r="B10" s="9" t="s">
        <v>12</v>
      </c>
      <c r="C10" s="9" t="s">
        <v>19</v>
      </c>
      <c r="D10" s="9" t="s">
        <v>21</v>
      </c>
      <c r="E10" s="9" t="s">
        <v>23</v>
      </c>
      <c r="F10" s="9" t="s">
        <v>24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 x14ac:dyDescent="0.25">
      <c r="A11" s="1"/>
      <c r="B11" s="1"/>
      <c r="C11" s="10"/>
      <c r="D11" s="10"/>
      <c r="E11" s="10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7" customFormat="1" ht="15" customHeight="1" x14ac:dyDescent="0.25">
      <c r="A12" s="23" t="s">
        <v>25</v>
      </c>
      <c r="B12" s="34" t="s">
        <v>26</v>
      </c>
      <c r="C12" s="35">
        <v>12</v>
      </c>
      <c r="D12" s="35">
        <v>53</v>
      </c>
      <c r="E12" s="35">
        <v>264</v>
      </c>
      <c r="F12" s="34">
        <f>+SUM(C12:E12)</f>
        <v>329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ht="15" customHeight="1" x14ac:dyDescent="0.25">
      <c r="A13" s="23"/>
      <c r="B13" s="34" t="s">
        <v>27</v>
      </c>
      <c r="C13" s="35">
        <v>12</v>
      </c>
      <c r="D13" s="35">
        <v>65</v>
      </c>
      <c r="E13" s="35">
        <v>327</v>
      </c>
      <c r="F13" s="34">
        <f t="shared" ref="F13:F21" si="0">+SUM(C13:E13)</f>
        <v>404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7" customFormat="1" ht="15" customHeight="1" x14ac:dyDescent="0.25">
      <c r="A14" s="23" t="s">
        <v>28</v>
      </c>
      <c r="B14" s="34" t="s">
        <v>26</v>
      </c>
      <c r="C14" s="35">
        <v>0</v>
      </c>
      <c r="D14" s="35">
        <v>16</v>
      </c>
      <c r="E14" s="35">
        <v>29</v>
      </c>
      <c r="F14" s="34">
        <f t="shared" si="0"/>
        <v>45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7" customFormat="1" ht="15" customHeight="1" x14ac:dyDescent="0.25">
      <c r="A15" s="23"/>
      <c r="B15" s="34" t="s">
        <v>27</v>
      </c>
      <c r="C15" s="35">
        <v>0</v>
      </c>
      <c r="D15" s="35">
        <v>16</v>
      </c>
      <c r="E15" s="35">
        <v>45</v>
      </c>
      <c r="F15" s="34">
        <f t="shared" si="0"/>
        <v>61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7" customFormat="1" ht="15" customHeight="1" x14ac:dyDescent="0.25">
      <c r="A16" s="23" t="s">
        <v>29</v>
      </c>
      <c r="B16" s="34" t="s">
        <v>26</v>
      </c>
      <c r="C16" s="35">
        <v>0</v>
      </c>
      <c r="D16" s="35">
        <v>0</v>
      </c>
      <c r="E16" s="35">
        <v>0</v>
      </c>
      <c r="F16" s="34">
        <f t="shared" si="0"/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7" customFormat="1" ht="15" customHeight="1" x14ac:dyDescent="0.25">
      <c r="A17" s="23"/>
      <c r="B17" s="34" t="s">
        <v>27</v>
      </c>
      <c r="C17" s="35">
        <v>0</v>
      </c>
      <c r="D17" s="35">
        <v>0</v>
      </c>
      <c r="E17" s="35">
        <v>0</v>
      </c>
      <c r="F17" s="34">
        <f t="shared" si="0"/>
        <v>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27" customFormat="1" ht="15" customHeight="1" x14ac:dyDescent="0.25">
      <c r="A18" s="23" t="s">
        <v>30</v>
      </c>
      <c r="B18" s="34" t="s">
        <v>26</v>
      </c>
      <c r="C18" s="35">
        <v>0</v>
      </c>
      <c r="D18" s="35">
        <v>2860</v>
      </c>
      <c r="E18" s="35">
        <v>410</v>
      </c>
      <c r="F18" s="34">
        <f t="shared" si="0"/>
        <v>3270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7" customFormat="1" ht="15" customHeight="1" x14ac:dyDescent="0.25">
      <c r="A19" s="23"/>
      <c r="B19" s="34" t="s">
        <v>27</v>
      </c>
      <c r="C19" s="35">
        <v>0</v>
      </c>
      <c r="D19" s="35">
        <v>2860</v>
      </c>
      <c r="E19" s="35">
        <v>2915</v>
      </c>
      <c r="F19" s="34">
        <f t="shared" si="0"/>
        <v>5775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7" customFormat="1" ht="15" customHeight="1" x14ac:dyDescent="0.25">
      <c r="A20" s="23" t="s">
        <v>31</v>
      </c>
      <c r="B20" s="34" t="s">
        <v>26</v>
      </c>
      <c r="C20" s="35">
        <v>0</v>
      </c>
      <c r="D20" s="35">
        <v>8</v>
      </c>
      <c r="E20" s="35">
        <v>79</v>
      </c>
      <c r="F20" s="34">
        <f t="shared" si="0"/>
        <v>87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s="27" customFormat="1" ht="15" customHeight="1" x14ac:dyDescent="0.25">
      <c r="A21" s="37"/>
      <c r="B21" s="38" t="s">
        <v>27</v>
      </c>
      <c r="C21" s="39">
        <v>0</v>
      </c>
      <c r="D21" s="39">
        <v>8</v>
      </c>
      <c r="E21" s="39">
        <v>87</v>
      </c>
      <c r="F21" s="38">
        <f t="shared" si="0"/>
        <v>95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" customHeight="1" x14ac:dyDescent="0.25">
      <c r="A22" s="22" t="s">
        <v>32</v>
      </c>
      <c r="B22" s="36" t="s">
        <v>26</v>
      </c>
      <c r="C22" s="32">
        <f t="shared" ref="C22:F22" si="1">+C12+C14+C16+C18+C20</f>
        <v>12</v>
      </c>
      <c r="D22" s="32">
        <f t="shared" si="1"/>
        <v>2937</v>
      </c>
      <c r="E22" s="32">
        <f t="shared" si="1"/>
        <v>782</v>
      </c>
      <c r="F22" s="33">
        <f t="shared" si="1"/>
        <v>3731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13" t="s">
        <v>32</v>
      </c>
      <c r="B23" s="13" t="s">
        <v>27</v>
      </c>
      <c r="C23" s="14">
        <f t="shared" ref="C23:F23" si="2">+C13+C15+C17+C19+C21</f>
        <v>12</v>
      </c>
      <c r="D23" s="14">
        <f t="shared" si="2"/>
        <v>2949</v>
      </c>
      <c r="E23" s="14">
        <f t="shared" si="2"/>
        <v>3374</v>
      </c>
      <c r="F23" s="15">
        <f t="shared" si="2"/>
        <v>6335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1" t="s">
        <v>98</v>
      </c>
      <c r="B24" s="16"/>
      <c r="C24" s="16"/>
      <c r="D24" s="16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1"/>
      <c r="B25" s="1"/>
      <c r="C25" s="1"/>
      <c r="D25" s="1"/>
      <c r="E25" s="1"/>
      <c r="F25" s="1" t="s">
        <v>37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78" t="s">
        <v>38</v>
      </c>
      <c r="B26" s="79"/>
      <c r="C26" s="79"/>
      <c r="D26" s="79"/>
      <c r="E26" s="7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78" t="s">
        <v>39</v>
      </c>
      <c r="B27" s="79"/>
      <c r="C27" s="79"/>
      <c r="D27" s="79"/>
      <c r="E27" s="7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78" t="s">
        <v>40</v>
      </c>
      <c r="B28" s="79"/>
      <c r="C28" s="79"/>
      <c r="D28" s="79"/>
      <c r="E28" s="7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9" t="s">
        <v>11</v>
      </c>
      <c r="B30" s="9" t="s">
        <v>19</v>
      </c>
      <c r="C30" s="9" t="s">
        <v>21</v>
      </c>
      <c r="D30" s="9" t="s">
        <v>23</v>
      </c>
      <c r="E30" s="9" t="s">
        <v>24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 x14ac:dyDescent="0.25">
      <c r="A31" s="1"/>
      <c r="B31" s="1"/>
      <c r="C31" s="1"/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7" customFormat="1" ht="15" customHeight="1" x14ac:dyDescent="0.25">
      <c r="A32" s="23" t="s">
        <v>25</v>
      </c>
      <c r="B32" s="24">
        <v>2220000</v>
      </c>
      <c r="C32" s="24">
        <v>12160000</v>
      </c>
      <c r="D32" s="24">
        <v>60060000</v>
      </c>
      <c r="E32" s="24">
        <f>+SUM(B32:D32)</f>
        <v>74440000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27" customFormat="1" ht="15" customHeight="1" x14ac:dyDescent="0.25">
      <c r="A33" s="23" t="s">
        <v>28</v>
      </c>
      <c r="B33" s="24">
        <v>0</v>
      </c>
      <c r="C33" s="24">
        <v>2960000</v>
      </c>
      <c r="D33" s="24">
        <v>8325000</v>
      </c>
      <c r="E33" s="24">
        <f t="shared" ref="E33:E36" si="3">+SUM(B33:D33)</f>
        <v>11285000</v>
      </c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7" customFormat="1" ht="15" customHeight="1" x14ac:dyDescent="0.25">
      <c r="A34" s="23" t="s">
        <v>29</v>
      </c>
      <c r="B34" s="24">
        <v>0</v>
      </c>
      <c r="C34" s="24">
        <v>0</v>
      </c>
      <c r="D34" s="24">
        <v>0</v>
      </c>
      <c r="E34" s="24">
        <f t="shared" si="3"/>
        <v>0</v>
      </c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7" customFormat="1" ht="15" customHeight="1" x14ac:dyDescent="0.25">
      <c r="A35" s="23" t="s">
        <v>42</v>
      </c>
      <c r="B35" s="24">
        <v>0</v>
      </c>
      <c r="C35" s="24">
        <v>572000000</v>
      </c>
      <c r="D35" s="24">
        <v>583000000</v>
      </c>
      <c r="E35" s="24">
        <f t="shared" si="3"/>
        <v>1155000000</v>
      </c>
      <c r="F35" s="25"/>
      <c r="G35" s="28" t="s">
        <v>37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27" customFormat="1" ht="15" customHeight="1" x14ac:dyDescent="0.25">
      <c r="A36" s="23" t="s">
        <v>34</v>
      </c>
      <c r="B36" s="24">
        <v>0</v>
      </c>
      <c r="C36" s="24">
        <v>1480000</v>
      </c>
      <c r="D36" s="24">
        <v>16095000</v>
      </c>
      <c r="E36" s="24">
        <f t="shared" si="3"/>
        <v>17575000</v>
      </c>
      <c r="F36" s="29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" customHeight="1" x14ac:dyDescent="0.25">
      <c r="A37" s="30" t="s">
        <v>32</v>
      </c>
      <c r="B37" s="31">
        <f t="shared" ref="B37:D37" si="4">SUM(B32:B36)</f>
        <v>2220000</v>
      </c>
      <c r="C37" s="31">
        <f t="shared" si="4"/>
        <v>588600000</v>
      </c>
      <c r="D37" s="31">
        <f t="shared" si="4"/>
        <v>667480000</v>
      </c>
      <c r="E37" s="31">
        <f t="shared" ref="E37" si="5">SUM(B37:D37)</f>
        <v>1258300000</v>
      </c>
      <c r="F37" s="1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1" t="s">
        <v>36</v>
      </c>
      <c r="B38" s="20">
        <v>2018</v>
      </c>
      <c r="C38" s="17"/>
      <c r="D38" s="17"/>
      <c r="E38" s="19"/>
      <c r="F38" s="1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81"/>
      <c r="B39" s="79"/>
      <c r="C39" s="79"/>
      <c r="D39" s="79"/>
      <c r="E39" s="7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78" t="s">
        <v>45</v>
      </c>
      <c r="B40" s="79"/>
      <c r="C40" s="79"/>
      <c r="D40" s="79"/>
      <c r="E40" s="7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78" t="s">
        <v>39</v>
      </c>
      <c r="B41" s="79"/>
      <c r="C41" s="79"/>
      <c r="D41" s="79"/>
      <c r="E41" s="7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78" t="s">
        <v>40</v>
      </c>
      <c r="B42" s="79"/>
      <c r="C42" s="79"/>
      <c r="D42" s="79"/>
      <c r="E42" s="7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9" t="s">
        <v>46</v>
      </c>
      <c r="B44" s="9" t="s">
        <v>19</v>
      </c>
      <c r="C44" s="9" t="s">
        <v>21</v>
      </c>
      <c r="D44" s="9" t="s">
        <v>23</v>
      </c>
      <c r="E44" s="9" t="s">
        <v>24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25">
      <c r="A45" s="1"/>
      <c r="B45" s="1"/>
      <c r="C45" s="1"/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1" t="s">
        <v>47</v>
      </c>
      <c r="B46" s="18">
        <f t="shared" ref="B46:D46" si="6">+B37</f>
        <v>2220000</v>
      </c>
      <c r="C46" s="18">
        <f t="shared" si="6"/>
        <v>588600000</v>
      </c>
      <c r="D46" s="18">
        <f t="shared" si="6"/>
        <v>667480000</v>
      </c>
      <c r="E46" s="21">
        <f>B46+C46+D46</f>
        <v>1258300000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1" t="s">
        <v>48</v>
      </c>
      <c r="B47" s="1"/>
      <c r="C47" s="1"/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1" t="s">
        <v>49</v>
      </c>
      <c r="B48" s="1"/>
      <c r="C48" s="1"/>
      <c r="D48" s="1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1" t="s">
        <v>50</v>
      </c>
      <c r="B49" s="1"/>
      <c r="C49" s="1"/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1" t="s">
        <v>51</v>
      </c>
      <c r="B50" s="1"/>
      <c r="C50" s="1"/>
      <c r="D50" s="1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13" t="s">
        <v>32</v>
      </c>
      <c r="B51" s="14">
        <f t="shared" ref="B51:D51" si="7">+B46+B47+B48+B49+B50</f>
        <v>2220000</v>
      </c>
      <c r="C51" s="14">
        <f t="shared" si="7"/>
        <v>588600000</v>
      </c>
      <c r="D51" s="14">
        <f t="shared" si="7"/>
        <v>667480000</v>
      </c>
      <c r="E51" s="15">
        <f>SUM(E46:E50)</f>
        <v>1258300000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1" t="s">
        <v>58</v>
      </c>
      <c r="B52" s="1">
        <v>2018</v>
      </c>
      <c r="C52" s="1"/>
      <c r="D52" s="1"/>
      <c r="E52" s="18" t="s">
        <v>37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5">
      <c r="A55" s="78" t="s">
        <v>55</v>
      </c>
      <c r="B55" s="79"/>
      <c r="C55" s="79"/>
      <c r="D55" s="79"/>
      <c r="E55" s="7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78" t="s">
        <v>56</v>
      </c>
      <c r="B56" s="79"/>
      <c r="C56" s="79"/>
      <c r="D56" s="79"/>
      <c r="E56" s="7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78" t="s">
        <v>40</v>
      </c>
      <c r="B57" s="79"/>
      <c r="C57" s="79"/>
      <c r="D57" s="79"/>
      <c r="E57" s="7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9" t="s">
        <v>46</v>
      </c>
      <c r="B59" s="9" t="s">
        <v>19</v>
      </c>
      <c r="C59" s="9" t="s">
        <v>21</v>
      </c>
      <c r="D59" s="9" t="s">
        <v>23</v>
      </c>
      <c r="E59" s="9" t="s">
        <v>24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customHeight="1" x14ac:dyDescent="0.25">
      <c r="A60" s="1"/>
      <c r="B60" s="1"/>
      <c r="C60" s="1"/>
      <c r="D60" s="1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1" t="s">
        <v>60</v>
      </c>
      <c r="B61" s="18">
        <v>0</v>
      </c>
      <c r="C61" s="18">
        <f>B65</f>
        <v>3098643131.25</v>
      </c>
      <c r="D61" s="18">
        <f>+C65</f>
        <v>2510043131.25</v>
      </c>
      <c r="E61" s="21">
        <f>D65</f>
        <v>1842563131.25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1" t="s">
        <v>63</v>
      </c>
      <c r="B62" s="18">
        <v>3100863131.25</v>
      </c>
      <c r="C62" s="18">
        <v>0</v>
      </c>
      <c r="D62" s="18">
        <v>0</v>
      </c>
      <c r="E62" s="21">
        <f>+B62+C62+D62</f>
        <v>3100863131.25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1" t="s">
        <v>61</v>
      </c>
      <c r="B63" s="18">
        <f t="shared" ref="B63:D63" si="8">B62+B61</f>
        <v>3100863131.25</v>
      </c>
      <c r="C63" s="18">
        <f t="shared" si="8"/>
        <v>3098643131.25</v>
      </c>
      <c r="D63" s="18">
        <f t="shared" si="8"/>
        <v>2510043131.25</v>
      </c>
      <c r="E63" s="21">
        <f>+D63</f>
        <v>2510043131.25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1" t="s">
        <v>64</v>
      </c>
      <c r="B64" s="18">
        <f t="shared" ref="B64:D64" si="9">+B51</f>
        <v>2220000</v>
      </c>
      <c r="C64" s="18">
        <f t="shared" si="9"/>
        <v>588600000</v>
      </c>
      <c r="D64" s="18">
        <f t="shared" si="9"/>
        <v>667480000</v>
      </c>
      <c r="E64" s="21">
        <f>+D64+C64+B64</f>
        <v>1258300000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5">
      <c r="A65" s="1" t="s">
        <v>65</v>
      </c>
      <c r="B65" s="18">
        <f t="shared" ref="B65:D65" si="10">+B63-B64</f>
        <v>3098643131.25</v>
      </c>
      <c r="C65" s="18">
        <f t="shared" si="10"/>
        <v>2510043131.25</v>
      </c>
      <c r="D65" s="18">
        <f t="shared" si="10"/>
        <v>1842563131.25</v>
      </c>
      <c r="E65" s="21">
        <f>D65</f>
        <v>1842563131.25</v>
      </c>
      <c r="F65" s="1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5">
      <c r="A66" s="13"/>
      <c r="B66" s="13"/>
      <c r="C66" s="13"/>
      <c r="D66" s="13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1" t="s">
        <v>70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1"/>
      <c r="B68" s="1"/>
      <c r="C68" s="1"/>
      <c r="D68" s="1"/>
      <c r="E68" s="1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5">
      <c r="A69" s="5" t="s">
        <v>68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3">
    <mergeCell ref="A41:E41"/>
    <mergeCell ref="A57:E57"/>
    <mergeCell ref="A55:E55"/>
    <mergeCell ref="A56:E56"/>
    <mergeCell ref="A1:F1"/>
    <mergeCell ref="A7:F7"/>
    <mergeCell ref="A8:F8"/>
    <mergeCell ref="A42:E42"/>
    <mergeCell ref="A40:E40"/>
    <mergeCell ref="A26:E26"/>
    <mergeCell ref="A27:E27"/>
    <mergeCell ref="A28:E28"/>
    <mergeCell ref="A39:E39"/>
  </mergeCells>
  <pageMargins left="0.7" right="0.7" top="0.75" bottom="0.75" header="0.3" footer="0.3"/>
  <ignoredErrors>
    <ignoredError sqref="D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zoomScale="80" zoomScaleNormal="80" workbookViewId="0">
      <selection sqref="A1:F1"/>
    </sheetView>
  </sheetViews>
  <sheetFormatPr baseColWidth="10" defaultColWidth="12.5703125" defaultRowHeight="15" customHeight="1" x14ac:dyDescent="0.25"/>
  <cols>
    <col min="1" max="1" width="74.7109375" style="2" customWidth="1"/>
    <col min="2" max="2" width="21.42578125" style="2" customWidth="1"/>
    <col min="3" max="3" width="15.140625" style="2" customWidth="1"/>
    <col min="4" max="4" width="15.7109375" style="2" customWidth="1"/>
    <col min="5" max="5" width="15.28515625" style="2" customWidth="1"/>
    <col min="6" max="6" width="11.140625" style="2" bestFit="1" customWidth="1"/>
    <col min="7" max="26" width="10.140625" style="2" customWidth="1"/>
    <col min="27" max="16384" width="12.5703125" style="2"/>
  </cols>
  <sheetData>
    <row r="1" spans="1:26" x14ac:dyDescent="0.25">
      <c r="A1" s="78" t="s">
        <v>0</v>
      </c>
      <c r="B1" s="79"/>
      <c r="C1" s="79"/>
      <c r="D1" s="79"/>
      <c r="E1" s="79"/>
      <c r="F1" s="7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 t="s">
        <v>1</v>
      </c>
      <c r="B2" s="4" t="s">
        <v>2</v>
      </c>
      <c r="C2" s="5"/>
      <c r="D2" s="6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" t="s">
        <v>3</v>
      </c>
      <c r="B3" s="7" t="s">
        <v>4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" t="s">
        <v>5</v>
      </c>
      <c r="B4" s="5" t="s">
        <v>6</v>
      </c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 t="s">
        <v>7</v>
      </c>
      <c r="B5" s="8" t="s">
        <v>99</v>
      </c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"/>
      <c r="B6" s="8"/>
      <c r="C6" s="5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78" t="s">
        <v>9</v>
      </c>
      <c r="B7" s="79"/>
      <c r="C7" s="79"/>
      <c r="D7" s="79"/>
      <c r="E7" s="79"/>
      <c r="F7" s="7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78" t="s">
        <v>10</v>
      </c>
      <c r="B8" s="79"/>
      <c r="C8" s="79"/>
      <c r="D8" s="79"/>
      <c r="E8" s="79"/>
      <c r="F8" s="7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9" t="s">
        <v>11</v>
      </c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"/>
      <c r="C11" s="10"/>
      <c r="D11" s="10"/>
      <c r="E11" s="10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7" customFormat="1" x14ac:dyDescent="0.25">
      <c r="A12" s="23" t="s">
        <v>25</v>
      </c>
      <c r="B12" s="34" t="s">
        <v>26</v>
      </c>
      <c r="C12" s="34">
        <v>246</v>
      </c>
      <c r="D12" s="34">
        <v>431</v>
      </c>
      <c r="E12" s="34">
        <v>324</v>
      </c>
      <c r="F12" s="34">
        <f>+SUM(C12:E12)</f>
        <v>1001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x14ac:dyDescent="0.25">
      <c r="A13" s="23"/>
      <c r="B13" s="34" t="s">
        <v>27</v>
      </c>
      <c r="C13" s="34">
        <v>498</v>
      </c>
      <c r="D13" s="34">
        <v>738</v>
      </c>
      <c r="E13" s="34">
        <v>768</v>
      </c>
      <c r="F13" s="34">
        <f t="shared" ref="F13:F21" si="0">+SUM(C13:E13)</f>
        <v>2004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7" customFormat="1" x14ac:dyDescent="0.25">
      <c r="A14" s="23" t="s">
        <v>28</v>
      </c>
      <c r="B14" s="34" t="s">
        <v>26</v>
      </c>
      <c r="C14" s="34">
        <v>78</v>
      </c>
      <c r="D14" s="34">
        <v>149</v>
      </c>
      <c r="E14" s="34">
        <v>85</v>
      </c>
      <c r="F14" s="34">
        <f t="shared" si="0"/>
        <v>312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7" customFormat="1" x14ac:dyDescent="0.25">
      <c r="A15" s="23"/>
      <c r="B15" s="34" t="s">
        <v>27</v>
      </c>
      <c r="C15" s="34">
        <v>107</v>
      </c>
      <c r="D15" s="34">
        <v>227</v>
      </c>
      <c r="E15" s="34">
        <v>234</v>
      </c>
      <c r="F15" s="34">
        <f t="shared" si="0"/>
        <v>568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7" customFormat="1" x14ac:dyDescent="0.25">
      <c r="A16" s="23" t="s">
        <v>29</v>
      </c>
      <c r="B16" s="34" t="s">
        <v>26</v>
      </c>
      <c r="C16" s="34">
        <v>65</v>
      </c>
      <c r="D16" s="34">
        <v>123</v>
      </c>
      <c r="E16" s="34">
        <v>24</v>
      </c>
      <c r="F16" s="34">
        <f t="shared" si="0"/>
        <v>212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7" customFormat="1" x14ac:dyDescent="0.25">
      <c r="A17" s="23"/>
      <c r="B17" s="34" t="s">
        <v>27</v>
      </c>
      <c r="C17" s="34">
        <v>65</v>
      </c>
      <c r="D17" s="34">
        <v>183</v>
      </c>
      <c r="E17" s="34">
        <v>157</v>
      </c>
      <c r="F17" s="34">
        <f t="shared" si="0"/>
        <v>405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27" customFormat="1" x14ac:dyDescent="0.25">
      <c r="A18" s="23" t="s">
        <v>33</v>
      </c>
      <c r="B18" s="34" t="s">
        <v>26</v>
      </c>
      <c r="C18" s="34">
        <v>294</v>
      </c>
      <c r="D18" s="34">
        <v>455</v>
      </c>
      <c r="E18" s="34">
        <v>559</v>
      </c>
      <c r="F18" s="34">
        <f t="shared" si="0"/>
        <v>1308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7" customFormat="1" x14ac:dyDescent="0.25">
      <c r="A19" s="23"/>
      <c r="B19" s="34" t="s">
        <v>27</v>
      </c>
      <c r="C19" s="34">
        <v>2926</v>
      </c>
      <c r="D19" s="34">
        <v>2981</v>
      </c>
      <c r="E19" s="34">
        <v>2947</v>
      </c>
      <c r="F19" s="34">
        <f t="shared" si="0"/>
        <v>8854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7" customFormat="1" x14ac:dyDescent="0.25">
      <c r="A20" s="23" t="s">
        <v>34</v>
      </c>
      <c r="B20" s="34" t="s">
        <v>26</v>
      </c>
      <c r="C20" s="34">
        <v>172</v>
      </c>
      <c r="D20" s="34">
        <v>437</v>
      </c>
      <c r="E20" s="34">
        <v>253</v>
      </c>
      <c r="F20" s="34">
        <f t="shared" si="0"/>
        <v>862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s="27" customFormat="1" x14ac:dyDescent="0.25">
      <c r="A21" s="23"/>
      <c r="B21" s="34" t="s">
        <v>27</v>
      </c>
      <c r="C21" s="34">
        <v>251</v>
      </c>
      <c r="D21" s="34">
        <v>686</v>
      </c>
      <c r="E21" s="34">
        <v>861</v>
      </c>
      <c r="F21" s="34">
        <f t="shared" si="0"/>
        <v>1798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1"/>
      <c r="B22" s="1"/>
      <c r="C22" s="1"/>
      <c r="D22" s="1"/>
      <c r="E22" s="1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3" t="s">
        <v>32</v>
      </c>
      <c r="B23" s="13" t="s">
        <v>26</v>
      </c>
      <c r="C23" s="14">
        <f t="shared" ref="C23:F23" si="1">+C12+C14+C16+C18+C20</f>
        <v>855</v>
      </c>
      <c r="D23" s="14">
        <f t="shared" si="1"/>
        <v>1595</v>
      </c>
      <c r="E23" s="14">
        <f t="shared" si="1"/>
        <v>1245</v>
      </c>
      <c r="F23" s="15">
        <f t="shared" si="1"/>
        <v>3695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3" t="s">
        <v>32</v>
      </c>
      <c r="B24" s="13" t="s">
        <v>27</v>
      </c>
      <c r="C24" s="14">
        <f t="shared" ref="C24:F24" si="2">+C13+C15+C17+C19+C21</f>
        <v>3847</v>
      </c>
      <c r="D24" s="14">
        <f t="shared" si="2"/>
        <v>4815</v>
      </c>
      <c r="E24" s="14">
        <f t="shared" si="2"/>
        <v>4967</v>
      </c>
      <c r="F24" s="15">
        <f t="shared" si="2"/>
        <v>13629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 t="s">
        <v>36</v>
      </c>
      <c r="B25" s="1"/>
      <c r="C25" s="18"/>
      <c r="D25" s="18"/>
      <c r="E25" s="18"/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 t="s">
        <v>37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78" t="s">
        <v>38</v>
      </c>
      <c r="B27" s="79"/>
      <c r="C27" s="79"/>
      <c r="D27" s="79"/>
      <c r="E27" s="7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78" t="s">
        <v>39</v>
      </c>
      <c r="B28" s="79"/>
      <c r="C28" s="79"/>
      <c r="D28" s="79"/>
      <c r="E28" s="7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78" t="s">
        <v>40</v>
      </c>
      <c r="B29" s="79"/>
      <c r="C29" s="79"/>
      <c r="D29" s="79"/>
      <c r="E29" s="7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9" t="s">
        <v>11</v>
      </c>
      <c r="B31" s="9" t="s">
        <v>13</v>
      </c>
      <c r="C31" s="9" t="s">
        <v>14</v>
      </c>
      <c r="D31" s="9" t="s">
        <v>15</v>
      </c>
      <c r="E31" s="9" t="s">
        <v>16</v>
      </c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1"/>
      <c r="B32" s="1"/>
      <c r="C32" s="1"/>
      <c r="D32" s="1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7" customFormat="1" ht="15" customHeight="1" x14ac:dyDescent="0.25">
      <c r="A33" s="23" t="s">
        <v>25</v>
      </c>
      <c r="B33" s="41">
        <v>91887500</v>
      </c>
      <c r="C33" s="24">
        <v>143132500</v>
      </c>
      <c r="D33" s="24">
        <v>139772500</v>
      </c>
      <c r="E33" s="24">
        <f>+SUM(B33:D33)</f>
        <v>374792500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7" customFormat="1" ht="15" customHeight="1" x14ac:dyDescent="0.25">
      <c r="A34" s="23" t="s">
        <v>28</v>
      </c>
      <c r="B34" s="24">
        <v>13967500</v>
      </c>
      <c r="C34" s="24">
        <v>34132500</v>
      </c>
      <c r="D34" s="24">
        <v>40792500</v>
      </c>
      <c r="E34" s="24">
        <f t="shared" ref="E34:E37" si="3">+SUM(B34:D34)</f>
        <v>88892500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7" customFormat="1" ht="15" customHeight="1" x14ac:dyDescent="0.25">
      <c r="A35" s="23" t="s">
        <v>29</v>
      </c>
      <c r="B35" s="24">
        <v>10452500</v>
      </c>
      <c r="C35" s="24">
        <v>31450000</v>
      </c>
      <c r="D35" s="24">
        <v>26640000</v>
      </c>
      <c r="E35" s="24">
        <f t="shared" si="3"/>
        <v>68542500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27" customFormat="1" ht="15" customHeight="1" x14ac:dyDescent="0.25">
      <c r="A36" s="23" t="s">
        <v>33</v>
      </c>
      <c r="B36" s="24">
        <v>585200000</v>
      </c>
      <c r="C36" s="24">
        <v>593900000</v>
      </c>
      <c r="D36" s="24">
        <v>585900000</v>
      </c>
      <c r="E36" s="24">
        <f t="shared" si="3"/>
        <v>1765000000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27" customFormat="1" ht="15" customHeight="1" x14ac:dyDescent="0.25">
      <c r="A37" s="23" t="s">
        <v>34</v>
      </c>
      <c r="B37" s="24">
        <v>46435000</v>
      </c>
      <c r="C37" s="24">
        <v>126910000</v>
      </c>
      <c r="D37" s="24">
        <v>159285000</v>
      </c>
      <c r="E37" s="24">
        <f t="shared" si="3"/>
        <v>332630000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" customHeight="1" x14ac:dyDescent="0.25">
      <c r="A38" s="30" t="s">
        <v>32</v>
      </c>
      <c r="B38" s="42">
        <f t="shared" ref="B38:D38" si="4">SUM(B33:B37)</f>
        <v>747942500</v>
      </c>
      <c r="C38" s="42">
        <f t="shared" si="4"/>
        <v>929525000</v>
      </c>
      <c r="D38" s="42">
        <f t="shared" si="4"/>
        <v>952390000</v>
      </c>
      <c r="E38" s="31">
        <f t="shared" ref="E38" si="5">SUM(B38:D38)</f>
        <v>2629857500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1" t="s">
        <v>44</v>
      </c>
      <c r="B39" s="1"/>
      <c r="C39" s="1"/>
      <c r="D39" s="1"/>
      <c r="E39" s="1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1"/>
      <c r="B40" s="1"/>
      <c r="C40" s="1"/>
      <c r="D40" s="1"/>
      <c r="E40" s="1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40" t="s">
        <v>45</v>
      </c>
      <c r="B41" s="40"/>
      <c r="C41" s="40"/>
      <c r="D41" s="40"/>
      <c r="E41" s="4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40" t="s">
        <v>39</v>
      </c>
      <c r="B42" s="40"/>
      <c r="C42" s="40"/>
      <c r="D42" s="40"/>
      <c r="E42" s="4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40" t="s">
        <v>40</v>
      </c>
      <c r="B43" s="40"/>
      <c r="C43" s="40"/>
      <c r="D43" s="40"/>
      <c r="E43" s="4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1"/>
      <c r="B44" s="1"/>
      <c r="C44" s="1"/>
      <c r="D44" s="1"/>
      <c r="E44" s="1"/>
      <c r="F44" s="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25">
      <c r="A45" s="9" t="s">
        <v>46</v>
      </c>
      <c r="B45" s="9" t="s">
        <v>13</v>
      </c>
      <c r="C45" s="9" t="s">
        <v>14</v>
      </c>
      <c r="D45" s="9" t="s">
        <v>15</v>
      </c>
      <c r="E45" s="9" t="s">
        <v>16</v>
      </c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1"/>
      <c r="B46" s="1"/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 t="s">
        <v>47</v>
      </c>
      <c r="B47" s="18">
        <f t="shared" ref="B47:D47" si="6">+B38</f>
        <v>747942500</v>
      </c>
      <c r="C47" s="18">
        <f t="shared" si="6"/>
        <v>929525000</v>
      </c>
      <c r="D47" s="18">
        <f t="shared" si="6"/>
        <v>952390000</v>
      </c>
      <c r="E47" s="21">
        <f>SUM(B47:D47)</f>
        <v>2629857500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 t="s">
        <v>48</v>
      </c>
      <c r="B48" s="1"/>
      <c r="C48" s="1"/>
      <c r="D48" s="1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 t="s">
        <v>49</v>
      </c>
      <c r="B49" s="1"/>
      <c r="C49" s="1"/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 t="s">
        <v>50</v>
      </c>
      <c r="B50" s="1"/>
      <c r="C50" s="1"/>
      <c r="D50" s="1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 t="s">
        <v>51</v>
      </c>
      <c r="B51" s="1"/>
      <c r="C51" s="1"/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3" t="s">
        <v>32</v>
      </c>
      <c r="B52" s="14">
        <f t="shared" ref="B52:E52" si="7">SUM(B47:B51)</f>
        <v>747942500</v>
      </c>
      <c r="C52" s="14">
        <f t="shared" si="7"/>
        <v>929525000</v>
      </c>
      <c r="D52" s="14">
        <f t="shared" si="7"/>
        <v>952390000</v>
      </c>
      <c r="E52" s="15">
        <f t="shared" si="7"/>
        <v>2629857500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40" t="s">
        <v>55</v>
      </c>
      <c r="B56" s="40"/>
      <c r="C56" s="40"/>
      <c r="D56" s="40"/>
      <c r="E56" s="4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40" t="s">
        <v>56</v>
      </c>
      <c r="B57" s="40"/>
      <c r="C57" s="40"/>
      <c r="D57" s="40"/>
      <c r="E57" s="4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40" t="s">
        <v>40</v>
      </c>
      <c r="B58" s="40"/>
      <c r="C58" s="40"/>
      <c r="D58" s="40"/>
      <c r="E58" s="4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9" t="s">
        <v>46</v>
      </c>
      <c r="B60" s="9" t="s">
        <v>13</v>
      </c>
      <c r="C60" s="9" t="s">
        <v>14</v>
      </c>
      <c r="D60" s="9" t="s">
        <v>15</v>
      </c>
      <c r="E60" s="9" t="s">
        <v>16</v>
      </c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 t="s">
        <v>57</v>
      </c>
      <c r="B62" s="18">
        <f>+'1T'!D65</f>
        <v>1842563131.25</v>
      </c>
      <c r="C62" s="18">
        <f t="shared" ref="C62:E62" si="8">B66</f>
        <v>4195483762.5</v>
      </c>
      <c r="D62" s="18">
        <f t="shared" si="8"/>
        <v>3265958762.5</v>
      </c>
      <c r="E62" s="21">
        <f t="shared" si="8"/>
        <v>2313568762.5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 t="s">
        <v>59</v>
      </c>
      <c r="B63" s="18">
        <v>3100863131.25</v>
      </c>
      <c r="C63" s="18">
        <v>0</v>
      </c>
      <c r="D63" s="18"/>
      <c r="E63" s="21">
        <f>+B63+C63+D63</f>
        <v>3100863131.25</v>
      </c>
      <c r="F63" s="1"/>
      <c r="G63" s="1" t="s">
        <v>37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 t="s">
        <v>61</v>
      </c>
      <c r="B64" s="18">
        <f t="shared" ref="B64:D64" si="9">B62+B63</f>
        <v>4943426262.5</v>
      </c>
      <c r="C64" s="18">
        <f t="shared" si="9"/>
        <v>4195483762.5</v>
      </c>
      <c r="D64" s="18">
        <f t="shared" si="9"/>
        <v>3265958762.5</v>
      </c>
      <c r="E64" s="21">
        <f>D64</f>
        <v>3265958762.5</v>
      </c>
      <c r="F64" s="1" t="s">
        <v>37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 t="s">
        <v>64</v>
      </c>
      <c r="B65" s="18">
        <f t="shared" ref="B65:D65" si="10">B38</f>
        <v>747942500</v>
      </c>
      <c r="C65" s="18">
        <f t="shared" si="10"/>
        <v>929525000</v>
      </c>
      <c r="D65" s="18">
        <f t="shared" si="10"/>
        <v>952390000</v>
      </c>
      <c r="E65" s="21">
        <f>+B65+C65+D65</f>
        <v>2629857500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 t="s">
        <v>65</v>
      </c>
      <c r="B66" s="18">
        <f t="shared" ref="B66:D66" si="11">+B64-B65</f>
        <v>4195483762.5</v>
      </c>
      <c r="C66" s="18">
        <f t="shared" si="11"/>
        <v>3265958762.5</v>
      </c>
      <c r="D66" s="18">
        <f t="shared" si="11"/>
        <v>2313568762.5</v>
      </c>
      <c r="E66" s="21">
        <f>E62</f>
        <v>2313568762.5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3"/>
      <c r="B67" s="13"/>
      <c r="C67" s="13"/>
      <c r="D67" s="13"/>
      <c r="E67" s="1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 t="s">
        <v>66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2" t="s">
        <v>67</v>
      </c>
      <c r="B69" s="1"/>
      <c r="C69" s="1"/>
      <c r="D69" s="1"/>
      <c r="E69" s="1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" t="s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29:E29"/>
    <mergeCell ref="A1:F1"/>
    <mergeCell ref="A7:F7"/>
    <mergeCell ref="A8:F8"/>
    <mergeCell ref="A28:E28"/>
    <mergeCell ref="A27:E2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zoomScale="80" zoomScaleNormal="80" workbookViewId="0">
      <selection sqref="A1:F1"/>
    </sheetView>
  </sheetViews>
  <sheetFormatPr baseColWidth="10" defaultColWidth="12.5703125" defaultRowHeight="15" customHeight="1" x14ac:dyDescent="0.25"/>
  <cols>
    <col min="1" max="1" width="74.5703125" style="2" customWidth="1"/>
    <col min="2" max="2" width="17.85546875" style="2" customWidth="1"/>
    <col min="3" max="3" width="15.7109375" style="2" customWidth="1"/>
    <col min="4" max="4" width="15" style="2" bestFit="1" customWidth="1"/>
    <col min="5" max="5" width="14.7109375" style="2" customWidth="1"/>
    <col min="6" max="6" width="13.140625" style="2" customWidth="1"/>
    <col min="7" max="7" width="10" style="2" customWidth="1"/>
    <col min="8" max="8" width="12.5703125" style="2" customWidth="1"/>
    <col min="9" max="9" width="13.85546875" style="2" customWidth="1"/>
    <col min="10" max="13" width="10" style="2" customWidth="1"/>
    <col min="14" max="26" width="9.42578125" style="2" customWidth="1"/>
    <col min="27" max="16384" width="12.5703125" style="2"/>
  </cols>
  <sheetData>
    <row r="1" spans="1:26" ht="15" customHeight="1" x14ac:dyDescent="0.25">
      <c r="A1" s="78" t="s">
        <v>0</v>
      </c>
      <c r="B1" s="79"/>
      <c r="C1" s="79"/>
      <c r="D1" s="79"/>
      <c r="E1" s="79"/>
      <c r="F1" s="7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 t="s">
        <v>1</v>
      </c>
      <c r="B2" s="4" t="s">
        <v>2</v>
      </c>
      <c r="C2" s="5"/>
      <c r="D2" s="6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 t="s">
        <v>3</v>
      </c>
      <c r="B3" s="7" t="s">
        <v>4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 t="s">
        <v>5</v>
      </c>
      <c r="B4" s="5" t="s">
        <v>6</v>
      </c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 t="s">
        <v>8</v>
      </c>
      <c r="B5" s="8" t="s">
        <v>100</v>
      </c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8"/>
      <c r="C6" s="5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78" t="s">
        <v>9</v>
      </c>
      <c r="B7" s="79"/>
      <c r="C7" s="79"/>
      <c r="D7" s="79"/>
      <c r="E7" s="79"/>
      <c r="F7" s="7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78" t="s">
        <v>10</v>
      </c>
      <c r="B8" s="79"/>
      <c r="C8" s="79"/>
      <c r="D8" s="79"/>
      <c r="E8" s="79"/>
      <c r="F8" s="7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9" t="s">
        <v>11</v>
      </c>
      <c r="B10" s="9" t="s">
        <v>12</v>
      </c>
      <c r="C10" s="9" t="s">
        <v>17</v>
      </c>
      <c r="D10" s="9" t="s">
        <v>18</v>
      </c>
      <c r="E10" s="9" t="s">
        <v>20</v>
      </c>
      <c r="F10" s="9" t="s">
        <v>22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"/>
      <c r="C11" s="10"/>
      <c r="D11" s="10"/>
      <c r="E11" s="10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7" customFormat="1" ht="15" customHeight="1" x14ac:dyDescent="0.25">
      <c r="A12" s="23" t="s">
        <v>25</v>
      </c>
      <c r="B12" s="23" t="s">
        <v>26</v>
      </c>
      <c r="C12" s="41">
        <v>314</v>
      </c>
      <c r="D12" s="41">
        <v>342</v>
      </c>
      <c r="E12" s="41">
        <v>229</v>
      </c>
      <c r="F12" s="41">
        <f t="shared" ref="F12:F21" si="0">+C12+D12+E12</f>
        <v>885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ht="15" customHeight="1" x14ac:dyDescent="0.25">
      <c r="A13" s="23"/>
      <c r="B13" s="23" t="s">
        <v>27</v>
      </c>
      <c r="C13" s="41">
        <v>788</v>
      </c>
      <c r="D13" s="41">
        <v>784</v>
      </c>
      <c r="E13" s="41">
        <v>646</v>
      </c>
      <c r="F13" s="41">
        <f t="shared" si="0"/>
        <v>2218</v>
      </c>
      <c r="G13" s="26"/>
      <c r="H13" s="26"/>
      <c r="I13" s="4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7" customFormat="1" ht="15" customHeight="1" x14ac:dyDescent="0.25">
      <c r="A14" s="23" t="s">
        <v>28</v>
      </c>
      <c r="B14" s="23" t="s">
        <v>26</v>
      </c>
      <c r="C14" s="45">
        <v>123</v>
      </c>
      <c r="D14" s="45">
        <v>129</v>
      </c>
      <c r="E14" s="45">
        <v>202</v>
      </c>
      <c r="F14" s="41">
        <f t="shared" si="0"/>
        <v>454</v>
      </c>
      <c r="G14" s="26"/>
      <c r="H14" s="26"/>
      <c r="I14" s="44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7" customFormat="1" ht="15" customHeight="1" x14ac:dyDescent="0.25">
      <c r="A15" s="23"/>
      <c r="B15" s="23" t="s">
        <v>27</v>
      </c>
      <c r="C15" s="45">
        <v>235</v>
      </c>
      <c r="D15" s="45">
        <v>262</v>
      </c>
      <c r="E15" s="45">
        <v>364</v>
      </c>
      <c r="F15" s="41">
        <f t="shared" si="0"/>
        <v>861</v>
      </c>
      <c r="G15" s="26"/>
      <c r="H15" s="46"/>
      <c r="I15" s="44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7" customFormat="1" ht="15" customHeight="1" x14ac:dyDescent="0.25">
      <c r="A16" s="23" t="s">
        <v>29</v>
      </c>
      <c r="B16" s="23" t="s">
        <v>26</v>
      </c>
      <c r="C16" s="45">
        <v>154</v>
      </c>
      <c r="D16" s="45">
        <v>246</v>
      </c>
      <c r="E16" s="45">
        <v>528</v>
      </c>
      <c r="F16" s="41">
        <f t="shared" si="0"/>
        <v>928</v>
      </c>
      <c r="G16" s="26"/>
      <c r="H16" s="4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7" customFormat="1" ht="15" customHeight="1" x14ac:dyDescent="0.25">
      <c r="A17" s="23"/>
      <c r="B17" s="23" t="s">
        <v>27</v>
      </c>
      <c r="C17" s="45">
        <v>218</v>
      </c>
      <c r="D17" s="45">
        <v>283</v>
      </c>
      <c r="E17" s="45">
        <v>790</v>
      </c>
      <c r="F17" s="41">
        <f t="shared" si="0"/>
        <v>1291</v>
      </c>
      <c r="G17" s="26"/>
      <c r="H17" s="2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27" customFormat="1" ht="15" customHeight="1" x14ac:dyDescent="0.25">
      <c r="A18" s="23" t="s">
        <v>35</v>
      </c>
      <c r="B18" s="23" t="s">
        <v>26</v>
      </c>
      <c r="C18" s="45">
        <v>394</v>
      </c>
      <c r="D18" s="45">
        <v>547</v>
      </c>
      <c r="E18" s="45">
        <v>203</v>
      </c>
      <c r="F18" s="41">
        <f t="shared" si="0"/>
        <v>1144</v>
      </c>
      <c r="G18" s="26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7" customFormat="1" ht="15" customHeight="1" x14ac:dyDescent="0.25">
      <c r="A19" s="23"/>
      <c r="B19" s="23" t="s">
        <v>27</v>
      </c>
      <c r="C19" s="45">
        <v>3000</v>
      </c>
      <c r="D19" s="45">
        <v>3235</v>
      </c>
      <c r="E19" s="45">
        <v>3002</v>
      </c>
      <c r="F19" s="41">
        <f t="shared" si="0"/>
        <v>9237</v>
      </c>
      <c r="G19" s="26"/>
      <c r="H19" s="4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7" customFormat="1" ht="15" customHeight="1" x14ac:dyDescent="0.25">
      <c r="A20" s="23" t="s">
        <v>31</v>
      </c>
      <c r="B20" s="23" t="s">
        <v>26</v>
      </c>
      <c r="C20" s="41">
        <v>437</v>
      </c>
      <c r="D20" s="41">
        <v>461</v>
      </c>
      <c r="E20" s="41">
        <v>247</v>
      </c>
      <c r="F20" s="41">
        <f t="shared" si="0"/>
        <v>1145</v>
      </c>
      <c r="G20" s="26"/>
      <c r="H20" s="4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s="27" customFormat="1" ht="15" customHeight="1" x14ac:dyDescent="0.25">
      <c r="A21" s="26"/>
      <c r="B21" s="23" t="s">
        <v>27</v>
      </c>
      <c r="C21" s="41">
        <v>1122</v>
      </c>
      <c r="D21" s="41">
        <v>1236</v>
      </c>
      <c r="E21" s="41">
        <v>1153</v>
      </c>
      <c r="F21" s="41">
        <f t="shared" si="0"/>
        <v>3511</v>
      </c>
      <c r="G21" s="26"/>
      <c r="H21" s="4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" customHeight="1" x14ac:dyDescent="0.25">
      <c r="A22" s="30" t="s">
        <v>41</v>
      </c>
      <c r="B22" s="30" t="s">
        <v>26</v>
      </c>
      <c r="C22" s="47">
        <f t="shared" ref="C22:D22" si="1">+C12+C14+C16+C18+C20</f>
        <v>1422</v>
      </c>
      <c r="D22" s="47">
        <f t="shared" si="1"/>
        <v>1725</v>
      </c>
      <c r="E22" s="47">
        <f>+E12+E14+E16+E18+E20</f>
        <v>1409</v>
      </c>
      <c r="F22" s="48">
        <f t="shared" ref="F22:F23" si="2">+F12+F14+F16+F18+F20</f>
        <v>4556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13" t="s">
        <v>41</v>
      </c>
      <c r="B23" s="13" t="s">
        <v>27</v>
      </c>
      <c r="C23" s="14">
        <f t="shared" ref="C23:D23" si="3">+C13+C15+C17+C19+C21</f>
        <v>5363</v>
      </c>
      <c r="D23" s="14">
        <f t="shared" si="3"/>
        <v>5800</v>
      </c>
      <c r="E23" s="14">
        <f>+E13+E15+E17+E19+E21</f>
        <v>5955</v>
      </c>
      <c r="F23" s="15">
        <f t="shared" si="2"/>
        <v>17118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1" t="s">
        <v>43</v>
      </c>
      <c r="B24" s="1"/>
      <c r="C24" s="18"/>
      <c r="D24" s="18"/>
      <c r="E24" s="18"/>
      <c r="F24" s="18" t="s">
        <v>37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1"/>
      <c r="B25" s="1"/>
      <c r="C25" s="18"/>
      <c r="D25" s="18"/>
      <c r="E25" s="18"/>
      <c r="F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78" t="s">
        <v>38</v>
      </c>
      <c r="B26" s="79"/>
      <c r="C26" s="79"/>
      <c r="D26" s="79"/>
      <c r="E26" s="7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78" t="s">
        <v>39</v>
      </c>
      <c r="B27" s="79"/>
      <c r="C27" s="79"/>
      <c r="D27" s="79"/>
      <c r="E27" s="7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78" t="s">
        <v>40</v>
      </c>
      <c r="B28" s="79"/>
      <c r="C28" s="79"/>
      <c r="D28" s="79"/>
      <c r="E28" s="7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9" t="s">
        <v>11</v>
      </c>
      <c r="B30" s="9" t="s">
        <v>17</v>
      </c>
      <c r="C30" s="9" t="s">
        <v>18</v>
      </c>
      <c r="D30" s="9" t="s">
        <v>20</v>
      </c>
      <c r="E30" s="9" t="s">
        <v>22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"/>
      <c r="C31" s="1"/>
      <c r="D31" s="1"/>
      <c r="E31" s="5"/>
      <c r="F31" s="1"/>
      <c r="G31" s="1"/>
      <c r="H31" s="43"/>
      <c r="I31" s="1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7" customFormat="1" ht="15" customHeight="1" x14ac:dyDescent="0.25">
      <c r="A32" s="23" t="s">
        <v>25</v>
      </c>
      <c r="B32" s="41">
        <v>143457500</v>
      </c>
      <c r="C32" s="24">
        <v>145310000</v>
      </c>
      <c r="D32" s="24">
        <v>119780000</v>
      </c>
      <c r="E32" s="24">
        <f t="shared" ref="E32:E37" si="4">SUM(B32:D32)</f>
        <v>408547500</v>
      </c>
      <c r="F32" s="26"/>
      <c r="G32" s="26"/>
      <c r="H32" s="49"/>
      <c r="I32" s="28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27" customFormat="1" ht="15" customHeight="1" x14ac:dyDescent="0.25">
      <c r="A33" s="23" t="s">
        <v>52</v>
      </c>
      <c r="B33" s="24">
        <v>40330000</v>
      </c>
      <c r="C33" s="24">
        <v>50782500</v>
      </c>
      <c r="D33" s="24">
        <v>125985000</v>
      </c>
      <c r="E33" s="24">
        <f t="shared" si="4"/>
        <v>217097500</v>
      </c>
      <c r="F33" s="26"/>
      <c r="G33" s="26"/>
      <c r="H33" s="49"/>
      <c r="I33" s="28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7" customFormat="1" ht="15" customHeight="1" x14ac:dyDescent="0.25">
      <c r="A34" s="23" t="s">
        <v>53</v>
      </c>
      <c r="B34" s="24">
        <v>38896250</v>
      </c>
      <c r="C34" s="24">
        <v>42226250</v>
      </c>
      <c r="D34" s="24">
        <v>56471250</v>
      </c>
      <c r="E34" s="24">
        <f t="shared" si="4"/>
        <v>137593750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7" customFormat="1" ht="15" customHeight="1" x14ac:dyDescent="0.25">
      <c r="A35" s="23" t="s">
        <v>35</v>
      </c>
      <c r="B35" s="24">
        <v>596800000</v>
      </c>
      <c r="C35" s="24">
        <v>643900000</v>
      </c>
      <c r="D35" s="24">
        <v>597500000</v>
      </c>
      <c r="E35" s="24">
        <f t="shared" si="4"/>
        <v>1838200000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27" customFormat="1" ht="15" customHeight="1" x14ac:dyDescent="0.25">
      <c r="A36" s="23" t="s">
        <v>31</v>
      </c>
      <c r="B36" s="24">
        <v>207570000</v>
      </c>
      <c r="C36" s="24">
        <v>228660000</v>
      </c>
      <c r="D36" s="24">
        <v>213305000</v>
      </c>
      <c r="E36" s="24">
        <f t="shared" si="4"/>
        <v>649535000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" customHeight="1" x14ac:dyDescent="0.25">
      <c r="A37" s="30" t="s">
        <v>32</v>
      </c>
      <c r="B37" s="42">
        <f t="shared" ref="B37:D37" si="5">SUM(B32:B36)</f>
        <v>1027053750</v>
      </c>
      <c r="C37" s="42">
        <f t="shared" si="5"/>
        <v>1110878750</v>
      </c>
      <c r="D37" s="42">
        <f t="shared" si="5"/>
        <v>1113041250</v>
      </c>
      <c r="E37" s="31">
        <f t="shared" si="4"/>
        <v>3250973750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1" t="s">
        <v>43</v>
      </c>
      <c r="B38" s="1"/>
      <c r="C38" s="1"/>
      <c r="D38" s="1"/>
      <c r="E38" s="1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78" t="s">
        <v>45</v>
      </c>
      <c r="B41" s="79"/>
      <c r="C41" s="79"/>
      <c r="D41" s="79"/>
      <c r="E41" s="7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78" t="s">
        <v>39</v>
      </c>
      <c r="B42" s="79"/>
      <c r="C42" s="79"/>
      <c r="D42" s="79"/>
      <c r="E42" s="7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78" t="s">
        <v>40</v>
      </c>
      <c r="B43" s="79"/>
      <c r="C43" s="79"/>
      <c r="D43" s="79"/>
      <c r="E43" s="7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9" t="s">
        <v>46</v>
      </c>
      <c r="B45" s="9" t="s">
        <v>17</v>
      </c>
      <c r="C45" s="9" t="s">
        <v>18</v>
      </c>
      <c r="D45" s="9" t="s">
        <v>20</v>
      </c>
      <c r="E45" s="9" t="s">
        <v>22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customHeight="1" x14ac:dyDescent="0.25">
      <c r="A46" s="1"/>
      <c r="B46" s="1"/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1" t="s">
        <v>62</v>
      </c>
      <c r="B47" s="18">
        <f t="shared" ref="B47:D47" si="6">+B37</f>
        <v>1027053750</v>
      </c>
      <c r="C47" s="18">
        <f t="shared" si="6"/>
        <v>1110878750</v>
      </c>
      <c r="D47" s="18">
        <f t="shared" si="6"/>
        <v>1113041250</v>
      </c>
      <c r="E47" s="21">
        <f>SUM(B47:D47)</f>
        <v>3250973750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 t="s">
        <v>48</v>
      </c>
      <c r="B48" s="1"/>
      <c r="C48" s="1"/>
      <c r="D48" s="1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 t="s">
        <v>49</v>
      </c>
      <c r="B49" s="1"/>
      <c r="C49" s="1"/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 t="s">
        <v>50</v>
      </c>
      <c r="B50" s="1"/>
      <c r="C50" s="1"/>
      <c r="D50" s="1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 t="s">
        <v>51</v>
      </c>
      <c r="B51" s="1"/>
      <c r="C51" s="1"/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3" t="s">
        <v>32</v>
      </c>
      <c r="B52" s="14">
        <f t="shared" ref="B52:E52" si="7">SUM(B47:B51)</f>
        <v>1027053750</v>
      </c>
      <c r="C52" s="14">
        <f t="shared" si="7"/>
        <v>1110878750</v>
      </c>
      <c r="D52" s="14">
        <f t="shared" si="7"/>
        <v>1113041250</v>
      </c>
      <c r="E52" s="15">
        <f t="shared" si="7"/>
        <v>3250973750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 t="s">
        <v>43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78" t="s">
        <v>55</v>
      </c>
      <c r="B55" s="79"/>
      <c r="C55" s="79"/>
      <c r="D55" s="79"/>
      <c r="E55" s="7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78" t="s">
        <v>56</v>
      </c>
      <c r="B56" s="79"/>
      <c r="C56" s="79"/>
      <c r="D56" s="79"/>
      <c r="E56" s="7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78" t="s">
        <v>40</v>
      </c>
      <c r="B57" s="79"/>
      <c r="C57" s="79"/>
      <c r="D57" s="79"/>
      <c r="E57" s="7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9" t="s">
        <v>46</v>
      </c>
      <c r="B59" s="9" t="s">
        <v>17</v>
      </c>
      <c r="C59" s="9" t="s">
        <v>18</v>
      </c>
      <c r="D59" s="9" t="s">
        <v>20</v>
      </c>
      <c r="E59" s="9" t="s">
        <v>22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1"/>
      <c r="C60" s="1"/>
      <c r="D60" s="1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 t="s">
        <v>69</v>
      </c>
      <c r="B61" s="18">
        <f>+'2T'!D66</f>
        <v>2313568762.5</v>
      </c>
      <c r="C61" s="18">
        <f t="shared" ref="C61:D61" si="8">B65</f>
        <v>4387378143.75</v>
      </c>
      <c r="D61" s="18">
        <f t="shared" si="8"/>
        <v>3276499393.75</v>
      </c>
      <c r="E61" s="21">
        <f>+D65</f>
        <v>2163458143.75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 t="s">
        <v>59</v>
      </c>
      <c r="B62" s="18">
        <v>3100863131.25</v>
      </c>
      <c r="C62" s="18">
        <v>0</v>
      </c>
      <c r="D62" s="18">
        <v>0</v>
      </c>
      <c r="E62" s="21">
        <f>B62+C62+D62</f>
        <v>3100863131.25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 t="s">
        <v>71</v>
      </c>
      <c r="B63" s="18">
        <f>+B61+B62</f>
        <v>5414431893.75</v>
      </c>
      <c r="C63" s="18">
        <f t="shared" ref="C63:D63" si="9">C62+C61</f>
        <v>4387378143.75</v>
      </c>
      <c r="D63" s="18">
        <f t="shared" si="9"/>
        <v>3276499393.75</v>
      </c>
      <c r="E63" s="21">
        <f>D63</f>
        <v>3276499393.75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 t="s">
        <v>64</v>
      </c>
      <c r="B64" s="18">
        <f>+B52</f>
        <v>1027053750</v>
      </c>
      <c r="C64" s="18">
        <f t="shared" ref="C64:D64" si="10">C37</f>
        <v>1110878750</v>
      </c>
      <c r="D64" s="18">
        <f t="shared" si="10"/>
        <v>1113041250</v>
      </c>
      <c r="E64" s="21">
        <f>B64+C64+D64</f>
        <v>3250973750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 t="s">
        <v>65</v>
      </c>
      <c r="B65" s="18">
        <f>B63-B64</f>
        <v>4387378143.75</v>
      </c>
      <c r="C65" s="18">
        <f>+C63-C64</f>
        <v>3276499393.75</v>
      </c>
      <c r="D65" s="18">
        <f>D63-D64</f>
        <v>2163458143.75</v>
      </c>
      <c r="E65" s="21">
        <f>E61</f>
        <v>2163458143.75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3"/>
      <c r="B66" s="13"/>
      <c r="C66" s="13"/>
      <c r="D66" s="13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 t="s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2" t="s">
        <v>72</v>
      </c>
      <c r="B68" s="1"/>
      <c r="C68" s="1"/>
      <c r="D68" s="1"/>
      <c r="E68" s="1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8" t="s">
        <v>37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57:E57"/>
    <mergeCell ref="A55:E55"/>
    <mergeCell ref="A56:E56"/>
    <mergeCell ref="A1:F1"/>
    <mergeCell ref="A7:F7"/>
    <mergeCell ref="A8:F8"/>
    <mergeCell ref="A43:E43"/>
    <mergeCell ref="A41:E41"/>
    <mergeCell ref="A26:E26"/>
    <mergeCell ref="A27:E27"/>
    <mergeCell ref="A28:E28"/>
    <mergeCell ref="A42:E42"/>
  </mergeCells>
  <pageMargins left="0.7" right="0.7" top="0.75" bottom="0.75" header="0.3" footer="0.3"/>
  <ignoredErrors>
    <ignoredError sqref="E63 C6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zoomScale="80" zoomScaleNormal="80" workbookViewId="0">
      <selection sqref="A1:F1"/>
    </sheetView>
  </sheetViews>
  <sheetFormatPr baseColWidth="10" defaultColWidth="12.5703125" defaultRowHeight="15" customHeight="1" x14ac:dyDescent="0.25"/>
  <cols>
    <col min="1" max="1" width="74.5703125" style="2" customWidth="1"/>
    <col min="2" max="2" width="14.85546875" style="2" customWidth="1"/>
    <col min="3" max="3" width="15.140625" style="2" customWidth="1"/>
    <col min="4" max="4" width="14.85546875" style="2" customWidth="1"/>
    <col min="5" max="5" width="14.7109375" style="2" customWidth="1"/>
    <col min="6" max="26" width="10.140625" style="2" customWidth="1"/>
    <col min="27" max="16384" width="12.5703125" style="2"/>
  </cols>
  <sheetData>
    <row r="1" spans="1:26" ht="15" customHeight="1" x14ac:dyDescent="0.25">
      <c r="A1" s="78" t="s">
        <v>0</v>
      </c>
      <c r="B1" s="79"/>
      <c r="C1" s="79"/>
      <c r="D1" s="79"/>
      <c r="E1" s="79"/>
      <c r="F1" s="7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 t="s">
        <v>1</v>
      </c>
      <c r="B2" s="4" t="s">
        <v>2</v>
      </c>
      <c r="C2" s="5"/>
      <c r="D2" s="6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 t="s">
        <v>3</v>
      </c>
      <c r="B3" s="7" t="s">
        <v>4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 t="s">
        <v>5</v>
      </c>
      <c r="B4" s="5" t="s">
        <v>6</v>
      </c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 t="s">
        <v>7</v>
      </c>
      <c r="B5" s="8" t="s">
        <v>102</v>
      </c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78" t="s">
        <v>9</v>
      </c>
      <c r="B6" s="79"/>
      <c r="C6" s="79"/>
      <c r="D6" s="79"/>
      <c r="E6" s="79"/>
      <c r="F6" s="7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40" t="s">
        <v>10</v>
      </c>
      <c r="B7" s="40"/>
      <c r="C7" s="40"/>
      <c r="D7" s="40"/>
      <c r="E7" s="40"/>
      <c r="F7" s="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9" t="s">
        <v>11</v>
      </c>
      <c r="B9" s="9" t="s">
        <v>12</v>
      </c>
      <c r="C9" s="9" t="s">
        <v>73</v>
      </c>
      <c r="D9" s="9" t="s">
        <v>74</v>
      </c>
      <c r="E9" s="9" t="s">
        <v>75</v>
      </c>
      <c r="F9" s="9" t="s">
        <v>76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"/>
      <c r="C10" s="10"/>
      <c r="D10" s="10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27" customFormat="1" ht="15" customHeight="1" x14ac:dyDescent="0.25">
      <c r="A11" s="23" t="s">
        <v>25</v>
      </c>
      <c r="B11" s="23" t="s">
        <v>26</v>
      </c>
      <c r="C11" s="29">
        <v>389</v>
      </c>
      <c r="D11" s="52">
        <v>585</v>
      </c>
      <c r="E11" s="52">
        <v>7</v>
      </c>
      <c r="F11" s="41">
        <f t="shared" ref="F11:F20" si="0">+C11+D11+E11</f>
        <v>981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27" customFormat="1" ht="15" customHeight="1" x14ac:dyDescent="0.25">
      <c r="A12" s="23"/>
      <c r="B12" s="23" t="s">
        <v>27</v>
      </c>
      <c r="C12" s="29">
        <v>666</v>
      </c>
      <c r="D12" s="29">
        <v>1024</v>
      </c>
      <c r="E12" s="29">
        <v>596</v>
      </c>
      <c r="F12" s="41">
        <f t="shared" si="0"/>
        <v>2286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ht="15" customHeight="1" x14ac:dyDescent="0.25">
      <c r="A13" s="23" t="s">
        <v>28</v>
      </c>
      <c r="B13" s="23" t="s">
        <v>26</v>
      </c>
      <c r="C13" s="53">
        <v>105</v>
      </c>
      <c r="D13" s="53">
        <v>139</v>
      </c>
      <c r="E13" s="53">
        <v>1</v>
      </c>
      <c r="F13" s="41">
        <f t="shared" si="0"/>
        <v>245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7" customFormat="1" ht="15" customHeight="1" x14ac:dyDescent="0.25">
      <c r="A14" s="23"/>
      <c r="B14" s="23" t="s">
        <v>27</v>
      </c>
      <c r="C14" s="24">
        <v>352</v>
      </c>
      <c r="D14" s="24">
        <v>291</v>
      </c>
      <c r="E14" s="54">
        <v>179</v>
      </c>
      <c r="F14" s="41">
        <f t="shared" si="0"/>
        <v>822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27" customFormat="1" ht="15" customHeight="1" x14ac:dyDescent="0.25">
      <c r="A15" s="23" t="s">
        <v>29</v>
      </c>
      <c r="B15" s="23" t="s">
        <v>26</v>
      </c>
      <c r="C15" s="52">
        <v>169</v>
      </c>
      <c r="D15" s="52">
        <v>153</v>
      </c>
      <c r="E15" s="55">
        <v>0</v>
      </c>
      <c r="F15" s="41">
        <f t="shared" si="0"/>
        <v>322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27" customFormat="1" ht="15" customHeight="1" x14ac:dyDescent="0.25">
      <c r="A16" s="23"/>
      <c r="B16" s="23" t="s">
        <v>27</v>
      </c>
      <c r="C16" s="28">
        <v>879</v>
      </c>
      <c r="D16" s="29">
        <v>883</v>
      </c>
      <c r="E16" s="29">
        <v>560</v>
      </c>
      <c r="F16" s="41">
        <f t="shared" si="0"/>
        <v>2322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27" customFormat="1" ht="15" customHeight="1" x14ac:dyDescent="0.25">
      <c r="A17" s="23" t="s">
        <v>78</v>
      </c>
      <c r="B17" s="23" t="s">
        <v>26</v>
      </c>
      <c r="C17" s="53">
        <v>341</v>
      </c>
      <c r="D17" s="53">
        <v>461</v>
      </c>
      <c r="E17" s="28">
        <v>553</v>
      </c>
      <c r="F17" s="41">
        <f t="shared" si="0"/>
        <v>1355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27" customFormat="1" ht="15" customHeight="1" x14ac:dyDescent="0.25">
      <c r="A18" s="23"/>
      <c r="B18" s="23" t="s">
        <v>27</v>
      </c>
      <c r="C18" s="29">
        <v>2897</v>
      </c>
      <c r="D18" s="29">
        <v>3120</v>
      </c>
      <c r="E18" s="54">
        <v>3151</v>
      </c>
      <c r="F18" s="41">
        <f t="shared" si="0"/>
        <v>9168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s="27" customFormat="1" ht="15" customHeight="1" x14ac:dyDescent="0.25">
      <c r="A19" s="23" t="s">
        <v>31</v>
      </c>
      <c r="B19" s="23" t="s">
        <v>26</v>
      </c>
      <c r="C19" s="52">
        <v>474</v>
      </c>
      <c r="D19" s="52">
        <v>15</v>
      </c>
      <c r="E19" s="55">
        <v>0</v>
      </c>
      <c r="F19" s="41">
        <f t="shared" si="0"/>
        <v>489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s="27" customFormat="1" ht="15" customHeight="1" x14ac:dyDescent="0.25">
      <c r="A20" s="26"/>
      <c r="B20" s="23" t="s">
        <v>27</v>
      </c>
      <c r="C20" s="29">
        <v>1319</v>
      </c>
      <c r="D20" s="29">
        <v>751</v>
      </c>
      <c r="E20" s="54">
        <v>464</v>
      </c>
      <c r="F20" s="41">
        <f t="shared" si="0"/>
        <v>2534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5">
      <c r="A21" s="30" t="s">
        <v>32</v>
      </c>
      <c r="B21" s="30" t="s">
        <v>26</v>
      </c>
      <c r="C21" s="47">
        <f t="shared" ref="C21:F21" si="1">+C11+C13+C15+C17+C19</f>
        <v>1478</v>
      </c>
      <c r="D21" s="47">
        <f t="shared" si="1"/>
        <v>1353</v>
      </c>
      <c r="E21" s="48">
        <f t="shared" si="1"/>
        <v>561</v>
      </c>
      <c r="F21" s="48">
        <f t="shared" si="1"/>
        <v>3392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5">
      <c r="A22" s="13" t="s">
        <v>32</v>
      </c>
      <c r="B22" s="13" t="s">
        <v>27</v>
      </c>
      <c r="C22" s="14">
        <f t="shared" ref="C22:F22" si="2">+C12+C14+C16+C18+C20</f>
        <v>6113</v>
      </c>
      <c r="D22" s="14">
        <f t="shared" si="2"/>
        <v>6069</v>
      </c>
      <c r="E22" s="14">
        <f t="shared" si="2"/>
        <v>4950</v>
      </c>
      <c r="F22" s="15">
        <f t="shared" si="2"/>
        <v>17132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1" t="s">
        <v>43</v>
      </c>
      <c r="B23" s="1"/>
      <c r="C23" s="18"/>
      <c r="D23" s="18"/>
      <c r="E23" s="18"/>
      <c r="F23" s="18" t="s">
        <v>37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78" t="s">
        <v>38</v>
      </c>
      <c r="B26" s="78"/>
      <c r="C26" s="78"/>
      <c r="D26" s="78"/>
      <c r="E26" s="7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78" t="s">
        <v>39</v>
      </c>
      <c r="B27" s="78"/>
      <c r="C27" s="78"/>
      <c r="D27" s="78"/>
      <c r="E27" s="7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78" t="s">
        <v>40</v>
      </c>
      <c r="B28" s="78"/>
      <c r="C28" s="78"/>
      <c r="D28" s="78"/>
      <c r="E28" s="7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9" t="s">
        <v>11</v>
      </c>
      <c r="B30" s="9" t="s">
        <v>73</v>
      </c>
      <c r="C30" s="9" t="s">
        <v>74</v>
      </c>
      <c r="D30" s="9" t="s">
        <v>75</v>
      </c>
      <c r="E30" s="9" t="s">
        <v>76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"/>
      <c r="C31" s="1"/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7" customFormat="1" ht="15" customHeight="1" x14ac:dyDescent="0.25">
      <c r="A32" s="23" t="s">
        <v>25</v>
      </c>
      <c r="B32" s="41">
        <v>123480000</v>
      </c>
      <c r="C32" s="24">
        <v>189710000</v>
      </c>
      <c r="D32" s="24">
        <v>110530000</v>
      </c>
      <c r="E32" s="24">
        <f t="shared" ref="E32:E37" si="3">SUM(B32:D32)</f>
        <v>423720000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27" customFormat="1" ht="15" customHeight="1" x14ac:dyDescent="0.25">
      <c r="A33" s="23" t="s">
        <v>52</v>
      </c>
      <c r="B33" s="24">
        <v>146445000</v>
      </c>
      <c r="C33" s="24">
        <v>148480000</v>
      </c>
      <c r="D33" s="24">
        <v>88810000</v>
      </c>
      <c r="E33" s="24">
        <f t="shared" si="3"/>
        <v>383735000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7" customFormat="1" ht="15" customHeight="1" x14ac:dyDescent="0.25">
      <c r="A34" s="23" t="s">
        <v>53</v>
      </c>
      <c r="B34" s="24">
        <v>54343750</v>
      </c>
      <c r="C34" s="24">
        <v>47776250</v>
      </c>
      <c r="D34" s="24">
        <v>29600000</v>
      </c>
      <c r="E34" s="24">
        <f t="shared" si="3"/>
        <v>131720000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s="27" customFormat="1" ht="15" customHeight="1" x14ac:dyDescent="0.25">
      <c r="A35" s="23" t="s">
        <v>78</v>
      </c>
      <c r="B35" s="24">
        <v>576900000</v>
      </c>
      <c r="C35" s="24">
        <v>622000000</v>
      </c>
      <c r="D35" s="24">
        <v>629600000</v>
      </c>
      <c r="E35" s="24">
        <f t="shared" si="3"/>
        <v>1828500000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s="27" customFormat="1" ht="15" customHeight="1" x14ac:dyDescent="0.25">
      <c r="A36" s="23" t="s">
        <v>34</v>
      </c>
      <c r="B36" s="24">
        <v>244015000</v>
      </c>
      <c r="C36" s="24">
        <v>138935000</v>
      </c>
      <c r="D36" s="24">
        <v>85840000</v>
      </c>
      <c r="E36" s="24">
        <f t="shared" si="3"/>
        <v>468790000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" customHeight="1" x14ac:dyDescent="0.25">
      <c r="A37" s="56" t="s">
        <v>32</v>
      </c>
      <c r="B37" s="42">
        <f t="shared" ref="B37:D37" si="4">SUM(B32:B36)</f>
        <v>1145183750</v>
      </c>
      <c r="C37" s="42">
        <f t="shared" si="4"/>
        <v>1146901250</v>
      </c>
      <c r="D37" s="42">
        <f t="shared" si="4"/>
        <v>944380000</v>
      </c>
      <c r="E37" s="31">
        <f t="shared" si="3"/>
        <v>3236465000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1" t="s">
        <v>43</v>
      </c>
      <c r="B38" s="1"/>
      <c r="C38" s="1"/>
      <c r="D38" s="1"/>
      <c r="E38" s="1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1"/>
      <c r="B39" s="1"/>
      <c r="C39" s="1"/>
      <c r="D39" s="18" t="s">
        <v>37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78" t="s">
        <v>45</v>
      </c>
      <c r="B41" s="78"/>
      <c r="C41" s="78"/>
      <c r="D41" s="78"/>
      <c r="E41" s="7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78" t="s">
        <v>39</v>
      </c>
      <c r="B42" s="78"/>
      <c r="C42" s="78"/>
      <c r="D42" s="78"/>
      <c r="E42" s="7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78" t="s">
        <v>40</v>
      </c>
      <c r="B43" s="78"/>
      <c r="C43" s="78"/>
      <c r="D43" s="78"/>
      <c r="E43" s="7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9" t="s">
        <v>46</v>
      </c>
      <c r="B45" s="9" t="s">
        <v>73</v>
      </c>
      <c r="C45" s="9" t="s">
        <v>74</v>
      </c>
      <c r="D45" s="9" t="s">
        <v>75</v>
      </c>
      <c r="E45" s="9" t="s">
        <v>76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customHeight="1" x14ac:dyDescent="0.25">
      <c r="A46" s="1"/>
      <c r="B46" s="1"/>
      <c r="C46" s="1"/>
      <c r="D46" s="1"/>
      <c r="E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1" t="s">
        <v>62</v>
      </c>
      <c r="B47" s="18">
        <f t="shared" ref="B47:E47" si="5">+B37</f>
        <v>1145183750</v>
      </c>
      <c r="C47" s="18">
        <f t="shared" si="5"/>
        <v>1146901250</v>
      </c>
      <c r="D47" s="18">
        <f t="shared" si="5"/>
        <v>944380000</v>
      </c>
      <c r="E47" s="21">
        <f t="shared" si="5"/>
        <v>3236465000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 t="s">
        <v>48</v>
      </c>
      <c r="B48" s="1"/>
      <c r="C48" s="1"/>
      <c r="D48" s="1"/>
      <c r="E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 t="s">
        <v>49</v>
      </c>
      <c r="B49" s="1"/>
      <c r="C49" s="1"/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 t="s">
        <v>50</v>
      </c>
      <c r="B50" s="1"/>
      <c r="C50" s="1"/>
      <c r="D50" s="1"/>
      <c r="E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 t="s">
        <v>51</v>
      </c>
      <c r="B51" s="1"/>
      <c r="C51" s="1"/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3" t="s">
        <v>32</v>
      </c>
      <c r="B52" s="14">
        <f t="shared" ref="B52:E52" si="6">SUM(B47:B51)</f>
        <v>1145183750</v>
      </c>
      <c r="C52" s="14">
        <f t="shared" si="6"/>
        <v>1146901250</v>
      </c>
      <c r="D52" s="14">
        <f t="shared" si="6"/>
        <v>944380000</v>
      </c>
      <c r="E52" s="15">
        <f t="shared" si="6"/>
        <v>3236465000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 t="s">
        <v>43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78" t="s">
        <v>55</v>
      </c>
      <c r="B55" s="78"/>
      <c r="C55" s="78"/>
      <c r="D55" s="78"/>
      <c r="E55" s="7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78" t="s">
        <v>56</v>
      </c>
      <c r="B56" s="78"/>
      <c r="C56" s="78"/>
      <c r="D56" s="78"/>
      <c r="E56" s="7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78" t="s">
        <v>40</v>
      </c>
      <c r="B57" s="78"/>
      <c r="C57" s="78"/>
      <c r="D57" s="78"/>
      <c r="E57" s="7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9" t="s">
        <v>46</v>
      </c>
      <c r="B59" s="9" t="s">
        <v>73</v>
      </c>
      <c r="C59" s="9" t="s">
        <v>74</v>
      </c>
      <c r="D59" s="9" t="s">
        <v>75</v>
      </c>
      <c r="E59" s="9" t="s">
        <v>76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1"/>
      <c r="C60" s="1"/>
      <c r="D60" s="1"/>
      <c r="E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 t="s">
        <v>86</v>
      </c>
      <c r="B61" s="18">
        <f>+'3T'!E65</f>
        <v>2163458143.75</v>
      </c>
      <c r="C61" s="18">
        <f t="shared" ref="C61:D61" si="7">B65</f>
        <v>4119137525</v>
      </c>
      <c r="D61" s="18">
        <f t="shared" si="7"/>
        <v>2972236275</v>
      </c>
      <c r="E61" s="21">
        <f>+D65</f>
        <v>2027856275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 t="s">
        <v>59</v>
      </c>
      <c r="B62" s="18">
        <v>3100863131.25</v>
      </c>
      <c r="C62" s="18">
        <v>0</v>
      </c>
      <c r="D62" s="18">
        <v>0</v>
      </c>
      <c r="E62" s="21">
        <f>SUM(B62:D62)</f>
        <v>3100863131.25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 t="s">
        <v>61</v>
      </c>
      <c r="B63" s="18">
        <f t="shared" ref="B63:E63" si="8">+B61+B62</f>
        <v>5264321275</v>
      </c>
      <c r="C63" s="18">
        <f t="shared" si="8"/>
        <v>4119137525</v>
      </c>
      <c r="D63" s="18">
        <f t="shared" si="8"/>
        <v>2972236275</v>
      </c>
      <c r="E63" s="21">
        <f t="shared" si="8"/>
        <v>5128719406.25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 t="s">
        <v>64</v>
      </c>
      <c r="B64" s="18">
        <f t="shared" ref="B64:C64" si="9">B37</f>
        <v>1145183750</v>
      </c>
      <c r="C64" s="18">
        <f t="shared" si="9"/>
        <v>1146901250</v>
      </c>
      <c r="D64" s="18">
        <f>+D52</f>
        <v>944380000</v>
      </c>
      <c r="E64" s="21">
        <f>B64+C64+D64</f>
        <v>3236465000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 t="s">
        <v>65</v>
      </c>
      <c r="B65" s="18">
        <f t="shared" ref="B65:D65" si="10">B63-B64</f>
        <v>4119137525</v>
      </c>
      <c r="C65" s="18">
        <f t="shared" si="10"/>
        <v>2972236275</v>
      </c>
      <c r="D65" s="18">
        <f t="shared" si="10"/>
        <v>2027856275</v>
      </c>
      <c r="E65" s="21">
        <f>E61</f>
        <v>2027856275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3"/>
      <c r="B66" s="13"/>
      <c r="C66" s="13"/>
      <c r="D66" s="13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 t="s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 t="s">
        <v>67</v>
      </c>
      <c r="B68" s="1"/>
      <c r="C68" s="1"/>
      <c r="D68" s="1"/>
      <c r="E68" s="18" t="s">
        <v>37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8" t="s">
        <v>37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8" t="s">
        <v>89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8" t="s">
        <v>37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8" t="s">
        <v>90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A6:F6"/>
    <mergeCell ref="A1:F1"/>
    <mergeCell ref="A26:E26"/>
    <mergeCell ref="A27:E27"/>
    <mergeCell ref="A28:E28"/>
    <mergeCell ref="A57:E57"/>
    <mergeCell ref="A41:E41"/>
    <mergeCell ref="A42:E42"/>
    <mergeCell ref="A43:E43"/>
    <mergeCell ref="A55:E55"/>
    <mergeCell ref="A56:E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zoomScale="80" zoomScaleNormal="80" workbookViewId="0">
      <selection sqref="A1:E1"/>
    </sheetView>
  </sheetViews>
  <sheetFormatPr baseColWidth="10" defaultColWidth="12.5703125" defaultRowHeight="15" customHeight="1" x14ac:dyDescent="0.25"/>
  <cols>
    <col min="1" max="1" width="74.5703125" style="2" customWidth="1"/>
    <col min="2" max="2" width="20.5703125" style="2" customWidth="1"/>
    <col min="3" max="4" width="15" style="2" bestFit="1" customWidth="1"/>
    <col min="5" max="7" width="19.42578125" style="2" bestFit="1" customWidth="1"/>
    <col min="8" max="8" width="11" style="2" bestFit="1" customWidth="1"/>
    <col min="9" max="26" width="10.140625" style="2" customWidth="1"/>
    <col min="27" max="16384" width="12.5703125" style="2"/>
  </cols>
  <sheetData>
    <row r="1" spans="1:26" x14ac:dyDescent="0.25">
      <c r="A1" s="78" t="s">
        <v>0</v>
      </c>
      <c r="B1" s="79"/>
      <c r="C1" s="79"/>
      <c r="D1" s="79"/>
      <c r="E1" s="7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 t="s">
        <v>1</v>
      </c>
      <c r="B2" s="4" t="s">
        <v>2</v>
      </c>
      <c r="C2" s="5"/>
      <c r="D2" s="6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" t="s">
        <v>3</v>
      </c>
      <c r="B3" s="7" t="s">
        <v>4</v>
      </c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" t="s">
        <v>5</v>
      </c>
      <c r="B4" s="5" t="s">
        <v>6</v>
      </c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 t="s">
        <v>7</v>
      </c>
      <c r="B5" s="8" t="s">
        <v>103</v>
      </c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"/>
      <c r="B6" s="8"/>
      <c r="C6" s="5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78" t="s">
        <v>9</v>
      </c>
      <c r="B7" s="78"/>
      <c r="C7" s="78"/>
      <c r="D7" s="78"/>
      <c r="E7" s="78"/>
      <c r="F7" s="78"/>
      <c r="G7" s="78"/>
      <c r="H7" s="7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78" t="s">
        <v>10</v>
      </c>
      <c r="B8" s="78"/>
      <c r="C8" s="78"/>
      <c r="D8" s="78"/>
      <c r="E8" s="78"/>
      <c r="F8" s="78"/>
      <c r="G8" s="78"/>
      <c r="H8" s="7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9" t="s">
        <v>11</v>
      </c>
      <c r="B10" s="9" t="s">
        <v>12</v>
      </c>
      <c r="C10" s="9" t="s">
        <v>24</v>
      </c>
      <c r="D10" s="9" t="s">
        <v>16</v>
      </c>
      <c r="E10" s="9" t="s">
        <v>77</v>
      </c>
      <c r="F10" s="9" t="s">
        <v>22</v>
      </c>
      <c r="G10" s="9" t="s">
        <v>76</v>
      </c>
      <c r="H10" s="9" t="s">
        <v>101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2" t="s">
        <v>25</v>
      </c>
      <c r="B12" s="12" t="s">
        <v>26</v>
      </c>
      <c r="C12" s="57">
        <f>'1T'!F12</f>
        <v>329</v>
      </c>
      <c r="D12" s="57">
        <f>'2T'!F12</f>
        <v>1001</v>
      </c>
      <c r="E12" s="58">
        <f t="shared" ref="E12:E21" si="0">SUM(C12:D12)</f>
        <v>1330</v>
      </c>
      <c r="F12" s="1">
        <f>+'3T'!F12</f>
        <v>885</v>
      </c>
      <c r="G12" s="1">
        <f>+'4T'!F11</f>
        <v>981</v>
      </c>
      <c r="H12" s="58">
        <f t="shared" ref="H12:H21" si="1">SUM(F12:G12)</f>
        <v>1866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2"/>
      <c r="B13" s="12" t="s">
        <v>27</v>
      </c>
      <c r="C13" s="57">
        <f>'1T'!F13</f>
        <v>404</v>
      </c>
      <c r="D13" s="57">
        <f>'2T'!F13</f>
        <v>2004</v>
      </c>
      <c r="E13" s="58">
        <f t="shared" si="0"/>
        <v>2408</v>
      </c>
      <c r="F13" s="1">
        <f>+'3T'!F13</f>
        <v>2218</v>
      </c>
      <c r="G13" s="1">
        <f>+'4T'!F12</f>
        <v>2286</v>
      </c>
      <c r="H13" s="58">
        <f t="shared" si="1"/>
        <v>4504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28</v>
      </c>
      <c r="B14" s="12" t="s">
        <v>26</v>
      </c>
      <c r="C14" s="57">
        <f>'1T'!F14</f>
        <v>45</v>
      </c>
      <c r="D14" s="57">
        <f>'2T'!F14</f>
        <v>312</v>
      </c>
      <c r="E14" s="58">
        <f t="shared" si="0"/>
        <v>357</v>
      </c>
      <c r="F14" s="1">
        <f>+'3T'!F14</f>
        <v>454</v>
      </c>
      <c r="G14" s="1">
        <f>+'4T'!F13</f>
        <v>245</v>
      </c>
      <c r="H14" s="58">
        <f t="shared" si="1"/>
        <v>699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2"/>
      <c r="B15" s="12" t="s">
        <v>27</v>
      </c>
      <c r="C15" s="57">
        <f>'1T'!F15</f>
        <v>61</v>
      </c>
      <c r="D15" s="57">
        <f>'2T'!F15</f>
        <v>568</v>
      </c>
      <c r="E15" s="58">
        <f t="shared" si="0"/>
        <v>629</v>
      </c>
      <c r="F15" s="1">
        <f>+'3T'!F15</f>
        <v>861</v>
      </c>
      <c r="G15" s="1">
        <f>+'4T'!F14</f>
        <v>822</v>
      </c>
      <c r="H15" s="58">
        <f t="shared" si="1"/>
        <v>1683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 t="s">
        <v>29</v>
      </c>
      <c r="B16" s="12" t="s">
        <v>26</v>
      </c>
      <c r="C16" s="57">
        <f>'1T'!F16</f>
        <v>0</v>
      </c>
      <c r="D16" s="57">
        <f>'2T'!F16</f>
        <v>212</v>
      </c>
      <c r="E16" s="58">
        <f t="shared" si="0"/>
        <v>212</v>
      </c>
      <c r="F16" s="1">
        <f>+'3T'!F16</f>
        <v>928</v>
      </c>
      <c r="G16" s="1">
        <f>+'4T'!F15</f>
        <v>322</v>
      </c>
      <c r="H16" s="58">
        <f t="shared" si="1"/>
        <v>1250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/>
      <c r="B17" s="12" t="s">
        <v>27</v>
      </c>
      <c r="C17" s="57">
        <f>'1T'!F17</f>
        <v>0</v>
      </c>
      <c r="D17" s="57">
        <f>'2T'!F17</f>
        <v>405</v>
      </c>
      <c r="E17" s="58">
        <f t="shared" si="0"/>
        <v>405</v>
      </c>
      <c r="F17" s="1">
        <f>+'3T'!F17</f>
        <v>1291</v>
      </c>
      <c r="G17" s="1">
        <f>+'4T'!F16</f>
        <v>2322</v>
      </c>
      <c r="H17" s="58">
        <f t="shared" si="1"/>
        <v>3613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" t="s">
        <v>33</v>
      </c>
      <c r="B18" s="12" t="s">
        <v>26</v>
      </c>
      <c r="C18" s="57">
        <f>'1T'!F18</f>
        <v>3270</v>
      </c>
      <c r="D18" s="57">
        <f>'2T'!F18</f>
        <v>1308</v>
      </c>
      <c r="E18" s="58">
        <f t="shared" si="0"/>
        <v>4578</v>
      </c>
      <c r="F18" s="1">
        <f>+'3T'!F18</f>
        <v>1144</v>
      </c>
      <c r="G18" s="1">
        <f>+'4T'!F17</f>
        <v>1355</v>
      </c>
      <c r="H18" s="58">
        <f t="shared" si="1"/>
        <v>2499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"/>
      <c r="B19" s="12" t="s">
        <v>27</v>
      </c>
      <c r="C19" s="57">
        <f>'1T'!F19</f>
        <v>5775</v>
      </c>
      <c r="D19" s="57">
        <f>'2T'!F19</f>
        <v>8854</v>
      </c>
      <c r="E19" s="58">
        <f t="shared" si="0"/>
        <v>14629</v>
      </c>
      <c r="F19" s="1">
        <f>+'3T'!F19</f>
        <v>9237</v>
      </c>
      <c r="G19" s="1">
        <f>+'4T'!F18</f>
        <v>9168</v>
      </c>
      <c r="H19" s="58">
        <f t="shared" si="1"/>
        <v>18405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2" t="s">
        <v>34</v>
      </c>
      <c r="B20" s="12" t="s">
        <v>27</v>
      </c>
      <c r="C20" s="57">
        <f>'1T'!F20</f>
        <v>87</v>
      </c>
      <c r="D20" s="57">
        <f>'2T'!F20</f>
        <v>862</v>
      </c>
      <c r="E20" s="58">
        <f t="shared" si="0"/>
        <v>949</v>
      </c>
      <c r="F20" s="1">
        <f>+'3T'!F20</f>
        <v>1145</v>
      </c>
      <c r="G20" s="1">
        <f>+'4T'!F19</f>
        <v>489</v>
      </c>
      <c r="H20" s="58">
        <f t="shared" si="1"/>
        <v>1634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2" t="s">
        <v>26</v>
      </c>
      <c r="C21" s="57">
        <f>'1T'!F21</f>
        <v>95</v>
      </c>
      <c r="D21" s="57">
        <f>'2T'!F21</f>
        <v>1798</v>
      </c>
      <c r="E21" s="58">
        <f t="shared" si="0"/>
        <v>1893</v>
      </c>
      <c r="F21" s="1">
        <f>+'3T'!F21</f>
        <v>3511</v>
      </c>
      <c r="G21" s="1">
        <f>+'4T'!F20</f>
        <v>2534</v>
      </c>
      <c r="H21" s="58">
        <f t="shared" si="1"/>
        <v>6045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3" t="s">
        <v>32</v>
      </c>
      <c r="B22" s="13" t="s">
        <v>26</v>
      </c>
      <c r="C22" s="15">
        <f>'1T'!F22</f>
        <v>3731</v>
      </c>
      <c r="D22" s="15">
        <f>'2T'!F23</f>
        <v>3695</v>
      </c>
      <c r="E22" s="15">
        <f t="shared" ref="E22:E23" si="2">E12+E14+E16+E18+E20</f>
        <v>7426</v>
      </c>
      <c r="F22" s="15">
        <f>+'3T'!F22</f>
        <v>4556</v>
      </c>
      <c r="G22" s="15">
        <f>+'4T'!F21</f>
        <v>3392</v>
      </c>
      <c r="H22" s="15">
        <f t="shared" ref="H22" si="3">H12+H14+H16+H18+H20</f>
        <v>7948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thickTop="1" thickBot="1" x14ac:dyDescent="0.3">
      <c r="A23" s="13" t="s">
        <v>32</v>
      </c>
      <c r="B23" s="13" t="s">
        <v>27</v>
      </c>
      <c r="C23" s="15">
        <f>'1T'!F23</f>
        <v>6335</v>
      </c>
      <c r="D23" s="15">
        <f>'2T'!F24</f>
        <v>13629</v>
      </c>
      <c r="E23" s="15">
        <f t="shared" si="2"/>
        <v>19964</v>
      </c>
      <c r="F23" s="15">
        <f>+'3T'!F23</f>
        <v>17118</v>
      </c>
      <c r="G23" s="15">
        <f>+'4T'!F22</f>
        <v>17132</v>
      </c>
      <c r="H23" s="15">
        <f>H13+H15+H17+H19+H21</f>
        <v>34250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Top="1" x14ac:dyDescent="0.25">
      <c r="A24" s="1" t="s">
        <v>81</v>
      </c>
      <c r="B24" s="1"/>
      <c r="C24" s="18"/>
      <c r="D24" s="18"/>
      <c r="E24" s="2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2" t="s">
        <v>82</v>
      </c>
      <c r="B25" s="79"/>
      <c r="C25" s="79"/>
      <c r="D25" s="79"/>
      <c r="E25" s="79"/>
      <c r="F25" s="7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79"/>
      <c r="B26" s="79"/>
      <c r="C26" s="79"/>
      <c r="D26" s="79"/>
      <c r="E26" s="79"/>
      <c r="F26" s="7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78" t="s">
        <v>38</v>
      </c>
      <c r="B27" s="78"/>
      <c r="C27" s="78"/>
      <c r="D27" s="78"/>
      <c r="E27" s="78"/>
      <c r="F27" s="78"/>
      <c r="G27" s="78"/>
      <c r="H27" s="7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78" t="s">
        <v>39</v>
      </c>
      <c r="B28" s="78"/>
      <c r="C28" s="78"/>
      <c r="D28" s="78"/>
      <c r="E28" s="78"/>
      <c r="F28" s="78"/>
      <c r="G28" s="78"/>
      <c r="H28" s="7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78" t="s">
        <v>40</v>
      </c>
      <c r="B29" s="78"/>
      <c r="C29" s="78"/>
      <c r="D29" s="78"/>
      <c r="E29" s="78"/>
      <c r="F29" s="78"/>
      <c r="G29" s="78"/>
      <c r="H29" s="7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9" t="s">
        <v>11</v>
      </c>
      <c r="B31" s="9" t="s">
        <v>24</v>
      </c>
      <c r="C31" s="9" t="s">
        <v>16</v>
      </c>
      <c r="D31" s="9" t="s">
        <v>77</v>
      </c>
      <c r="E31" s="9" t="s">
        <v>22</v>
      </c>
      <c r="F31" s="9" t="s">
        <v>76</v>
      </c>
      <c r="G31" s="9" t="s">
        <v>101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"/>
      <c r="C32" s="1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12" t="s">
        <v>25</v>
      </c>
      <c r="B33" s="18">
        <f>+'1T'!E32</f>
        <v>74440000</v>
      </c>
      <c r="C33" s="18">
        <f>'2T'!E33</f>
        <v>374792500</v>
      </c>
      <c r="D33" s="59">
        <f t="shared" ref="D33:D37" si="4">SUM(B33:C33)</f>
        <v>449232500</v>
      </c>
      <c r="E33" s="18">
        <f>+'3T'!E32</f>
        <v>408547500</v>
      </c>
      <c r="F33" s="18">
        <f>+'4T'!E32</f>
        <v>423720000</v>
      </c>
      <c r="G33" s="59">
        <f t="shared" ref="G33:G37" si="5">SUM(E33:F33)</f>
        <v>832267500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12" t="s">
        <v>28</v>
      </c>
      <c r="B34" s="18">
        <f>+'1T'!E33</f>
        <v>11285000</v>
      </c>
      <c r="C34" s="18">
        <f>'2T'!E34</f>
        <v>88892500</v>
      </c>
      <c r="D34" s="59">
        <f t="shared" si="4"/>
        <v>100177500</v>
      </c>
      <c r="E34" s="18">
        <f>+'3T'!E33</f>
        <v>217097500</v>
      </c>
      <c r="F34" s="18">
        <f>+'4T'!E33</f>
        <v>383735000</v>
      </c>
      <c r="G34" s="59">
        <f t="shared" si="5"/>
        <v>600832500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12" t="s">
        <v>84</v>
      </c>
      <c r="B35" s="18">
        <f>+'1T'!E34</f>
        <v>0</v>
      </c>
      <c r="C35" s="18">
        <f>'2T'!E35</f>
        <v>68542500</v>
      </c>
      <c r="D35" s="59">
        <f t="shared" si="4"/>
        <v>68542500</v>
      </c>
      <c r="E35" s="18">
        <f>+'3T'!E34</f>
        <v>137593750</v>
      </c>
      <c r="F35" s="18">
        <f>+'4T'!E34</f>
        <v>131720000</v>
      </c>
      <c r="G35" s="59">
        <f t="shared" si="5"/>
        <v>269313750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5">
      <c r="A36" s="12" t="s">
        <v>33</v>
      </c>
      <c r="B36" s="60">
        <f>+'1T'!E35</f>
        <v>1155000000</v>
      </c>
      <c r="C36" s="60">
        <f>'2T'!E36</f>
        <v>1765000000</v>
      </c>
      <c r="D36" s="59">
        <f t="shared" si="4"/>
        <v>2920000000</v>
      </c>
      <c r="E36" s="18">
        <f>+'3T'!E35</f>
        <v>1838200000</v>
      </c>
      <c r="F36" s="18">
        <f>+'4T'!E35</f>
        <v>1828500000</v>
      </c>
      <c r="G36" s="59">
        <f t="shared" si="5"/>
        <v>3666700000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12" t="s">
        <v>34</v>
      </c>
      <c r="B37" s="18">
        <f>+'1T'!E36</f>
        <v>17575000</v>
      </c>
      <c r="C37" s="60">
        <f>'2T'!E37</f>
        <v>332630000</v>
      </c>
      <c r="D37" s="59">
        <f t="shared" si="4"/>
        <v>350205000</v>
      </c>
      <c r="E37" s="18">
        <f>+'3T'!E36</f>
        <v>649535000</v>
      </c>
      <c r="F37" s="18">
        <f>+'4T'!E36</f>
        <v>468790000</v>
      </c>
      <c r="G37" s="59">
        <f t="shared" si="5"/>
        <v>1118325000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thickBot="1" x14ac:dyDescent="0.3">
      <c r="A38" s="61" t="s">
        <v>32</v>
      </c>
      <c r="B38" s="15">
        <f t="shared" ref="B38:D38" si="6">SUM(B33:B37)</f>
        <v>1258300000</v>
      </c>
      <c r="C38" s="15">
        <f t="shared" si="6"/>
        <v>2629857500</v>
      </c>
      <c r="D38" s="15">
        <f t="shared" si="6"/>
        <v>3888157500</v>
      </c>
      <c r="E38" s="15">
        <f>+'3T'!E37</f>
        <v>3250973750</v>
      </c>
      <c r="F38" s="15">
        <f>+'4T'!E37</f>
        <v>3236465000</v>
      </c>
      <c r="G38" s="15">
        <f t="shared" ref="G38" si="7">SUM(G33:G37)</f>
        <v>6487438750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 customHeight="1" thickTop="1" x14ac:dyDescent="0.25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40" t="s">
        <v>45</v>
      </c>
      <c r="B41" s="40"/>
      <c r="C41" s="40"/>
      <c r="D41" s="4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40" t="s">
        <v>39</v>
      </c>
      <c r="B42" s="40"/>
      <c r="C42" s="40"/>
      <c r="D42" s="4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40" t="s">
        <v>40</v>
      </c>
      <c r="B43" s="40"/>
      <c r="C43" s="40"/>
      <c r="D43" s="4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thickBot="1" x14ac:dyDescent="0.3">
      <c r="A45" s="9" t="s">
        <v>46</v>
      </c>
      <c r="B45" s="9" t="s">
        <v>24</v>
      </c>
      <c r="C45" s="9" t="s">
        <v>16</v>
      </c>
      <c r="D45" s="9" t="s">
        <v>77</v>
      </c>
      <c r="E45" s="9" t="s">
        <v>22</v>
      </c>
      <c r="F45" s="9" t="s">
        <v>76</v>
      </c>
      <c r="G45" s="9" t="s">
        <v>101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1" t="s">
        <v>47</v>
      </c>
      <c r="B47" s="18">
        <f>'1T'!E46</f>
        <v>1258300000</v>
      </c>
      <c r="C47" s="18">
        <f>'2T'!E47</f>
        <v>2629857500</v>
      </c>
      <c r="D47" s="18">
        <f t="shared" ref="D47:D51" si="8">SUM(B47:C47)</f>
        <v>3888157500</v>
      </c>
      <c r="E47" s="62">
        <f>+'3T'!E37</f>
        <v>3250973750</v>
      </c>
      <c r="F47" s="62">
        <f>+'4T'!E37</f>
        <v>3236465000</v>
      </c>
      <c r="G47" s="62">
        <f>+E47+F47</f>
        <v>6487438750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 t="s">
        <v>48</v>
      </c>
      <c r="B48" s="1">
        <v>0</v>
      </c>
      <c r="C48" s="1">
        <v>0</v>
      </c>
      <c r="D48" s="18">
        <f t="shared" si="8"/>
        <v>0</v>
      </c>
      <c r="E48" s="1">
        <v>0</v>
      </c>
      <c r="F48" s="1">
        <v>0</v>
      </c>
      <c r="G48" s="18">
        <f t="shared" ref="G48:G51" si="9">SUM(E48:F48)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 t="s">
        <v>49</v>
      </c>
      <c r="B49" s="1">
        <v>0</v>
      </c>
      <c r="C49" s="1">
        <v>0</v>
      </c>
      <c r="D49" s="18">
        <f t="shared" si="8"/>
        <v>0</v>
      </c>
      <c r="E49" s="1">
        <v>0</v>
      </c>
      <c r="F49" s="1">
        <v>0</v>
      </c>
      <c r="G49" s="18">
        <f t="shared" si="9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 t="s">
        <v>50</v>
      </c>
      <c r="B50" s="1">
        <v>0</v>
      </c>
      <c r="C50" s="1">
        <v>0</v>
      </c>
      <c r="D50" s="18">
        <f t="shared" si="8"/>
        <v>0</v>
      </c>
      <c r="E50" s="1">
        <v>0</v>
      </c>
      <c r="F50" s="1">
        <v>0</v>
      </c>
      <c r="G50" s="18">
        <f t="shared" si="9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 t="s">
        <v>51</v>
      </c>
      <c r="B51" s="1">
        <v>0</v>
      </c>
      <c r="C51" s="1">
        <v>0</v>
      </c>
      <c r="D51" s="18">
        <f t="shared" si="8"/>
        <v>0</v>
      </c>
      <c r="E51" s="1">
        <v>0</v>
      </c>
      <c r="F51" s="1">
        <v>0</v>
      </c>
      <c r="G51" s="18">
        <f t="shared" si="9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61" t="s">
        <v>32</v>
      </c>
      <c r="B52" s="15">
        <f t="shared" ref="B52:G52" si="10">SUM(B47:B51)</f>
        <v>1258300000</v>
      </c>
      <c r="C52" s="15">
        <f t="shared" si="10"/>
        <v>2629857500</v>
      </c>
      <c r="D52" s="15">
        <f t="shared" si="10"/>
        <v>3888157500</v>
      </c>
      <c r="E52" s="15">
        <f t="shared" si="10"/>
        <v>3250973750</v>
      </c>
      <c r="F52" s="15">
        <f t="shared" si="10"/>
        <v>3236465000</v>
      </c>
      <c r="G52" s="15">
        <f t="shared" si="10"/>
        <v>6487438750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thickTop="1" x14ac:dyDescent="0.25">
      <c r="A53" s="1" t="s">
        <v>87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78" t="s">
        <v>55</v>
      </c>
      <c r="B55" s="78"/>
      <c r="C55" s="78"/>
      <c r="D55" s="78"/>
      <c r="E55" s="78"/>
      <c r="F55" s="78"/>
      <c r="G55" s="7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78" t="s">
        <v>56</v>
      </c>
      <c r="B56" s="78"/>
      <c r="C56" s="78"/>
      <c r="D56" s="78"/>
      <c r="E56" s="78"/>
      <c r="F56" s="78"/>
      <c r="G56" s="7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78" t="s">
        <v>40</v>
      </c>
      <c r="B57" s="78"/>
      <c r="C57" s="78"/>
      <c r="D57" s="78"/>
      <c r="E57" s="78"/>
      <c r="F57" s="78"/>
      <c r="G57" s="7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9" t="s">
        <v>46</v>
      </c>
      <c r="B59" s="9" t="s">
        <v>24</v>
      </c>
      <c r="C59" s="9" t="s">
        <v>16</v>
      </c>
      <c r="D59" s="9" t="s">
        <v>77</v>
      </c>
      <c r="E59" s="9" t="s">
        <v>22</v>
      </c>
      <c r="F59" s="9" t="s">
        <v>76</v>
      </c>
      <c r="G59" s="9" t="s">
        <v>101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1"/>
      <c r="C60" s="1"/>
      <c r="D60" s="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 t="s">
        <v>88</v>
      </c>
      <c r="B61" s="18">
        <f>'1T'!E61</f>
        <v>1842563131.25</v>
      </c>
      <c r="C61" s="18">
        <f>'2T'!E62</f>
        <v>2313568762.5</v>
      </c>
      <c r="D61" s="21">
        <f>C65</f>
        <v>2313568762.5</v>
      </c>
      <c r="E61" s="1"/>
      <c r="F61" s="1"/>
      <c r="G61" s="21">
        <f>F65</f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 t="s">
        <v>59</v>
      </c>
      <c r="B62" s="18">
        <f>'1T'!E62</f>
        <v>3100863131.25</v>
      </c>
      <c r="C62" s="18">
        <f>'2T'!E63</f>
        <v>3100863131.25</v>
      </c>
      <c r="D62" s="21">
        <f>SUM(B62:C62)</f>
        <v>6201726262.5</v>
      </c>
      <c r="E62" s="1"/>
      <c r="F62" s="1"/>
      <c r="G62" s="21">
        <f>SUM(E62:F62)</f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 t="s">
        <v>61</v>
      </c>
      <c r="B63" s="18">
        <f>'1T'!E63</f>
        <v>2510043131.25</v>
      </c>
      <c r="C63" s="18">
        <f>'2T'!E64</f>
        <v>3265958762.5</v>
      </c>
      <c r="D63" s="21">
        <f>C63</f>
        <v>3265958762.5</v>
      </c>
      <c r="E63" s="1"/>
      <c r="F63" s="1"/>
      <c r="G63" s="21">
        <f>F63</f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 t="s">
        <v>64</v>
      </c>
      <c r="B64" s="18">
        <f>'1T'!E64</f>
        <v>1258300000</v>
      </c>
      <c r="C64" s="18">
        <f>'2T'!E65</f>
        <v>2629857500</v>
      </c>
      <c r="D64" s="21">
        <f>SUM(B64:C64)</f>
        <v>3888157500</v>
      </c>
      <c r="E64" s="1"/>
      <c r="F64" s="1"/>
      <c r="G64" s="21">
        <f>SUM(E64:F64)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 t="s">
        <v>65</v>
      </c>
      <c r="B65" s="18">
        <f>'1T'!E65</f>
        <v>1842563131.25</v>
      </c>
      <c r="C65" s="18">
        <f>'2T'!E66</f>
        <v>2313568762.5</v>
      </c>
      <c r="D65" s="21">
        <f>D61</f>
        <v>2313568762.5</v>
      </c>
      <c r="E65" s="1"/>
      <c r="F65" s="1"/>
      <c r="G65" s="21">
        <f>G61</f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13"/>
      <c r="B66" s="13"/>
      <c r="C66" s="13"/>
      <c r="D66" s="13"/>
      <c r="E66" s="13"/>
      <c r="F66" s="13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Top="1" x14ac:dyDescent="0.25">
      <c r="A67" s="1" t="s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 t="s">
        <v>67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8" t="s">
        <v>89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8" t="s">
        <v>90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1:E1"/>
    <mergeCell ref="A25:F26"/>
    <mergeCell ref="A7:H7"/>
    <mergeCell ref="A8:H8"/>
    <mergeCell ref="A27:H27"/>
    <mergeCell ref="A28:H28"/>
    <mergeCell ref="A29:H29"/>
    <mergeCell ref="A55:G55"/>
    <mergeCell ref="A56:G56"/>
    <mergeCell ref="A57:G57"/>
  </mergeCells>
  <pageMargins left="0.7" right="0.7" top="0.75" bottom="0.75" header="0.3" footer="0.3"/>
  <ignoredErrors>
    <ignoredError sqref="D63 G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6"/>
  <sheetViews>
    <sheetView zoomScale="80" zoomScaleNormal="80" workbookViewId="0">
      <selection sqref="A1:H1"/>
    </sheetView>
  </sheetViews>
  <sheetFormatPr baseColWidth="10" defaultColWidth="12.5703125" defaultRowHeight="15" customHeight="1" x14ac:dyDescent="0.25"/>
  <cols>
    <col min="1" max="1" width="74.7109375" style="2" customWidth="1"/>
    <col min="2" max="2" width="15.140625" style="2" customWidth="1"/>
    <col min="3" max="4" width="14.7109375" style="2" customWidth="1"/>
    <col min="5" max="5" width="14.85546875" style="2" customWidth="1"/>
    <col min="6" max="6" width="16" style="2" bestFit="1" customWidth="1"/>
    <col min="7" max="7" width="13.28515625" style="2" customWidth="1"/>
    <col min="8" max="8" width="12.42578125" style="2" customWidth="1"/>
    <col min="9" max="9" width="14.7109375" style="2" customWidth="1"/>
    <col min="10" max="27" width="10.140625" style="2" customWidth="1"/>
    <col min="28" max="16384" width="12.5703125" style="2"/>
  </cols>
  <sheetData>
    <row r="1" spans="1:27" ht="1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3" t="s">
        <v>1</v>
      </c>
      <c r="B2" s="4" t="s">
        <v>2</v>
      </c>
      <c r="C2" s="5"/>
      <c r="D2" s="6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3" t="s">
        <v>3</v>
      </c>
      <c r="B3" s="7" t="s">
        <v>4</v>
      </c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3" t="s">
        <v>5</v>
      </c>
      <c r="B4" s="5" t="s">
        <v>6</v>
      </c>
      <c r="C4" s="5"/>
      <c r="D4" s="5"/>
      <c r="E4" s="5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customHeight="1" x14ac:dyDescent="0.25">
      <c r="A5" s="3" t="s">
        <v>7</v>
      </c>
      <c r="B5" s="8" t="s">
        <v>104</v>
      </c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3"/>
      <c r="B6" s="8"/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 x14ac:dyDescent="0.25">
      <c r="A7" s="3"/>
      <c r="B7" s="8"/>
      <c r="C7" s="5"/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 x14ac:dyDescent="0.25">
      <c r="A8" s="78" t="s">
        <v>9</v>
      </c>
      <c r="B8" s="78"/>
      <c r="C8" s="78"/>
      <c r="D8" s="78"/>
      <c r="E8" s="78"/>
      <c r="F8" s="78"/>
      <c r="G8" s="78"/>
      <c r="H8" s="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 customHeight="1" x14ac:dyDescent="0.25">
      <c r="A9" s="78" t="s">
        <v>10</v>
      </c>
      <c r="B9" s="78"/>
      <c r="C9" s="78"/>
      <c r="D9" s="78"/>
      <c r="E9" s="78"/>
      <c r="F9" s="78"/>
      <c r="G9" s="78"/>
      <c r="H9" s="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5">
      <c r="A11" s="9" t="s">
        <v>11</v>
      </c>
      <c r="B11" s="9" t="s">
        <v>12</v>
      </c>
      <c r="C11" s="9" t="s">
        <v>24</v>
      </c>
      <c r="D11" s="9" t="s">
        <v>79</v>
      </c>
      <c r="E11" s="9" t="s">
        <v>22</v>
      </c>
      <c r="F11" s="9" t="s">
        <v>76</v>
      </c>
      <c r="G11" s="9" t="s">
        <v>80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customHeight="1" x14ac:dyDescent="0.25">
      <c r="A12" s="1"/>
      <c r="B12" s="1"/>
      <c r="C12" s="10"/>
      <c r="D12" s="10"/>
      <c r="E12" s="10"/>
      <c r="F12" s="10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x14ac:dyDescent="0.25">
      <c r="A13" s="12" t="s">
        <v>25</v>
      </c>
      <c r="B13" s="23" t="s">
        <v>26</v>
      </c>
      <c r="C13" s="34">
        <f>'1T'!F12</f>
        <v>329</v>
      </c>
      <c r="D13" s="34">
        <f>'2T'!F12</f>
        <v>1001</v>
      </c>
      <c r="E13" s="41">
        <f>+'3T'!F12</f>
        <v>885</v>
      </c>
      <c r="F13" s="41">
        <f>+'4T'!F11</f>
        <v>981</v>
      </c>
      <c r="G13" s="41">
        <f t="shared" ref="G13:G24" si="0">+C13+D13+E13+F13</f>
        <v>3196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 x14ac:dyDescent="0.25">
      <c r="A14" s="12"/>
      <c r="B14" s="23" t="s">
        <v>27</v>
      </c>
      <c r="C14" s="34">
        <f>'1T'!F13</f>
        <v>404</v>
      </c>
      <c r="D14" s="34">
        <f>'2T'!F13</f>
        <v>2004</v>
      </c>
      <c r="E14" s="41">
        <f>+'3T'!F13</f>
        <v>2218</v>
      </c>
      <c r="F14" s="41">
        <f>+'4T'!F12</f>
        <v>2286</v>
      </c>
      <c r="G14" s="41">
        <f t="shared" si="0"/>
        <v>6912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 x14ac:dyDescent="0.25">
      <c r="A15" s="12" t="s">
        <v>28</v>
      </c>
      <c r="B15" s="23" t="s">
        <v>26</v>
      </c>
      <c r="C15" s="34">
        <f>'1T'!F14</f>
        <v>45</v>
      </c>
      <c r="D15" s="34">
        <f>'2T'!F14</f>
        <v>312</v>
      </c>
      <c r="E15" s="41">
        <f>+'3T'!F14</f>
        <v>454</v>
      </c>
      <c r="F15" s="41">
        <f>+'4T'!F13</f>
        <v>245</v>
      </c>
      <c r="G15" s="41">
        <f t="shared" si="0"/>
        <v>1056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 x14ac:dyDescent="0.25">
      <c r="A16" s="12"/>
      <c r="B16" s="23" t="s">
        <v>27</v>
      </c>
      <c r="C16" s="34">
        <f>'1T'!F15</f>
        <v>61</v>
      </c>
      <c r="D16" s="34">
        <f>'2T'!F15</f>
        <v>568</v>
      </c>
      <c r="E16" s="41">
        <f>+'3T'!F15</f>
        <v>861</v>
      </c>
      <c r="F16" s="41">
        <f>+'4T'!F14</f>
        <v>822</v>
      </c>
      <c r="G16" s="41">
        <f t="shared" si="0"/>
        <v>2312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8" ht="15" customHeight="1" x14ac:dyDescent="0.25">
      <c r="A17" s="12" t="s">
        <v>83</v>
      </c>
      <c r="B17" s="23" t="s">
        <v>26</v>
      </c>
      <c r="C17" s="34">
        <f>'1T'!F16</f>
        <v>0</v>
      </c>
      <c r="D17" s="34">
        <f>'2T'!F16</f>
        <v>212</v>
      </c>
      <c r="E17" s="41">
        <f>+'3T'!F16</f>
        <v>928</v>
      </c>
      <c r="F17" s="41">
        <f>+'4T'!F15</f>
        <v>322</v>
      </c>
      <c r="G17" s="41">
        <f t="shared" si="0"/>
        <v>1462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8" ht="15" customHeight="1" x14ac:dyDescent="0.25">
      <c r="A18" s="12"/>
      <c r="B18" s="23" t="s">
        <v>27</v>
      </c>
      <c r="C18" s="34">
        <f>'1T'!F17</f>
        <v>0</v>
      </c>
      <c r="D18" s="34">
        <f>'2T'!F17</f>
        <v>405</v>
      </c>
      <c r="E18" s="41">
        <f>+'3T'!F17</f>
        <v>1291</v>
      </c>
      <c r="F18" s="41">
        <f>+'4T'!F16</f>
        <v>2322</v>
      </c>
      <c r="G18" s="41">
        <f t="shared" si="0"/>
        <v>4018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8" ht="15" customHeight="1" x14ac:dyDescent="0.25">
      <c r="A19" s="12" t="s">
        <v>33</v>
      </c>
      <c r="B19" s="23" t="s">
        <v>26</v>
      </c>
      <c r="C19" s="34">
        <f>'1T'!F18</f>
        <v>3270</v>
      </c>
      <c r="D19" s="34">
        <f>'2T'!F18</f>
        <v>1308</v>
      </c>
      <c r="E19" s="41">
        <f>+'3T'!F18</f>
        <v>1144</v>
      </c>
      <c r="F19" s="41">
        <f>+'4T'!F17</f>
        <v>1355</v>
      </c>
      <c r="G19" s="41">
        <f t="shared" si="0"/>
        <v>7077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8" ht="15" customHeight="1" x14ac:dyDescent="0.25">
      <c r="A20" s="12"/>
      <c r="B20" s="23" t="s">
        <v>27</v>
      </c>
      <c r="C20" s="34">
        <f>'1T'!F19</f>
        <v>5775</v>
      </c>
      <c r="D20" s="34">
        <f>'2T'!F19</f>
        <v>8854</v>
      </c>
      <c r="E20" s="41">
        <f>+'3T'!F19</f>
        <v>9237</v>
      </c>
      <c r="F20" s="41">
        <f>+'4T'!F18</f>
        <v>9168</v>
      </c>
      <c r="G20" s="41">
        <f t="shared" si="0"/>
        <v>33034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8" ht="15" customHeight="1" x14ac:dyDescent="0.25">
      <c r="A21" s="12" t="s">
        <v>34</v>
      </c>
      <c r="B21" s="23" t="s">
        <v>26</v>
      </c>
      <c r="C21" s="34">
        <f>+'1T'!F20</f>
        <v>87</v>
      </c>
      <c r="D21" s="34">
        <f>+'2T'!F20</f>
        <v>862</v>
      </c>
      <c r="E21" s="41">
        <f>+'3T'!F20</f>
        <v>1145</v>
      </c>
      <c r="F21" s="41">
        <f>+'4T'!F19</f>
        <v>489</v>
      </c>
      <c r="G21" s="41">
        <f t="shared" si="0"/>
        <v>2583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8" x14ac:dyDescent="0.25">
      <c r="A22" s="1"/>
      <c r="B22" s="23" t="s">
        <v>27</v>
      </c>
      <c r="C22" s="34">
        <f>+'1T'!F21</f>
        <v>95</v>
      </c>
      <c r="D22" s="34">
        <f>+'2T'!F21</f>
        <v>1798</v>
      </c>
      <c r="E22" s="41">
        <f>+'3T'!F21</f>
        <v>3511</v>
      </c>
      <c r="F22" s="41">
        <f>+'4T'!F20</f>
        <v>2534</v>
      </c>
      <c r="G22" s="41">
        <f t="shared" si="0"/>
        <v>7938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8" ht="15" customHeight="1" x14ac:dyDescent="0.25">
      <c r="A23" s="13" t="s">
        <v>32</v>
      </c>
      <c r="B23" s="13" t="s">
        <v>26</v>
      </c>
      <c r="C23" s="63">
        <f>'1T'!F22</f>
        <v>3731</v>
      </c>
      <c r="D23" s="63">
        <f>'2T'!F23</f>
        <v>3695</v>
      </c>
      <c r="E23" s="63">
        <f>'3T'!F22</f>
        <v>4556</v>
      </c>
      <c r="F23" s="63">
        <f>+'4T'!F21</f>
        <v>3392</v>
      </c>
      <c r="G23" s="64">
        <f t="shared" si="0"/>
        <v>15374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8" ht="15" customHeight="1" x14ac:dyDescent="0.25">
      <c r="A24" s="13" t="s">
        <v>32</v>
      </c>
      <c r="B24" s="13" t="s">
        <v>27</v>
      </c>
      <c r="C24" s="14">
        <f>'1T'!F23</f>
        <v>6335</v>
      </c>
      <c r="D24" s="14">
        <f>'2T'!F24</f>
        <v>13629</v>
      </c>
      <c r="E24" s="14">
        <f>'3T'!F23</f>
        <v>17118</v>
      </c>
      <c r="F24" s="63">
        <f>+'4T'!F22</f>
        <v>17132</v>
      </c>
      <c r="G24" s="64">
        <f t="shared" si="0"/>
        <v>54214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8" ht="15" customHeight="1" x14ac:dyDescent="0.25">
      <c r="A25" s="1" t="s">
        <v>43</v>
      </c>
      <c r="B25" s="1"/>
      <c r="C25" s="18"/>
      <c r="D25" s="18"/>
      <c r="E25" s="18"/>
      <c r="F25" s="18"/>
      <c r="G25" s="18"/>
      <c r="H25" s="1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8" ht="15" customHeight="1" x14ac:dyDescent="0.25">
      <c r="A26" s="1" t="s">
        <v>82</v>
      </c>
      <c r="B26" s="1"/>
      <c r="C26" s="1"/>
      <c r="D26" s="1"/>
      <c r="E26" s="1"/>
      <c r="F26" s="1"/>
      <c r="G26" s="1"/>
      <c r="H26" s="1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8" ht="15" customHeight="1" x14ac:dyDescent="0.25">
      <c r="A28" s="78" t="s">
        <v>38</v>
      </c>
      <c r="B28" s="78"/>
      <c r="C28" s="78"/>
      <c r="D28" s="78"/>
      <c r="E28" s="78"/>
      <c r="F28" s="78"/>
      <c r="G28" s="4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8" ht="15" customHeight="1" x14ac:dyDescent="0.25">
      <c r="A29" s="78" t="s">
        <v>39</v>
      </c>
      <c r="B29" s="78"/>
      <c r="C29" s="78"/>
      <c r="D29" s="78"/>
      <c r="E29" s="78"/>
      <c r="F29" s="78"/>
      <c r="G29" s="4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8" ht="15" customHeight="1" x14ac:dyDescent="0.25">
      <c r="A30" s="78" t="s">
        <v>40</v>
      </c>
      <c r="B30" s="78"/>
      <c r="C30" s="78"/>
      <c r="D30" s="78"/>
      <c r="E30" s="78"/>
      <c r="F30" s="78"/>
      <c r="G30" s="4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8" ht="15" customHeight="1" x14ac:dyDescent="0.25">
      <c r="A32" s="9" t="s">
        <v>11</v>
      </c>
      <c r="B32" s="9" t="s">
        <v>24</v>
      </c>
      <c r="C32" s="9" t="s">
        <v>16</v>
      </c>
      <c r="D32" s="9" t="s">
        <v>22</v>
      </c>
      <c r="E32" s="9" t="s">
        <v>76</v>
      </c>
      <c r="F32" s="9" t="s">
        <v>80</v>
      </c>
      <c r="G32" s="6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1"/>
      <c r="B33" s="1"/>
      <c r="C33" s="1"/>
      <c r="D33" s="1"/>
      <c r="E33" s="1"/>
      <c r="F33" s="5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 x14ac:dyDescent="0.25">
      <c r="A34" s="50" t="s">
        <v>25</v>
      </c>
      <c r="B34" s="51">
        <f>+'1T'!E32</f>
        <v>74440000</v>
      </c>
      <c r="C34" s="51">
        <f>+'2T'!E33</f>
        <v>374792500</v>
      </c>
      <c r="D34" s="51">
        <f>+'3T'!E32</f>
        <v>408547500</v>
      </c>
      <c r="E34" s="66">
        <f>+'4T'!E32</f>
        <v>423720000</v>
      </c>
      <c r="F34" s="67">
        <f>+B34+C34+D34+E34</f>
        <v>1281500000</v>
      </c>
      <c r="G34" s="6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x14ac:dyDescent="0.25">
      <c r="A35" s="12" t="s">
        <v>28</v>
      </c>
      <c r="B35" s="51">
        <f>+'1T'!E33</f>
        <v>11285000</v>
      </c>
      <c r="C35" s="51">
        <f>+'2T'!E34</f>
        <v>88892500</v>
      </c>
      <c r="D35" s="51">
        <f>+'3T'!E33</f>
        <v>217097500</v>
      </c>
      <c r="E35" s="66">
        <f>+'4T'!E33</f>
        <v>383735000</v>
      </c>
      <c r="F35" s="67">
        <f t="shared" ref="F35:F38" si="1">+B35+C35+D35+E35</f>
        <v>701010000</v>
      </c>
      <c r="G35" s="6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2" t="s">
        <v>83</v>
      </c>
      <c r="B36" s="51">
        <f>+'1T'!E34</f>
        <v>0</v>
      </c>
      <c r="C36" s="51">
        <f>+'2T'!E35</f>
        <v>68542500</v>
      </c>
      <c r="D36" s="51">
        <f>+'3T'!E34</f>
        <v>137593750</v>
      </c>
      <c r="E36" s="66">
        <f>+'4T'!E34</f>
        <v>131720000</v>
      </c>
      <c r="F36" s="67">
        <f t="shared" si="1"/>
        <v>337856250</v>
      </c>
      <c r="G36" s="6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 customHeight="1" x14ac:dyDescent="0.25">
      <c r="A37" s="50" t="s">
        <v>33</v>
      </c>
      <c r="B37" s="51">
        <f>+'1T'!E35</f>
        <v>1155000000</v>
      </c>
      <c r="C37" s="51">
        <f>+'2T'!E36</f>
        <v>1765000000</v>
      </c>
      <c r="D37" s="51">
        <f>+'3T'!E35</f>
        <v>1838200000</v>
      </c>
      <c r="E37" s="66">
        <f>+'4T'!E35</f>
        <v>1828500000</v>
      </c>
      <c r="F37" s="67">
        <f t="shared" si="1"/>
        <v>6586700000</v>
      </c>
      <c r="G37" s="6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 customHeight="1" x14ac:dyDescent="0.25">
      <c r="A38" s="50" t="s">
        <v>31</v>
      </c>
      <c r="B38" s="51">
        <f>+'1T'!E36</f>
        <v>17575000</v>
      </c>
      <c r="C38" s="51">
        <f>+'2T'!E37</f>
        <v>332630000</v>
      </c>
      <c r="D38" s="51">
        <f>+'3T'!E36</f>
        <v>649535000</v>
      </c>
      <c r="E38" s="66">
        <f>+'4T'!E36</f>
        <v>468790000</v>
      </c>
      <c r="F38" s="67">
        <f t="shared" si="1"/>
        <v>1468530000</v>
      </c>
      <c r="G38" s="6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 customHeight="1" x14ac:dyDescent="0.25">
      <c r="A39" s="69" t="s">
        <v>32</v>
      </c>
      <c r="B39" s="51">
        <f>+'1T'!E51</f>
        <v>1258300000</v>
      </c>
      <c r="C39" s="51">
        <f>+'2T'!E38</f>
        <v>2629857500</v>
      </c>
      <c r="D39" s="51">
        <f>+'3T'!E37</f>
        <v>3250973750</v>
      </c>
      <c r="E39" s="66">
        <f>+'4T'!E37</f>
        <v>3236465000</v>
      </c>
      <c r="F39" s="67">
        <f>+B39+C39+D39+E39</f>
        <v>10375596250</v>
      </c>
      <c r="G39" s="68"/>
      <c r="H39" s="21" t="s">
        <v>37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 x14ac:dyDescent="0.25">
      <c r="A40" s="1" t="s">
        <v>43</v>
      </c>
      <c r="B40" s="1"/>
      <c r="C40" s="1"/>
      <c r="D40" s="1"/>
      <c r="E40" s="1"/>
      <c r="F40" s="1"/>
      <c r="G40" s="18"/>
      <c r="H40" s="18" t="s">
        <v>37</v>
      </c>
      <c r="I40" s="18" t="s">
        <v>37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8" ht="15" customHeight="1" x14ac:dyDescent="0.25">
      <c r="A41" s="1"/>
      <c r="B41" s="70"/>
      <c r="C41" s="70"/>
      <c r="D41" s="70"/>
      <c r="E41" s="70"/>
      <c r="F41" s="70"/>
      <c r="G41" s="18"/>
      <c r="H41" s="18" t="s">
        <v>37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8" ht="15" customHeight="1" x14ac:dyDescent="0.25">
      <c r="A42" s="1"/>
      <c r="B42" s="18" t="s">
        <v>37</v>
      </c>
      <c r="C42" s="18" t="s">
        <v>37</v>
      </c>
      <c r="D42" s="18" t="s">
        <v>37</v>
      </c>
      <c r="E42" s="18" t="s">
        <v>37</v>
      </c>
      <c r="F42" s="18"/>
      <c r="G42" s="18" t="s">
        <v>37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8" ht="15" customHeight="1" x14ac:dyDescent="0.25">
      <c r="A43" s="78" t="s">
        <v>45</v>
      </c>
      <c r="B43" s="78"/>
      <c r="C43" s="78"/>
      <c r="D43" s="78"/>
      <c r="E43" s="78"/>
      <c r="F43" s="78"/>
      <c r="G43" s="4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8" ht="15" customHeight="1" x14ac:dyDescent="0.25">
      <c r="A44" s="78" t="s">
        <v>39</v>
      </c>
      <c r="B44" s="78"/>
      <c r="C44" s="78"/>
      <c r="D44" s="78"/>
      <c r="E44" s="78"/>
      <c r="F44" s="78"/>
      <c r="G44" s="4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 ht="15" customHeight="1" x14ac:dyDescent="0.25">
      <c r="A45" s="78" t="s">
        <v>40</v>
      </c>
      <c r="B45" s="78"/>
      <c r="C45" s="78"/>
      <c r="D45" s="78"/>
      <c r="E45" s="78"/>
      <c r="F45" s="78"/>
      <c r="G45" s="4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8" ht="15" customHeight="1" x14ac:dyDescent="0.25">
      <c r="A47" s="9" t="s">
        <v>46</v>
      </c>
      <c r="B47" s="9" t="s">
        <v>24</v>
      </c>
      <c r="C47" s="9" t="s">
        <v>16</v>
      </c>
      <c r="D47" s="9" t="s">
        <v>22</v>
      </c>
      <c r="E47" s="9" t="s">
        <v>76</v>
      </c>
      <c r="F47" s="9" t="s">
        <v>80</v>
      </c>
      <c r="G47" s="6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" customHeight="1" x14ac:dyDescent="0.25">
      <c r="A48" s="1"/>
      <c r="B48" s="1"/>
      <c r="C48" s="1"/>
      <c r="D48" s="1"/>
      <c r="E48" s="1"/>
      <c r="F48" s="5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customHeight="1" x14ac:dyDescent="0.25">
      <c r="A49" s="1" t="s">
        <v>91</v>
      </c>
      <c r="B49" s="18">
        <f>'1T'!E46</f>
        <v>1258300000</v>
      </c>
      <c r="C49" s="18">
        <f>'2T'!E47</f>
        <v>2629857500</v>
      </c>
      <c r="D49" s="18">
        <f>+'3T'!E47</f>
        <v>3250973750</v>
      </c>
      <c r="E49" s="18">
        <f>+E39</f>
        <v>3236465000</v>
      </c>
      <c r="F49" s="21">
        <f>+B49+C49+D49+E49</f>
        <v>10375596250</v>
      </c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1" t="s">
        <v>48</v>
      </c>
      <c r="B50" s="1"/>
      <c r="C50" s="1"/>
      <c r="D50" s="1"/>
      <c r="E50" s="1"/>
      <c r="F50" s="5"/>
      <c r="G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1" t="s">
        <v>49</v>
      </c>
      <c r="B51" s="1"/>
      <c r="C51" s="1"/>
      <c r="D51" s="1"/>
      <c r="E51" s="1"/>
      <c r="F51" s="5"/>
      <c r="G51" s="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1" t="s">
        <v>50</v>
      </c>
      <c r="B52" s="1"/>
      <c r="C52" s="1"/>
      <c r="D52" s="1"/>
      <c r="E52" s="1"/>
      <c r="F52" s="5"/>
      <c r="G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1" t="s">
        <v>51</v>
      </c>
      <c r="B53" s="1"/>
      <c r="C53" s="1"/>
      <c r="D53" s="1"/>
      <c r="E53" s="1"/>
      <c r="F53" s="5"/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13" t="s">
        <v>32</v>
      </c>
      <c r="B54" s="14"/>
      <c r="C54" s="14"/>
      <c r="D54" s="14"/>
      <c r="E54" s="15"/>
      <c r="F54" s="15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8" x14ac:dyDescent="0.25">
      <c r="A55" s="1" t="s">
        <v>43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8" x14ac:dyDescent="0.25">
      <c r="A58" s="78" t="s">
        <v>55</v>
      </c>
      <c r="B58" s="78"/>
      <c r="C58" s="78"/>
      <c r="D58" s="78"/>
      <c r="E58" s="78"/>
      <c r="F58" s="78"/>
      <c r="G58" s="4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8" x14ac:dyDescent="0.25">
      <c r="A59" s="78" t="s">
        <v>56</v>
      </c>
      <c r="B59" s="78"/>
      <c r="C59" s="78"/>
      <c r="D59" s="78"/>
      <c r="E59" s="78"/>
      <c r="F59" s="78"/>
      <c r="G59" s="4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8" x14ac:dyDescent="0.25">
      <c r="A60" s="78" t="s">
        <v>40</v>
      </c>
      <c r="B60" s="78"/>
      <c r="C60" s="78"/>
      <c r="D60" s="78"/>
      <c r="E60" s="78"/>
      <c r="F60" s="78"/>
      <c r="G60" s="4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8" x14ac:dyDescent="0.25">
      <c r="A62" s="9" t="s">
        <v>46</v>
      </c>
      <c r="B62" s="9" t="s">
        <v>24</v>
      </c>
      <c r="C62" s="9" t="s">
        <v>16</v>
      </c>
      <c r="D62" s="9" t="s">
        <v>22</v>
      </c>
      <c r="E62" s="9" t="s">
        <v>76</v>
      </c>
      <c r="F62" s="9" t="s">
        <v>80</v>
      </c>
      <c r="G62" s="6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1"/>
      <c r="B63" s="1"/>
      <c r="C63" s="1"/>
      <c r="D63" s="1"/>
      <c r="E63" s="1"/>
      <c r="F63" s="5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 t="s">
        <v>92</v>
      </c>
      <c r="B64" s="18">
        <f>'1T'!E61</f>
        <v>1842563131.25</v>
      </c>
      <c r="C64" s="18">
        <f>'2T'!E62</f>
        <v>2313568762.5</v>
      </c>
      <c r="D64" s="18">
        <f>'3T'!E61</f>
        <v>2163458143.75</v>
      </c>
      <c r="E64" s="18"/>
      <c r="F64" s="21">
        <f>D68</f>
        <v>2163458143.75</v>
      </c>
      <c r="G64" s="2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1" t="s">
        <v>59</v>
      </c>
      <c r="B65" s="18">
        <f>'1T'!E62</f>
        <v>3100863131.25</v>
      </c>
      <c r="C65" s="18">
        <f>'2T'!E63</f>
        <v>3100863131.25</v>
      </c>
      <c r="D65" s="18">
        <f>'3T'!E62</f>
        <v>3100863131.25</v>
      </c>
      <c r="E65" s="18"/>
      <c r="F65" s="21">
        <f>SUM(B65:D65)</f>
        <v>9302589393.75</v>
      </c>
      <c r="G65" s="2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1" t="s">
        <v>61</v>
      </c>
      <c r="B66" s="18">
        <f>'1T'!E63</f>
        <v>2510043131.25</v>
      </c>
      <c r="C66" s="18">
        <f>'2T'!E64</f>
        <v>3265958762.5</v>
      </c>
      <c r="D66" s="18">
        <f>'3T'!E63</f>
        <v>3276499393.75</v>
      </c>
      <c r="E66" s="18"/>
      <c r="F66" s="21">
        <f>D66</f>
        <v>3276499393.75</v>
      </c>
      <c r="G66" s="2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1" t="s">
        <v>64</v>
      </c>
      <c r="B67" s="18">
        <f>'1T'!E64</f>
        <v>1258300000</v>
      </c>
      <c r="C67" s="18">
        <f>'2T'!E65</f>
        <v>2629857500</v>
      </c>
      <c r="D67" s="18">
        <f>'3T'!E64</f>
        <v>3250973750</v>
      </c>
      <c r="E67" s="18"/>
      <c r="F67" s="21">
        <f>SUM(B67:D67)</f>
        <v>7139131250</v>
      </c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1" t="s">
        <v>65</v>
      </c>
      <c r="B68" s="18">
        <f>'1T'!E65</f>
        <v>1842563131.25</v>
      </c>
      <c r="C68" s="18">
        <f>'2T'!E66</f>
        <v>2313568762.5</v>
      </c>
      <c r="D68" s="18">
        <f>'3T'!E65</f>
        <v>2163458143.75</v>
      </c>
      <c r="E68" s="18"/>
      <c r="F68" s="21">
        <f>F64</f>
        <v>2163458143.75</v>
      </c>
      <c r="G68" s="2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13"/>
      <c r="B69" s="13"/>
      <c r="C69" s="13"/>
      <c r="D69" s="13"/>
      <c r="E69" s="13"/>
      <c r="F69" s="13"/>
      <c r="G69" s="1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8" x14ac:dyDescent="0.25">
      <c r="A70" s="1" t="s">
        <v>66</v>
      </c>
      <c r="B70" s="1"/>
      <c r="C70" s="1"/>
      <c r="D70" s="1"/>
      <c r="E70" s="1"/>
      <c r="F70" s="1"/>
      <c r="G70" s="1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8" x14ac:dyDescent="0.25">
      <c r="A71" s="1" t="s">
        <v>67</v>
      </c>
      <c r="B71" s="1"/>
      <c r="C71" s="1"/>
      <c r="D71" s="1"/>
      <c r="E71" s="18"/>
      <c r="F71" s="18"/>
      <c r="G71" s="1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8" x14ac:dyDescent="0.25">
      <c r="A73" s="18" t="s">
        <v>89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8" x14ac:dyDescent="0.25">
      <c r="A74" s="18" t="s">
        <v>90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</sheetData>
  <mergeCells count="12">
    <mergeCell ref="A1:H1"/>
    <mergeCell ref="A8:G8"/>
    <mergeCell ref="A9:G9"/>
    <mergeCell ref="A28:F28"/>
    <mergeCell ref="A29:F29"/>
    <mergeCell ref="A59:F59"/>
    <mergeCell ref="A60:F60"/>
    <mergeCell ref="A30:F30"/>
    <mergeCell ref="A43:F43"/>
    <mergeCell ref="A44:F44"/>
    <mergeCell ref="A45:F45"/>
    <mergeCell ref="A58:F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zoomScale="80" zoomScaleNormal="80" workbookViewId="0">
      <selection sqref="A1:G1"/>
    </sheetView>
  </sheetViews>
  <sheetFormatPr baseColWidth="10" defaultColWidth="12.5703125" defaultRowHeight="15" customHeight="1" x14ac:dyDescent="0.25"/>
  <cols>
    <col min="1" max="1" width="74.7109375" style="2" customWidth="1"/>
    <col min="2" max="2" width="16.140625" style="2" customWidth="1"/>
    <col min="3" max="5" width="15" style="2" bestFit="1" customWidth="1"/>
    <col min="6" max="6" width="16" style="2" bestFit="1" customWidth="1"/>
    <col min="7" max="7" width="8.5703125" style="2" bestFit="1" customWidth="1"/>
    <col min="8" max="26" width="10.140625" style="2" customWidth="1"/>
    <col min="27" max="16384" width="12.5703125" style="2"/>
  </cols>
  <sheetData>
    <row r="1" spans="1:26" x14ac:dyDescent="0.25">
      <c r="A1" s="83" t="s">
        <v>0</v>
      </c>
      <c r="B1" s="79"/>
      <c r="C1" s="79"/>
      <c r="D1" s="79"/>
      <c r="E1" s="79"/>
      <c r="F1" s="79"/>
      <c r="G1" s="7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5">
      <c r="A2" s="59" t="s">
        <v>1</v>
      </c>
      <c r="B2" s="71" t="s">
        <v>2</v>
      </c>
      <c r="C2" s="21"/>
      <c r="D2" s="7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5">
      <c r="A3" s="59" t="s">
        <v>3</v>
      </c>
      <c r="B3" s="7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5">
      <c r="A4" s="59" t="s">
        <v>5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5">
      <c r="A5" s="59" t="s">
        <v>7</v>
      </c>
      <c r="B5" s="73">
        <v>2018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5">
      <c r="A6" s="74"/>
      <c r="B6" s="74"/>
      <c r="C6" s="74"/>
      <c r="D6" s="74"/>
      <c r="E6" s="74"/>
      <c r="F6" s="74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5">
      <c r="A7" s="83" t="s">
        <v>9</v>
      </c>
      <c r="B7" s="79"/>
      <c r="C7" s="79"/>
      <c r="D7" s="79"/>
      <c r="E7" s="79"/>
      <c r="F7" s="7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5">
      <c r="A8" s="83" t="s">
        <v>10</v>
      </c>
      <c r="B8" s="79"/>
      <c r="C8" s="79"/>
      <c r="D8" s="79"/>
      <c r="E8" s="79"/>
      <c r="F8" s="7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5">
      <c r="A10" s="9" t="s">
        <v>11</v>
      </c>
      <c r="B10" s="75" t="s">
        <v>12</v>
      </c>
      <c r="C10" s="75" t="s">
        <v>24</v>
      </c>
      <c r="D10" s="75" t="s">
        <v>16</v>
      </c>
      <c r="E10" s="75" t="s">
        <v>22</v>
      </c>
      <c r="F10" s="75" t="s">
        <v>76</v>
      </c>
      <c r="G10" s="75" t="s">
        <v>93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5">
      <c r="A11" s="18"/>
      <c r="B11" s="18"/>
      <c r="C11" s="18"/>
      <c r="D11" s="18"/>
      <c r="E11" s="18"/>
      <c r="F11" s="18"/>
      <c r="G11" s="2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5">
      <c r="A12" s="57" t="s">
        <v>25</v>
      </c>
      <c r="B12" s="57" t="s">
        <v>26</v>
      </c>
      <c r="C12" s="60">
        <f>'1T'!F12</f>
        <v>329</v>
      </c>
      <c r="D12" s="60">
        <f>'2T'!F12</f>
        <v>1001</v>
      </c>
      <c r="E12" s="60">
        <f>+'3T'!F12</f>
        <v>885</v>
      </c>
      <c r="F12" s="60">
        <f>+'4T'!F11</f>
        <v>981</v>
      </c>
      <c r="G12" s="59">
        <f t="shared" ref="G12:G21" si="0">SUM(C12:F12)</f>
        <v>3196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5">
      <c r="A13" s="57"/>
      <c r="B13" s="57" t="s">
        <v>27</v>
      </c>
      <c r="C13" s="60">
        <f>'1T'!F13</f>
        <v>404</v>
      </c>
      <c r="D13" s="60">
        <f>'2T'!F13</f>
        <v>2004</v>
      </c>
      <c r="E13" s="60">
        <f>+'3T'!F13</f>
        <v>2218</v>
      </c>
      <c r="F13" s="60">
        <f>+'4T'!F12</f>
        <v>2286</v>
      </c>
      <c r="G13" s="59">
        <f t="shared" si="0"/>
        <v>6912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5">
      <c r="A14" s="57" t="s">
        <v>28</v>
      </c>
      <c r="B14" s="57" t="s">
        <v>26</v>
      </c>
      <c r="C14" s="60">
        <f>'1T'!F14</f>
        <v>45</v>
      </c>
      <c r="D14" s="60">
        <f>'2T'!F14</f>
        <v>312</v>
      </c>
      <c r="E14" s="60">
        <f>+'3T'!F14</f>
        <v>454</v>
      </c>
      <c r="F14" s="60">
        <f>+'4T'!F13</f>
        <v>245</v>
      </c>
      <c r="G14" s="59">
        <f t="shared" si="0"/>
        <v>1056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5">
      <c r="A15" s="57"/>
      <c r="B15" s="57" t="s">
        <v>27</v>
      </c>
      <c r="C15" s="60">
        <f>'1T'!F15</f>
        <v>61</v>
      </c>
      <c r="D15" s="60">
        <f>'2T'!F15</f>
        <v>568</v>
      </c>
      <c r="E15" s="60">
        <f>+'3T'!F15</f>
        <v>861</v>
      </c>
      <c r="F15" s="60">
        <f>+'4T'!F14</f>
        <v>822</v>
      </c>
      <c r="G15" s="59">
        <f t="shared" si="0"/>
        <v>2312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" customHeight="1" x14ac:dyDescent="0.25">
      <c r="A16" s="57" t="s">
        <v>29</v>
      </c>
      <c r="B16" s="57" t="s">
        <v>26</v>
      </c>
      <c r="C16" s="60">
        <f>'1T'!F16</f>
        <v>0</v>
      </c>
      <c r="D16" s="60">
        <f>'2T'!F16</f>
        <v>212</v>
      </c>
      <c r="E16" s="60">
        <f>+'3T'!F16</f>
        <v>928</v>
      </c>
      <c r="F16" s="60">
        <f>+'4T'!F15</f>
        <v>322</v>
      </c>
      <c r="G16" s="59">
        <f t="shared" si="0"/>
        <v>1462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" customHeight="1" x14ac:dyDescent="0.25">
      <c r="A17" s="57"/>
      <c r="B17" s="57" t="s">
        <v>27</v>
      </c>
      <c r="C17" s="60">
        <f>'1T'!F17</f>
        <v>0</v>
      </c>
      <c r="D17" s="60">
        <f>'2T'!F17</f>
        <v>405</v>
      </c>
      <c r="E17" s="60">
        <f>+'3T'!F17</f>
        <v>1291</v>
      </c>
      <c r="F17" s="60">
        <f>+'4T'!F16</f>
        <v>2322</v>
      </c>
      <c r="G17" s="59">
        <f t="shared" si="0"/>
        <v>4018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" customHeight="1" x14ac:dyDescent="0.25">
      <c r="A18" s="57" t="s">
        <v>33</v>
      </c>
      <c r="B18" s="57" t="s">
        <v>26</v>
      </c>
      <c r="C18" s="60">
        <f>'1T'!F18</f>
        <v>3270</v>
      </c>
      <c r="D18" s="60">
        <f>'2T'!F18</f>
        <v>1308</v>
      </c>
      <c r="E18" s="60">
        <f>+'3T'!F18</f>
        <v>1144</v>
      </c>
      <c r="F18" s="60">
        <f>+'4T'!F17</f>
        <v>1355</v>
      </c>
      <c r="G18" s="59">
        <f t="shared" si="0"/>
        <v>7077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" customHeight="1" x14ac:dyDescent="0.25">
      <c r="A19" s="57"/>
      <c r="B19" s="57" t="s">
        <v>27</v>
      </c>
      <c r="C19" s="60">
        <f>'1T'!F19</f>
        <v>5775</v>
      </c>
      <c r="D19" s="60">
        <f>'2T'!F19</f>
        <v>8854</v>
      </c>
      <c r="E19" s="60">
        <f>+'3T'!F19</f>
        <v>9237</v>
      </c>
      <c r="F19" s="60">
        <f>+'4T'!F18</f>
        <v>9168</v>
      </c>
      <c r="G19" s="59">
        <f t="shared" si="0"/>
        <v>33034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" customHeight="1" x14ac:dyDescent="0.25">
      <c r="A20" s="57" t="s">
        <v>94</v>
      </c>
      <c r="B20" s="57" t="s">
        <v>26</v>
      </c>
      <c r="C20" s="60">
        <f>'1T'!F20</f>
        <v>87</v>
      </c>
      <c r="D20" s="60">
        <f>'2T'!F20</f>
        <v>862</v>
      </c>
      <c r="E20" s="60">
        <f>+'3T'!F20</f>
        <v>1145</v>
      </c>
      <c r="F20" s="60">
        <f>+'4T'!F19</f>
        <v>489</v>
      </c>
      <c r="G20" s="59">
        <f t="shared" si="0"/>
        <v>2583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5">
      <c r="A21" s="18"/>
      <c r="B21" s="18" t="s">
        <v>27</v>
      </c>
      <c r="C21" s="18">
        <f>'1T'!F21</f>
        <v>95</v>
      </c>
      <c r="D21" s="18">
        <f>'2T'!F21</f>
        <v>1798</v>
      </c>
      <c r="E21" s="18">
        <f>+'3T'!F21</f>
        <v>3511</v>
      </c>
      <c r="F21" s="18">
        <f>+'4T'!F20</f>
        <v>2534</v>
      </c>
      <c r="G21" s="59">
        <f t="shared" si="0"/>
        <v>7938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" customHeight="1" x14ac:dyDescent="0.25">
      <c r="A22" s="15" t="s">
        <v>32</v>
      </c>
      <c r="B22" s="15" t="s">
        <v>26</v>
      </c>
      <c r="C22" s="15">
        <f>'1T'!F22</f>
        <v>3731</v>
      </c>
      <c r="D22" s="15">
        <f>'2T'!F23</f>
        <v>3695</v>
      </c>
      <c r="E22" s="15">
        <f>'3T'!F22</f>
        <v>4556</v>
      </c>
      <c r="F22" s="15">
        <f>'4T'!F21</f>
        <v>3392</v>
      </c>
      <c r="G22" s="15">
        <f t="shared" ref="G22:G23" si="1">+G12+G14+G16+G18+G20</f>
        <v>15374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5">
      <c r="A23" s="15" t="s">
        <v>32</v>
      </c>
      <c r="B23" s="15" t="s">
        <v>27</v>
      </c>
      <c r="C23" s="15">
        <f>'1T'!F23</f>
        <v>6335</v>
      </c>
      <c r="D23" s="15">
        <f>'2T'!F24</f>
        <v>13629</v>
      </c>
      <c r="E23" s="15">
        <f>'3T'!F23</f>
        <v>17118</v>
      </c>
      <c r="F23" s="15">
        <f>'4T'!F22</f>
        <v>17132</v>
      </c>
      <c r="G23" s="15">
        <f t="shared" si="1"/>
        <v>54214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5">
      <c r="A24" s="18" t="s">
        <v>43</v>
      </c>
      <c r="B24" s="18"/>
      <c r="C24" s="18"/>
      <c r="D24" s="18"/>
      <c r="E24" s="18"/>
      <c r="F24" s="18" t="s">
        <v>37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" customHeight="1" x14ac:dyDescent="0.25">
      <c r="A25" s="84"/>
      <c r="B25" s="79"/>
      <c r="C25" s="79"/>
      <c r="D25" s="79"/>
      <c r="E25" s="79"/>
      <c r="F25" s="79"/>
      <c r="G25" s="7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" customHeight="1" x14ac:dyDescent="0.25">
      <c r="A27" s="83" t="s">
        <v>38</v>
      </c>
      <c r="B27" s="79"/>
      <c r="C27" s="79"/>
      <c r="D27" s="79"/>
      <c r="E27" s="7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" customHeight="1" x14ac:dyDescent="0.25">
      <c r="A28" s="83" t="s">
        <v>39</v>
      </c>
      <c r="B28" s="79"/>
      <c r="C28" s="79"/>
      <c r="D28" s="79"/>
      <c r="E28" s="7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" customHeight="1" x14ac:dyDescent="0.25">
      <c r="A29" s="83" t="s">
        <v>40</v>
      </c>
      <c r="B29" s="79"/>
      <c r="C29" s="79"/>
      <c r="D29" s="79"/>
      <c r="E29" s="7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" customHeight="1" x14ac:dyDescent="0.25">
      <c r="A31" s="9" t="s">
        <v>11</v>
      </c>
      <c r="B31" s="75" t="s">
        <v>95</v>
      </c>
      <c r="C31" s="75" t="s">
        <v>16</v>
      </c>
      <c r="D31" s="75" t="s">
        <v>22</v>
      </c>
      <c r="E31" s="75" t="s">
        <v>76</v>
      </c>
      <c r="F31" s="75" t="s">
        <v>93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5">
      <c r="A32" s="18"/>
      <c r="B32" s="18"/>
      <c r="C32" s="18"/>
      <c r="D32" s="18"/>
      <c r="E32" s="18"/>
      <c r="F32" s="2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" customHeight="1" x14ac:dyDescent="0.25">
      <c r="A33" s="57" t="s">
        <v>25</v>
      </c>
      <c r="B33" s="18">
        <f>+'1T'!E32</f>
        <v>74440000</v>
      </c>
      <c r="C33" s="18">
        <f>'2T'!E33</f>
        <v>374792500</v>
      </c>
      <c r="D33" s="76">
        <f>+'3T'!E32</f>
        <v>408547500</v>
      </c>
      <c r="E33" s="18">
        <f>+'4T'!E32</f>
        <v>423720000</v>
      </c>
      <c r="F33" s="21">
        <f t="shared" ref="F33:F37" si="2">SUM(B33:E33)</f>
        <v>1281500000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" customHeight="1" x14ac:dyDescent="0.25">
      <c r="A34" s="57" t="s">
        <v>28</v>
      </c>
      <c r="B34" s="18">
        <f>+'1T'!E33</f>
        <v>11285000</v>
      </c>
      <c r="C34" s="18">
        <f>'2T'!E34</f>
        <v>88892500</v>
      </c>
      <c r="D34" s="76">
        <f>+'3T'!E33</f>
        <v>217097500</v>
      </c>
      <c r="E34" s="18">
        <f>+'4T'!E33</f>
        <v>383735000</v>
      </c>
      <c r="F34" s="21">
        <f t="shared" si="2"/>
        <v>701010000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" customHeight="1" x14ac:dyDescent="0.25">
      <c r="A35" s="57" t="s">
        <v>83</v>
      </c>
      <c r="B35" s="18">
        <f>+'1T'!E34</f>
        <v>0</v>
      </c>
      <c r="C35" s="18">
        <f>'2T'!E35</f>
        <v>68542500</v>
      </c>
      <c r="D35" s="76">
        <f>+'3T'!E34</f>
        <v>137593750</v>
      </c>
      <c r="E35" s="18">
        <f>+'4T'!E34</f>
        <v>131720000</v>
      </c>
      <c r="F35" s="21">
        <f t="shared" si="2"/>
        <v>337856250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" customHeight="1" x14ac:dyDescent="0.25">
      <c r="A36" s="57" t="s">
        <v>78</v>
      </c>
      <c r="B36" s="18">
        <f>+'1T'!E35</f>
        <v>1155000000</v>
      </c>
      <c r="C36" s="18">
        <f>'2T'!E36</f>
        <v>1765000000</v>
      </c>
      <c r="D36" s="76">
        <f>+'3T'!E35</f>
        <v>1838200000</v>
      </c>
      <c r="E36" s="18">
        <f>+'4T'!E35</f>
        <v>1828500000</v>
      </c>
      <c r="F36" s="21">
        <f t="shared" si="2"/>
        <v>6586700000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" customHeight="1" x14ac:dyDescent="0.25">
      <c r="A37" s="18" t="s">
        <v>34</v>
      </c>
      <c r="B37" s="18">
        <f>'1T'!E36</f>
        <v>17575000</v>
      </c>
      <c r="C37" s="18">
        <f>'2T'!E37</f>
        <v>332630000</v>
      </c>
      <c r="D37" s="76">
        <f>+'3T'!E36</f>
        <v>649535000</v>
      </c>
      <c r="E37" s="18">
        <f>+'4T'!E36</f>
        <v>468790000</v>
      </c>
      <c r="F37" s="21">
        <f t="shared" si="2"/>
        <v>1468530000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" customHeight="1" x14ac:dyDescent="0.25">
      <c r="A38" s="15" t="s">
        <v>32</v>
      </c>
      <c r="B38" s="15">
        <f t="shared" ref="B38:E38" si="3">SUM(B33:B37)</f>
        <v>1258300000</v>
      </c>
      <c r="C38" s="15">
        <f t="shared" si="3"/>
        <v>2629857500</v>
      </c>
      <c r="D38" s="15">
        <f t="shared" si="3"/>
        <v>3250973750</v>
      </c>
      <c r="E38" s="15">
        <f t="shared" si="3"/>
        <v>3236465000</v>
      </c>
      <c r="F38" s="15">
        <f>+B38+C38+D38+E38</f>
        <v>10375596250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5">
      <c r="A39" s="18" t="s">
        <v>43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" customHeight="1" x14ac:dyDescent="0.25">
      <c r="A40" s="18"/>
      <c r="B40" s="18" t="s">
        <v>37</v>
      </c>
      <c r="C40" s="18" t="s">
        <v>37</v>
      </c>
      <c r="D40" s="18" t="s">
        <v>37</v>
      </c>
      <c r="E40" s="18" t="s">
        <v>37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" customHeight="1" x14ac:dyDescent="0.25">
      <c r="A42" s="83" t="s">
        <v>45</v>
      </c>
      <c r="B42" s="79"/>
      <c r="C42" s="79"/>
      <c r="D42" s="79"/>
      <c r="E42" s="7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" customHeight="1" x14ac:dyDescent="0.25">
      <c r="A43" s="83" t="s">
        <v>39</v>
      </c>
      <c r="B43" s="79"/>
      <c r="C43" s="79"/>
      <c r="D43" s="79"/>
      <c r="E43" s="7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" customHeight="1" x14ac:dyDescent="0.25">
      <c r="A44" s="83" t="s">
        <v>40</v>
      </c>
      <c r="B44" s="79"/>
      <c r="C44" s="79"/>
      <c r="D44" s="79"/>
      <c r="E44" s="7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" customHeight="1" x14ac:dyDescent="0.25">
      <c r="A46" s="75" t="s">
        <v>46</v>
      </c>
      <c r="B46" s="75" t="s">
        <v>24</v>
      </c>
      <c r="C46" s="75" t="s">
        <v>16</v>
      </c>
      <c r="D46" s="75" t="s">
        <v>22</v>
      </c>
      <c r="E46" s="75" t="s">
        <v>76</v>
      </c>
      <c r="F46" s="75" t="s">
        <v>93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 customHeight="1" x14ac:dyDescent="0.25">
      <c r="A47" s="18"/>
      <c r="B47" s="18"/>
      <c r="C47" s="18"/>
      <c r="D47" s="18"/>
      <c r="E47" s="18"/>
      <c r="F47" s="21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5">
      <c r="A48" s="18" t="s">
        <v>91</v>
      </c>
      <c r="B48" s="18">
        <f>'1T'!E46</f>
        <v>1258300000</v>
      </c>
      <c r="C48" s="18">
        <f>'2T'!E47</f>
        <v>2629857500</v>
      </c>
      <c r="D48" s="18">
        <f>+'3T'!E47</f>
        <v>3250973750</v>
      </c>
      <c r="E48" s="18">
        <f>+'4T'!E47</f>
        <v>3236465000</v>
      </c>
      <c r="F48" s="21">
        <f>SUM(B48:E48)</f>
        <v>10375596250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5">
      <c r="A49" s="18" t="s">
        <v>48</v>
      </c>
      <c r="B49" s="18"/>
      <c r="C49" s="18"/>
      <c r="D49" s="18"/>
      <c r="E49" s="18"/>
      <c r="F49" s="21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5">
      <c r="A50" s="18" t="s">
        <v>49</v>
      </c>
      <c r="B50" s="18" t="s">
        <v>37</v>
      </c>
      <c r="C50" s="18" t="s">
        <v>37</v>
      </c>
      <c r="D50" s="18" t="s">
        <v>37</v>
      </c>
      <c r="E50" s="18" t="s">
        <v>37</v>
      </c>
      <c r="F50" s="21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5">
      <c r="A51" s="18" t="s">
        <v>50</v>
      </c>
      <c r="B51" s="18"/>
      <c r="C51" s="18"/>
      <c r="D51" s="18"/>
      <c r="E51" s="18"/>
      <c r="F51" s="2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5">
      <c r="A52" s="18" t="s">
        <v>51</v>
      </c>
      <c r="B52" s="18"/>
      <c r="C52" s="18"/>
      <c r="D52" s="18"/>
      <c r="E52" s="18"/>
      <c r="F52" s="21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5">
      <c r="A53" s="15" t="s">
        <v>32</v>
      </c>
      <c r="B53" s="15">
        <f t="shared" ref="B53:F53" si="4">+B48</f>
        <v>1258300000</v>
      </c>
      <c r="C53" s="15">
        <f t="shared" si="4"/>
        <v>2629857500</v>
      </c>
      <c r="D53" s="15">
        <f t="shared" si="4"/>
        <v>3250973750</v>
      </c>
      <c r="E53" s="15">
        <f t="shared" si="4"/>
        <v>3236465000</v>
      </c>
      <c r="F53" s="15">
        <f t="shared" si="4"/>
        <v>10375596250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x14ac:dyDescent="0.25">
      <c r="A54" s="18" t="s">
        <v>43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5">
      <c r="A55" s="85"/>
      <c r="B55" s="79"/>
      <c r="C55" s="7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5">
      <c r="A56" s="79"/>
      <c r="B56" s="79"/>
      <c r="C56" s="7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5">
      <c r="A57" s="86"/>
      <c r="B57" s="79"/>
      <c r="C57" s="79"/>
      <c r="D57" s="79"/>
      <c r="E57" s="7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5">
      <c r="A58" s="83" t="s">
        <v>56</v>
      </c>
      <c r="B58" s="79"/>
      <c r="C58" s="79"/>
      <c r="D58" s="79"/>
      <c r="E58" s="7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5">
      <c r="A59" s="83" t="s">
        <v>40</v>
      </c>
      <c r="B59" s="79"/>
      <c r="C59" s="79"/>
      <c r="D59" s="79"/>
      <c r="E59" s="79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5">
      <c r="A61" s="75" t="s">
        <v>46</v>
      </c>
      <c r="B61" s="75" t="s">
        <v>24</v>
      </c>
      <c r="C61" s="75" t="s">
        <v>16</v>
      </c>
      <c r="D61" s="75" t="s">
        <v>22</v>
      </c>
      <c r="E61" s="75" t="s">
        <v>76</v>
      </c>
      <c r="F61" s="75" t="s">
        <v>93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x14ac:dyDescent="0.25">
      <c r="A62" s="18"/>
      <c r="B62" s="18"/>
      <c r="C62" s="18"/>
      <c r="D62" s="18"/>
      <c r="E62" s="18"/>
      <c r="F62" s="21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5">
      <c r="A63" s="18" t="s">
        <v>96</v>
      </c>
      <c r="B63" s="18">
        <f>'1T'!E61</f>
        <v>1842563131.25</v>
      </c>
      <c r="C63" s="18">
        <f>'2T'!E62</f>
        <v>2313568762.5</v>
      </c>
      <c r="D63" s="18">
        <f>'3T'!E61</f>
        <v>2163458143.75</v>
      </c>
      <c r="E63" s="18">
        <f>'4T'!E61</f>
        <v>2027856275</v>
      </c>
      <c r="F63" s="21">
        <f>+E67</f>
        <v>2027856275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5">
      <c r="A64" s="18" t="s">
        <v>59</v>
      </c>
      <c r="B64" s="18">
        <f>'1T'!E62</f>
        <v>3100863131.25</v>
      </c>
      <c r="C64" s="18">
        <f>'2T'!E63</f>
        <v>3100863131.25</v>
      </c>
      <c r="D64" s="18">
        <f>'3T'!E62</f>
        <v>3100863131.25</v>
      </c>
      <c r="E64" s="18">
        <f>'4T'!E62</f>
        <v>3100863131.25</v>
      </c>
      <c r="F64" s="21">
        <f>SUM(B64:E64)</f>
        <v>12403452525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5">
      <c r="A65" s="18" t="s">
        <v>61</v>
      </c>
      <c r="B65" s="18">
        <f>'1T'!E63</f>
        <v>2510043131.25</v>
      </c>
      <c r="C65" s="18">
        <f>'2T'!E64</f>
        <v>3265958762.5</v>
      </c>
      <c r="D65" s="18">
        <f>'3T'!E63</f>
        <v>3276499393.75</v>
      </c>
      <c r="E65" s="18">
        <f>'4T'!E63</f>
        <v>5128719406.25</v>
      </c>
      <c r="F65" s="21">
        <f>E65</f>
        <v>5128719406.25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5">
      <c r="A66" s="18" t="s">
        <v>64</v>
      </c>
      <c r="B66" s="18">
        <f>'1T'!E64</f>
        <v>1258300000</v>
      </c>
      <c r="C66" s="18">
        <f>'2T'!E65</f>
        <v>2629857500</v>
      </c>
      <c r="D66" s="18">
        <f>'3T'!E64</f>
        <v>3250973750</v>
      </c>
      <c r="E66" s="18">
        <f>'4T'!E64</f>
        <v>3236465000</v>
      </c>
      <c r="F66" s="21">
        <f>SUM(B66:E66)</f>
        <v>10375596250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5">
      <c r="A67" s="18" t="s">
        <v>65</v>
      </c>
      <c r="B67" s="18">
        <f>'1T'!E65</f>
        <v>1842563131.25</v>
      </c>
      <c r="C67" s="18">
        <f>'2T'!E66</f>
        <v>2313568762.5</v>
      </c>
      <c r="D67" s="18">
        <f>'3T'!E65</f>
        <v>2163458143.75</v>
      </c>
      <c r="E67" s="18">
        <f>'4T'!E65</f>
        <v>2027856275</v>
      </c>
      <c r="F67" s="21">
        <f>F63</f>
        <v>2027856275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5">
      <c r="A68" s="14"/>
      <c r="B68" s="14"/>
      <c r="C68" s="14"/>
      <c r="D68" s="14"/>
      <c r="E68" s="14"/>
      <c r="F68" s="14" t="s">
        <v>37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5">
      <c r="A69" s="18" t="s">
        <v>66</v>
      </c>
      <c r="B69" s="18"/>
      <c r="C69" s="18"/>
      <c r="D69" s="18"/>
      <c r="E69" s="18"/>
      <c r="F69" s="18">
        <v>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5">
      <c r="A70" s="57" t="s">
        <v>72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" customHeight="1" x14ac:dyDescent="0.25">
      <c r="A71" s="7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4">
    <mergeCell ref="A1:G1"/>
    <mergeCell ref="A25:G25"/>
    <mergeCell ref="A55:C56"/>
    <mergeCell ref="A58:E58"/>
    <mergeCell ref="A59:E59"/>
    <mergeCell ref="A7:F7"/>
    <mergeCell ref="A8:F8"/>
    <mergeCell ref="A27:E27"/>
    <mergeCell ref="A28:E28"/>
    <mergeCell ref="A29:E29"/>
    <mergeCell ref="A42:E42"/>
    <mergeCell ref="A43:E43"/>
    <mergeCell ref="A44:E44"/>
    <mergeCell ref="A57:E57"/>
  </mergeCells>
  <pageMargins left="0.7" right="0.7" top="0.75" bottom="0.75" header="0.3" footer="0.3"/>
  <ignoredErrors>
    <ignoredError sqref="F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4T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Calvo Madrigal</dc:creator>
  <cp:lastModifiedBy>Stephanie Tatiana Salas Soto</cp:lastModifiedBy>
  <dcterms:created xsi:type="dcterms:W3CDTF">2018-05-02T16:31:46Z</dcterms:created>
  <dcterms:modified xsi:type="dcterms:W3CDTF">2019-06-24T15:37:24Z</dcterms:modified>
</cp:coreProperties>
</file>