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odo\2017\Indicadores 2017\PANEA\Informes trimestrales\I trimestre\"/>
    </mc:Choice>
  </mc:AlternateContent>
  <bookViews>
    <workbookView xWindow="0" yWindow="0" windowWidth="7470" windowHeight="2760" activeTab="6"/>
  </bookViews>
  <sheets>
    <sheet name="1T " sheetId="1" r:id="rId1"/>
    <sheet name="2T" sheetId="2" r:id="rId2"/>
    <sheet name="3T" sheetId="4" r:id="rId3"/>
    <sheet name="4T" sheetId="6" r:id="rId4"/>
    <sheet name="Semestral" sheetId="3" r:id="rId5"/>
    <sheet name="3T Acumulado" sheetId="5" r:id="rId6"/>
    <sheet name="Anual" sheetId="7" r:id="rId7"/>
  </sheets>
  <calcPr calcId="152511"/>
</workbook>
</file>

<file path=xl/calcChain.xml><?xml version="1.0" encoding="utf-8"?>
<calcChain xmlns="http://schemas.openxmlformats.org/spreadsheetml/2006/main">
  <c r="E61" i="1" l="1"/>
  <c r="E62" i="1"/>
  <c r="B62" i="7" s="1"/>
  <c r="E77" i="1"/>
  <c r="B77" i="3" s="1"/>
  <c r="E76" i="1"/>
  <c r="B66" i="2"/>
  <c r="B79" i="2" s="1"/>
  <c r="C66" i="2"/>
  <c r="C79" i="2" s="1"/>
  <c r="D66" i="6"/>
  <c r="D79" i="6" s="1"/>
  <c r="E63" i="1"/>
  <c r="B66" i="1"/>
  <c r="B79" i="1" s="1"/>
  <c r="B80" i="1" s="1"/>
  <c r="C76" i="1" s="1"/>
  <c r="C78" i="1" s="1"/>
  <c r="C80" i="1" s="1"/>
  <c r="D76" i="1" s="1"/>
  <c r="D78" i="1" s="1"/>
  <c r="D80" i="1" s="1"/>
  <c r="B46" i="1"/>
  <c r="C46" i="1"/>
  <c r="D46" i="1"/>
  <c r="B42" i="1"/>
  <c r="C42" i="1"/>
  <c r="D42" i="1"/>
  <c r="B38" i="1"/>
  <c r="C38" i="1"/>
  <c r="D38" i="1"/>
  <c r="B34" i="1"/>
  <c r="C34" i="1"/>
  <c r="D34" i="1"/>
  <c r="C30" i="1"/>
  <c r="D30" i="1"/>
  <c r="B30" i="1"/>
  <c r="C19" i="1"/>
  <c r="B46" i="6"/>
  <c r="C46" i="6"/>
  <c r="D46" i="6"/>
  <c r="B42" i="6"/>
  <c r="C42" i="6"/>
  <c r="D42" i="6"/>
  <c r="B38" i="6"/>
  <c r="C38" i="6"/>
  <c r="D38" i="6"/>
  <c r="B34" i="6"/>
  <c r="C34" i="6"/>
  <c r="C30" i="6"/>
  <c r="D34" i="6"/>
  <c r="B30" i="6"/>
  <c r="D30" i="6"/>
  <c r="B46" i="4"/>
  <c r="C46" i="4"/>
  <c r="D46" i="4"/>
  <c r="B42" i="4"/>
  <c r="C42" i="4"/>
  <c r="D42" i="4"/>
  <c r="B38" i="4"/>
  <c r="C38" i="4"/>
  <c r="D38" i="4"/>
  <c r="B34" i="4"/>
  <c r="C34" i="4"/>
  <c r="D34" i="4"/>
  <c r="B30" i="4"/>
  <c r="C30" i="4"/>
  <c r="D30" i="4"/>
  <c r="B61" i="7"/>
  <c r="B66" i="7" s="1"/>
  <c r="B46" i="2"/>
  <c r="C46" i="2"/>
  <c r="D46" i="2"/>
  <c r="B42" i="2"/>
  <c r="C42" i="2"/>
  <c r="D42" i="2"/>
  <c r="B38" i="2"/>
  <c r="C38" i="2"/>
  <c r="D38" i="2"/>
  <c r="B34" i="2"/>
  <c r="C34" i="2"/>
  <c r="D34" i="2"/>
  <c r="B30" i="2"/>
  <c r="C30" i="2"/>
  <c r="D30" i="2"/>
  <c r="E31" i="2"/>
  <c r="C31" i="7" s="1"/>
  <c r="E63" i="7"/>
  <c r="E64" i="7"/>
  <c r="E65" i="7"/>
  <c r="E33" i="7"/>
  <c r="E37" i="7"/>
  <c r="E41" i="7"/>
  <c r="E45" i="7"/>
  <c r="E49" i="7"/>
  <c r="F49" i="7" s="1"/>
  <c r="F14" i="6"/>
  <c r="F14" i="7" s="1"/>
  <c r="F14" i="1"/>
  <c r="C14" i="3" s="1"/>
  <c r="C14" i="7"/>
  <c r="F15" i="6"/>
  <c r="F15" i="7" s="1"/>
  <c r="F15" i="1"/>
  <c r="C15" i="5" s="1"/>
  <c r="C15" i="7"/>
  <c r="F16" i="6"/>
  <c r="F16" i="7" s="1"/>
  <c r="F16" i="1"/>
  <c r="C16" i="7" s="1"/>
  <c r="F17" i="6"/>
  <c r="F17" i="7" s="1"/>
  <c r="F17" i="1"/>
  <c r="C17" i="7" s="1"/>
  <c r="F13" i="6"/>
  <c r="F13" i="7" s="1"/>
  <c r="F14" i="4"/>
  <c r="E14" i="7" s="1"/>
  <c r="F15" i="4"/>
  <c r="E15" i="7" s="1"/>
  <c r="F16" i="4"/>
  <c r="E16" i="7" s="1"/>
  <c r="F17" i="4"/>
  <c r="E17" i="5" s="1"/>
  <c r="F13" i="4"/>
  <c r="E13" i="7" s="1"/>
  <c r="F14" i="2"/>
  <c r="D14" i="3" s="1"/>
  <c r="F15" i="2"/>
  <c r="D15" i="3" s="1"/>
  <c r="F16" i="2"/>
  <c r="D16" i="7" s="1"/>
  <c r="F17" i="2"/>
  <c r="D17" i="7" s="1"/>
  <c r="F13" i="2"/>
  <c r="D13" i="7" s="1"/>
  <c r="F13" i="1"/>
  <c r="C13" i="7" s="1"/>
  <c r="E35" i="6"/>
  <c r="E35" i="7" s="1"/>
  <c r="E34" i="7" s="1"/>
  <c r="E36" i="6"/>
  <c r="E36" i="7" s="1"/>
  <c r="E34" i="6"/>
  <c r="E32" i="6"/>
  <c r="E32" i="7" s="1"/>
  <c r="E32" i="1"/>
  <c r="B32" i="3" s="1"/>
  <c r="E32" i="2"/>
  <c r="C32" i="7" s="1"/>
  <c r="E32" i="4"/>
  <c r="D32" i="7" s="1"/>
  <c r="E39" i="6"/>
  <c r="E40" i="6"/>
  <c r="E40" i="7" s="1"/>
  <c r="E38" i="6"/>
  <c r="E40" i="1"/>
  <c r="B40" i="5" s="1"/>
  <c r="B40" i="7"/>
  <c r="E40" i="2"/>
  <c r="C40" i="5" s="1"/>
  <c r="E40" i="4"/>
  <c r="D40" i="7" s="1"/>
  <c r="E43" i="6"/>
  <c r="E43" i="7" s="1"/>
  <c r="E44" i="6"/>
  <c r="E44" i="1"/>
  <c r="B44" i="5" s="1"/>
  <c r="B44" i="7"/>
  <c r="E44" i="2"/>
  <c r="C44" i="7"/>
  <c r="E44" i="4"/>
  <c r="D44" i="7" s="1"/>
  <c r="E47" i="6"/>
  <c r="E46" i="6" s="1"/>
  <c r="E48" i="6"/>
  <c r="E48" i="7"/>
  <c r="E48" i="1"/>
  <c r="E46" i="1" s="1"/>
  <c r="E48" i="2"/>
  <c r="C48" i="7"/>
  <c r="E48" i="4"/>
  <c r="D48" i="7" s="1"/>
  <c r="E31" i="6"/>
  <c r="E31" i="7" s="1"/>
  <c r="C49" i="7"/>
  <c r="B49" i="7"/>
  <c r="C45" i="7"/>
  <c r="B45" i="7"/>
  <c r="C41" i="7"/>
  <c r="B41" i="7"/>
  <c r="C37" i="7"/>
  <c r="B37" i="7"/>
  <c r="C33" i="7"/>
  <c r="B33" i="7"/>
  <c r="E17" i="7"/>
  <c r="D15" i="7"/>
  <c r="K62" i="7"/>
  <c r="J62" i="7"/>
  <c r="E77" i="6"/>
  <c r="E77" i="7" s="1"/>
  <c r="C66" i="6"/>
  <c r="C79" i="6" s="1"/>
  <c r="B66" i="6"/>
  <c r="B79" i="6" s="1"/>
  <c r="E77" i="2"/>
  <c r="C77" i="3" s="1"/>
  <c r="D77" i="3" s="1"/>
  <c r="E61" i="2"/>
  <c r="C61" i="7" s="1"/>
  <c r="E62" i="2"/>
  <c r="C62" i="7" s="1"/>
  <c r="E77" i="4"/>
  <c r="D77" i="5" s="1"/>
  <c r="E61" i="4"/>
  <c r="D61" i="7" s="1"/>
  <c r="E62" i="4"/>
  <c r="E62" i="6"/>
  <c r="E62" i="7" s="1"/>
  <c r="E66" i="7" s="1"/>
  <c r="E61" i="6"/>
  <c r="E61" i="7" s="1"/>
  <c r="E19" i="6"/>
  <c r="D19" i="6"/>
  <c r="C19" i="6"/>
  <c r="F19" i="6" s="1"/>
  <c r="C49" i="5"/>
  <c r="B49" i="5"/>
  <c r="C45" i="5"/>
  <c r="B45" i="5"/>
  <c r="C41" i="5"/>
  <c r="B41" i="5"/>
  <c r="C37" i="5"/>
  <c r="B37" i="5"/>
  <c r="C33" i="5"/>
  <c r="B33" i="5"/>
  <c r="D16" i="5"/>
  <c r="C17" i="5"/>
  <c r="C14" i="5"/>
  <c r="C13" i="5"/>
  <c r="E33" i="4"/>
  <c r="D33" i="5" s="1"/>
  <c r="E35" i="4"/>
  <c r="D35" i="7" s="1"/>
  <c r="E36" i="4"/>
  <c r="D36" i="5" s="1"/>
  <c r="E37" i="4"/>
  <c r="D37" i="7" s="1"/>
  <c r="E39" i="4"/>
  <c r="D39" i="7" s="1"/>
  <c r="E41" i="4"/>
  <c r="D41" i="7" s="1"/>
  <c r="E43" i="4"/>
  <c r="E45" i="4"/>
  <c r="E47" i="4"/>
  <c r="E49" i="4"/>
  <c r="D49" i="7" s="1"/>
  <c r="E31" i="4"/>
  <c r="D31" i="7" s="1"/>
  <c r="E16" i="5"/>
  <c r="D49" i="5"/>
  <c r="D31" i="5"/>
  <c r="D43" i="5"/>
  <c r="D43" i="7"/>
  <c r="D35" i="5"/>
  <c r="D66" i="4"/>
  <c r="D79" i="4" s="1"/>
  <c r="C66" i="4"/>
  <c r="C79" i="4" s="1"/>
  <c r="B66" i="4"/>
  <c r="B79" i="4" s="1"/>
  <c r="E19" i="4"/>
  <c r="D19" i="4"/>
  <c r="C19" i="4"/>
  <c r="B78" i="1"/>
  <c r="B76" i="3"/>
  <c r="D76" i="3"/>
  <c r="C33" i="3"/>
  <c r="C37" i="3"/>
  <c r="C41" i="3"/>
  <c r="C45" i="3"/>
  <c r="D45" i="3" s="1"/>
  <c r="C49" i="3"/>
  <c r="B33" i="3"/>
  <c r="D33" i="3" s="1"/>
  <c r="B37" i="3"/>
  <c r="D37" i="3" s="1"/>
  <c r="B41" i="3"/>
  <c r="D41" i="3" s="1"/>
  <c r="B45" i="3"/>
  <c r="B49" i="3"/>
  <c r="D49" i="3" s="1"/>
  <c r="B76" i="7"/>
  <c r="F76" i="7" s="1"/>
  <c r="B76" i="5"/>
  <c r="E76" i="5" s="1"/>
  <c r="D16" i="3"/>
  <c r="C15" i="3"/>
  <c r="C16" i="3"/>
  <c r="C17" i="3"/>
  <c r="C13" i="3"/>
  <c r="E47" i="2"/>
  <c r="E43" i="2"/>
  <c r="E39" i="2"/>
  <c r="C39" i="7" s="1"/>
  <c r="E36" i="2"/>
  <c r="C36" i="3" s="1"/>
  <c r="E35" i="2"/>
  <c r="E19" i="2"/>
  <c r="D19" i="2"/>
  <c r="C19" i="2"/>
  <c r="C35" i="7"/>
  <c r="C43" i="5"/>
  <c r="C32" i="5"/>
  <c r="C48" i="5"/>
  <c r="C48" i="3"/>
  <c r="C47" i="7"/>
  <c r="D66" i="2"/>
  <c r="D79" i="2" s="1"/>
  <c r="D66" i="1"/>
  <c r="D79" i="1"/>
  <c r="C66" i="1"/>
  <c r="C79" i="1" s="1"/>
  <c r="E64" i="1"/>
  <c r="E47" i="1"/>
  <c r="E43" i="1"/>
  <c r="B43" i="7" s="1"/>
  <c r="E39" i="1"/>
  <c r="B39" i="3" s="1"/>
  <c r="B38" i="3" s="1"/>
  <c r="E36" i="1"/>
  <c r="B36" i="5" s="1"/>
  <c r="B34" i="5" s="1"/>
  <c r="E31" i="1"/>
  <c r="B31" i="5"/>
  <c r="B39" i="7"/>
  <c r="B39" i="5"/>
  <c r="B44" i="3"/>
  <c r="B48" i="3"/>
  <c r="B43" i="3"/>
  <c r="E19" i="1"/>
  <c r="D19" i="1"/>
  <c r="B40" i="3"/>
  <c r="E38" i="1"/>
  <c r="B42" i="7"/>
  <c r="E35" i="1"/>
  <c r="B35" i="5"/>
  <c r="E39" i="7"/>
  <c r="E38" i="7" s="1"/>
  <c r="D48" i="3" l="1"/>
  <c r="E47" i="7"/>
  <c r="E46" i="7" s="1"/>
  <c r="E16" i="3"/>
  <c r="E15" i="5"/>
  <c r="F37" i="7"/>
  <c r="E19" i="7"/>
  <c r="E66" i="6"/>
  <c r="B42" i="3"/>
  <c r="C39" i="3"/>
  <c r="D39" i="3" s="1"/>
  <c r="C40" i="3"/>
  <c r="D40" i="3" s="1"/>
  <c r="D38" i="3" s="1"/>
  <c r="D32" i="5"/>
  <c r="D30" i="5" s="1"/>
  <c r="D48" i="5"/>
  <c r="C46" i="7"/>
  <c r="C51" i="1"/>
  <c r="F19" i="1"/>
  <c r="C39" i="5"/>
  <c r="C38" i="5" s="1"/>
  <c r="C32" i="3"/>
  <c r="F19" i="2"/>
  <c r="D17" i="3"/>
  <c r="E17" i="3" s="1"/>
  <c r="E13" i="5"/>
  <c r="C16" i="5"/>
  <c r="E30" i="6"/>
  <c r="G16" i="7"/>
  <c r="C51" i="6"/>
  <c r="D51" i="1"/>
  <c r="F61" i="7"/>
  <c r="E42" i="6"/>
  <c r="E51" i="6" s="1"/>
  <c r="D51" i="6"/>
  <c r="E30" i="7"/>
  <c r="F19" i="7"/>
  <c r="D77" i="7"/>
  <c r="D61" i="5"/>
  <c r="D44" i="5"/>
  <c r="D41" i="5"/>
  <c r="F41" i="7"/>
  <c r="D37" i="5"/>
  <c r="D34" i="5" s="1"/>
  <c r="D36" i="7"/>
  <c r="D34" i="7" s="1"/>
  <c r="D51" i="4"/>
  <c r="D33" i="7"/>
  <c r="F33" i="7" s="1"/>
  <c r="E19" i="5"/>
  <c r="E14" i="5"/>
  <c r="G17" i="7"/>
  <c r="F19" i="4"/>
  <c r="C77" i="5"/>
  <c r="C77" i="7"/>
  <c r="C66" i="7"/>
  <c r="C38" i="3"/>
  <c r="D32" i="3"/>
  <c r="C30" i="7"/>
  <c r="D51" i="2"/>
  <c r="C51" i="2"/>
  <c r="B51" i="2"/>
  <c r="E15" i="3"/>
  <c r="F16" i="5"/>
  <c r="D15" i="5"/>
  <c r="F15" i="5" s="1"/>
  <c r="D17" i="5"/>
  <c r="F17" i="5" s="1"/>
  <c r="E30" i="1"/>
  <c r="C43" i="3"/>
  <c r="C43" i="7"/>
  <c r="C42" i="7" s="1"/>
  <c r="D47" i="7"/>
  <c r="D46" i="7" s="1"/>
  <c r="D47" i="5"/>
  <c r="E41" i="5"/>
  <c r="D62" i="5"/>
  <c r="D62" i="7"/>
  <c r="D66" i="7" s="1"/>
  <c r="G15" i="7"/>
  <c r="B31" i="7"/>
  <c r="B31" i="3"/>
  <c r="B47" i="5"/>
  <c r="B47" i="7"/>
  <c r="E42" i="2"/>
  <c r="C35" i="3"/>
  <c r="C34" i="3" s="1"/>
  <c r="E34" i="2"/>
  <c r="E46" i="2"/>
  <c r="C47" i="3"/>
  <c r="C46" i="3" s="1"/>
  <c r="C47" i="5"/>
  <c r="C46" i="5" s="1"/>
  <c r="B77" i="5"/>
  <c r="D39" i="5"/>
  <c r="E46" i="4"/>
  <c r="D45" i="5"/>
  <c r="E42" i="4"/>
  <c r="C19" i="5"/>
  <c r="E66" i="4"/>
  <c r="E79" i="4" s="1"/>
  <c r="E66" i="2"/>
  <c r="E79" i="2" s="1"/>
  <c r="G13" i="7"/>
  <c r="B48" i="7"/>
  <c r="F48" i="7" s="1"/>
  <c r="B48" i="5"/>
  <c r="E48" i="5" s="1"/>
  <c r="E44" i="7"/>
  <c r="E42" i="7" s="1"/>
  <c r="E51" i="7" s="1"/>
  <c r="D13" i="5"/>
  <c r="D13" i="3"/>
  <c r="D19" i="3" s="1"/>
  <c r="D14" i="5"/>
  <c r="F14" i="5" s="1"/>
  <c r="D14" i="7"/>
  <c r="G14" i="7" s="1"/>
  <c r="C19" i="7"/>
  <c r="C51" i="4"/>
  <c r="B51" i="6"/>
  <c r="B51" i="1"/>
  <c r="C19" i="3"/>
  <c r="E19" i="3" s="1"/>
  <c r="D42" i="7"/>
  <c r="C31" i="5"/>
  <c r="C31" i="3"/>
  <c r="B38" i="5"/>
  <c r="B43" i="5"/>
  <c r="E42" i="1"/>
  <c r="E30" i="2"/>
  <c r="D78" i="3"/>
  <c r="E38" i="4"/>
  <c r="D38" i="7"/>
  <c r="E33" i="5"/>
  <c r="E49" i="5"/>
  <c r="E34" i="1"/>
  <c r="B35" i="3"/>
  <c r="B38" i="7"/>
  <c r="F39" i="7"/>
  <c r="B35" i="7"/>
  <c r="B47" i="3"/>
  <c r="B32" i="5"/>
  <c r="B30" i="5" s="1"/>
  <c r="C35" i="5"/>
  <c r="E35" i="5" s="1"/>
  <c r="C36" i="5"/>
  <c r="C36" i="7"/>
  <c r="C34" i="7" s="1"/>
  <c r="B77" i="7"/>
  <c r="F77" i="7" s="1"/>
  <c r="F78" i="7" s="1"/>
  <c r="D40" i="5"/>
  <c r="E40" i="5" s="1"/>
  <c r="D45" i="7"/>
  <c r="F45" i="7" s="1"/>
  <c r="E79" i="6"/>
  <c r="E79" i="7" s="1"/>
  <c r="C44" i="5"/>
  <c r="E44" i="5" s="1"/>
  <c r="C44" i="3"/>
  <c r="D44" i="3" s="1"/>
  <c r="B32" i="7"/>
  <c r="F32" i="7" s="1"/>
  <c r="E14" i="3"/>
  <c r="B36" i="7"/>
  <c r="B36" i="3"/>
  <c r="E34" i="4"/>
  <c r="C40" i="7"/>
  <c r="F40" i="7" s="1"/>
  <c r="E38" i="2"/>
  <c r="E30" i="4"/>
  <c r="B51" i="4"/>
  <c r="E78" i="1"/>
  <c r="E66" i="1"/>
  <c r="E79" i="1" s="1"/>
  <c r="E39" i="5" l="1"/>
  <c r="D46" i="5"/>
  <c r="E51" i="1"/>
  <c r="E77" i="5"/>
  <c r="E78" i="5" s="1"/>
  <c r="F44" i="7"/>
  <c r="F62" i="7"/>
  <c r="F66" i="7" s="1"/>
  <c r="D66" i="5"/>
  <c r="F36" i="7"/>
  <c r="E37" i="5"/>
  <c r="D30" i="7"/>
  <c r="D51" i="7" s="1"/>
  <c r="C62" i="3"/>
  <c r="E51" i="2"/>
  <c r="D19" i="7"/>
  <c r="G19" i="7" s="1"/>
  <c r="B78" i="5"/>
  <c r="B78" i="3"/>
  <c r="E80" i="1"/>
  <c r="B78" i="7"/>
  <c r="D19" i="5"/>
  <c r="F19" i="5" s="1"/>
  <c r="F13" i="5"/>
  <c r="F31" i="7"/>
  <c r="F30" i="7" s="1"/>
  <c r="B30" i="7"/>
  <c r="B34" i="7"/>
  <c r="F35" i="7"/>
  <c r="F47" i="7"/>
  <c r="F46" i="7" s="1"/>
  <c r="B46" i="7"/>
  <c r="E51" i="4"/>
  <c r="B62" i="5"/>
  <c r="E32" i="5"/>
  <c r="F38" i="7"/>
  <c r="C30" i="3"/>
  <c r="C61" i="3"/>
  <c r="C66" i="3" s="1"/>
  <c r="E13" i="3"/>
  <c r="B46" i="5"/>
  <c r="E47" i="5"/>
  <c r="E46" i="5" s="1"/>
  <c r="C42" i="5"/>
  <c r="F43" i="7"/>
  <c r="F42" i="7" s="1"/>
  <c r="C62" i="5"/>
  <c r="E36" i="5"/>
  <c r="B34" i="3"/>
  <c r="D35" i="3"/>
  <c r="D79" i="5"/>
  <c r="D79" i="7"/>
  <c r="C34" i="5"/>
  <c r="E38" i="5"/>
  <c r="D38" i="5"/>
  <c r="D51" i="5" s="1"/>
  <c r="C42" i="3"/>
  <c r="D43" i="3"/>
  <c r="D42" i="3" s="1"/>
  <c r="B79" i="3"/>
  <c r="B79" i="7"/>
  <c r="B79" i="5"/>
  <c r="D36" i="3"/>
  <c r="D62" i="3" s="1"/>
  <c r="B62" i="3"/>
  <c r="B46" i="3"/>
  <c r="D47" i="3"/>
  <c r="D46" i="3" s="1"/>
  <c r="E43" i="5"/>
  <c r="B42" i="5"/>
  <c r="B61" i="5"/>
  <c r="C30" i="5"/>
  <c r="C61" i="5"/>
  <c r="E31" i="5"/>
  <c r="E30" i="5" s="1"/>
  <c r="C79" i="3"/>
  <c r="C79" i="5"/>
  <c r="C79" i="7"/>
  <c r="D42" i="5"/>
  <c r="E45" i="5"/>
  <c r="D31" i="3"/>
  <c r="B30" i="3"/>
  <c r="B61" i="3"/>
  <c r="C38" i="7"/>
  <c r="C51" i="7" s="1"/>
  <c r="B51" i="5" l="1"/>
  <c r="B51" i="7"/>
  <c r="B51" i="3"/>
  <c r="E42" i="5"/>
  <c r="F34" i="7"/>
  <c r="F51" i="7" s="1"/>
  <c r="E34" i="5"/>
  <c r="D79" i="3"/>
  <c r="D80" i="3" s="1"/>
  <c r="C66" i="5"/>
  <c r="C51" i="3"/>
  <c r="C51" i="5"/>
  <c r="B80" i="7"/>
  <c r="B80" i="3"/>
  <c r="B76" i="2"/>
  <c r="B80" i="5"/>
  <c r="D34" i="3"/>
  <c r="B66" i="3"/>
  <c r="D66" i="3" s="1"/>
  <c r="E61" i="5"/>
  <c r="B66" i="5"/>
  <c r="E79" i="5"/>
  <c r="E80" i="5" s="1"/>
  <c r="D61" i="3"/>
  <c r="D30" i="3"/>
  <c r="D51" i="3" s="1"/>
  <c r="E51" i="5"/>
  <c r="F79" i="7"/>
  <c r="F80" i="7" s="1"/>
  <c r="E62" i="5"/>
  <c r="E66" i="5" l="1"/>
  <c r="E76" i="2"/>
  <c r="B78" i="2"/>
  <c r="B80" i="2" s="1"/>
  <c r="C76" i="2" s="1"/>
  <c r="C78" i="2" s="1"/>
  <c r="C80" i="2" s="1"/>
  <c r="D76" i="2" s="1"/>
  <c r="D78" i="2" s="1"/>
  <c r="D80" i="2" s="1"/>
  <c r="E78" i="2" l="1"/>
  <c r="C76" i="3"/>
  <c r="C76" i="7"/>
  <c r="C76" i="5"/>
  <c r="E80" i="2" l="1"/>
  <c r="C78" i="3"/>
  <c r="C78" i="5"/>
  <c r="C78" i="7"/>
  <c r="C80" i="5" l="1"/>
  <c r="B76" i="4"/>
  <c r="C80" i="7"/>
  <c r="C80" i="3"/>
  <c r="B78" i="4" l="1"/>
  <c r="B80" i="4" s="1"/>
  <c r="C76" i="4" s="1"/>
  <c r="C78" i="4" s="1"/>
  <c r="C80" i="4" s="1"/>
  <c r="D76" i="4" s="1"/>
  <c r="D78" i="4" s="1"/>
  <c r="D80" i="4" s="1"/>
  <c r="E76" i="4"/>
  <c r="E78" i="4" l="1"/>
  <c r="D76" i="5"/>
  <c r="D76" i="7"/>
  <c r="E80" i="4" l="1"/>
  <c r="D78" i="5"/>
  <c r="D78" i="7"/>
  <c r="B76" i="6" l="1"/>
  <c r="D80" i="7"/>
  <c r="D80" i="5"/>
  <c r="B78" i="6" l="1"/>
  <c r="B80" i="6" s="1"/>
  <c r="C76" i="6" s="1"/>
  <c r="C78" i="6" s="1"/>
  <c r="C80" i="6" s="1"/>
  <c r="D76" i="6" s="1"/>
  <c r="D78" i="6" s="1"/>
  <c r="D80" i="6" s="1"/>
  <c r="E76" i="6"/>
  <c r="E78" i="6" l="1"/>
  <c r="E76" i="7"/>
  <c r="E80" i="6" l="1"/>
  <c r="E80" i="7" s="1"/>
  <c r="E78" i="7"/>
</calcChain>
</file>

<file path=xl/sharedStrings.xml><?xml version="1.0" encoding="utf-8"?>
<sst xmlns="http://schemas.openxmlformats.org/spreadsheetml/2006/main" count="670" uniqueCount="102">
  <si>
    <t xml:space="preserve">Programa: </t>
  </si>
  <si>
    <t>Institución:</t>
  </si>
  <si>
    <t>Unidad</t>
  </si>
  <si>
    <t>Personas</t>
  </si>
  <si>
    <t xml:space="preserve">4. </t>
  </si>
  <si>
    <t xml:space="preserve">5. </t>
  </si>
  <si>
    <t>Cuadro 1</t>
  </si>
  <si>
    <t xml:space="preserve">Unidad: </t>
  </si>
  <si>
    <t>Colones</t>
  </si>
  <si>
    <t>Rubro por objeto de gasto</t>
  </si>
  <si>
    <t>Unidad Ejecutora:</t>
  </si>
  <si>
    <t>Reporte de beneficiarios efectivos financiados por el Fondo de Desarrollo Social y Asignaciones Familiares</t>
  </si>
  <si>
    <t>Total</t>
  </si>
  <si>
    <t>Cuadro 2</t>
  </si>
  <si>
    <t>Cuadro 3</t>
  </si>
  <si>
    <t>FODESAF</t>
  </si>
  <si>
    <t>Ministerio de Educación Pública (MEP)</t>
  </si>
  <si>
    <t xml:space="preserve">      Alimentos</t>
  </si>
  <si>
    <t xml:space="preserve">     Servicios de preparación</t>
  </si>
  <si>
    <t xml:space="preserve">    Equipamiento y mejoras </t>
  </si>
  <si>
    <t>1.Transferencias a Juntas de Educacion y Administrativas para adquisicion de alimentos.</t>
  </si>
  <si>
    <t>2.Transferencias a Juntas de Educacion y Administrativas para la contratacion de servicios para preparacion de alimentos.</t>
  </si>
  <si>
    <t>Enero</t>
  </si>
  <si>
    <t>Febrero</t>
  </si>
  <si>
    <t>Marzo</t>
  </si>
  <si>
    <t>I Trimestre</t>
  </si>
  <si>
    <t>Programa de Alimentación y Nutrición del Escolar y el Adolescente (PANEA)</t>
  </si>
  <si>
    <t>Dirección Programas de Equidad</t>
  </si>
  <si>
    <t>Periodo:</t>
  </si>
  <si>
    <t>Cuadro 4</t>
  </si>
  <si>
    <t>Reporte de ingresos efectivos girados por el Fondo de Desarrollo Social y Asignaciones Familiares</t>
  </si>
  <si>
    <r>
      <t xml:space="preserve">1. Saldo en caja inicial  (5 </t>
    </r>
    <r>
      <rPr>
        <sz val="11"/>
        <color rgb="FF000000"/>
        <rFont val="Calibri"/>
        <family val="2"/>
        <scheme val="minor"/>
      </rPr>
      <t xml:space="preserve">t-1) </t>
    </r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</si>
  <si>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</si>
  <si>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</si>
  <si>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</si>
  <si>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</si>
  <si>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2. Servicios de alimentación para colegiales de centros académicos</t>
  </si>
  <si>
    <t>4. Servicios de alimentación para estudiantes educación especial</t>
  </si>
  <si>
    <t>5. Servicios de alimentación para estudiantes de educación de adultos</t>
  </si>
  <si>
    <t>Reporte de gastos efectivos por producto financiados por el Fondo de Desarrollo Social y Asignaciones Familiares</t>
  </si>
  <si>
    <t>Unidad: Colones</t>
  </si>
  <si>
    <t>3. Servicios de alimentación para colegiales de centros técnicos</t>
  </si>
  <si>
    <t>Reporte de gastos efectivos por rubro financiados por el Fondo de Desarrollo Social y Asignaciones Familiares</t>
  </si>
  <si>
    <t>3. Transferencias para equipamiento y mejoras</t>
  </si>
  <si>
    <t>3. Servicios de alimentación para colegiales de centros académicos</t>
  </si>
  <si>
    <t>4. Servicios de alimentación para colegiales de centros técnicos</t>
  </si>
  <si>
    <t>5. Servicios de alimentación para estudiantes educación especial</t>
  </si>
  <si>
    <t>6. Servicios de alimentación para estudiantes de educación de adultos</t>
  </si>
  <si>
    <t>Abril</t>
  </si>
  <si>
    <t>Mayo</t>
  </si>
  <si>
    <t>Junio</t>
  </si>
  <si>
    <t>II Trimestre</t>
  </si>
  <si>
    <t xml:space="preserve">3. </t>
  </si>
  <si>
    <t>I Semestre</t>
  </si>
  <si>
    <t>Nota: El grueso de los beneficiarios son las mismas personas todos los meses de acuerdo a las listas de matrícula; sin embargo, puede variar duarnte el año debido a revisiones sobre cambios en dichas listas.</t>
  </si>
  <si>
    <t xml:space="preserve">                   Área de Presupuesto, Desaf (parte de ingresos)</t>
  </si>
  <si>
    <t>Julio</t>
  </si>
  <si>
    <t>Agosto</t>
  </si>
  <si>
    <t>Setiembre</t>
  </si>
  <si>
    <t>III Trimestre</t>
  </si>
  <si>
    <t>Reporte de gastos efectivos financiados por el Fondo de Desarrollo Social y Asignaciones Familiares</t>
  </si>
  <si>
    <t xml:space="preserve">Setiembre </t>
  </si>
  <si>
    <t>Promedio Anual</t>
  </si>
  <si>
    <t>Acumulado</t>
  </si>
  <si>
    <r>
      <rPr>
        <b/>
        <sz val="11"/>
        <color theme="1"/>
        <rFont val="Calibri"/>
        <family val="2"/>
        <scheme val="minor"/>
      </rPr>
      <t>Fuentes:</t>
    </r>
    <r>
      <rPr>
        <sz val="11"/>
        <color theme="1"/>
        <rFont val="Calibri"/>
        <family val="2"/>
        <scheme val="minor"/>
      </rPr>
      <t xml:space="preserve"> Departamento de Planificación y Evaluación de Impacto de la Dirección de Programas de Equidad (parte de gasto)</t>
    </r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</si>
  <si>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Departamento de Planificación y Evaluación de Impacto de la Dirección de Programas de Equidad</t>
    </r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</si>
  <si>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Departamento de Planificación y Evaluación de Impacto de la Dirección de Programas de Equidad</t>
    </r>
  </si>
  <si>
    <r>
      <rPr>
        <b/>
        <sz val="11"/>
        <color theme="1"/>
        <rFont val="Calibri"/>
        <family val="2"/>
        <scheme val="minor"/>
      </rPr>
      <t>Fuentes</t>
    </r>
    <r>
      <rPr>
        <sz val="11"/>
        <color theme="1"/>
        <rFont val="Calibri"/>
        <family val="2"/>
        <scheme val="minor"/>
      </rPr>
      <t>: Departamento de Planificación y Evaluación de Impacto de la Dirección de Programas de Equidad (parte de gasto)</t>
    </r>
  </si>
  <si>
    <t>Nota: El grueso de los beneficiarios son las mismas personas todos los meses de acuerdo a las listas de matrícula; sin embargo, puede variar durante el año debido a revisiones sobre cambios en dichas listas.</t>
  </si>
  <si>
    <t>Octubre</t>
  </si>
  <si>
    <t>Noviembre</t>
  </si>
  <si>
    <t>Diciembre</t>
  </si>
  <si>
    <t>IV trimestre</t>
  </si>
  <si>
    <t>Fuente: Departamento de Planificación y Evaluación de Impacto de la Dirección de Programas de Equidad</t>
  </si>
  <si>
    <t>IV Trimestre</t>
  </si>
  <si>
    <t>Fuentes: Departamento de Planificación y Evaluación de Impacto de la Dirección de Programas de Equidad (parte de gasto)</t>
  </si>
  <si>
    <t>Anual</t>
  </si>
  <si>
    <t>Período:</t>
  </si>
  <si>
    <t>Beneficio</t>
  </si>
  <si>
    <t>Promedio</t>
  </si>
  <si>
    <t>Nota: El giro de recursos a PANEA no se hace directamente. Es Hacienda quien paga a las Juntas de Educación de acuerdo a información remitida por PANEA, y posteriormente Hacienda cobra al Fondo tales recursos. Por esta razón se da un desfase entre la ejecución de los recursos y la salida de estos del Fondo.</t>
  </si>
  <si>
    <t>1. Servicios de alimentación para preescolares y escolares</t>
  </si>
  <si>
    <t>1. Servicios de alimentación para preescolares y escolares*</t>
  </si>
  <si>
    <t>* En servicios de alimentación para escolares, esta incluido en  los recursos del centro Javillos Cod: 1994; los recursos del Colegio Virtual Marco Tulio  Fallas.</t>
  </si>
  <si>
    <t>Los Servicios de alimentación para preescolares esta incluido en escolares(Primaria)</t>
  </si>
  <si>
    <t>Nota: Los recursos de Servicios de alimentación para preescolares esta incluido en escolares(Primaria)</t>
  </si>
  <si>
    <t>1. Servicios de alimentación para preescolares y escolares *</t>
  </si>
  <si>
    <t>Nota: Los Servicios de alimentación para preescolares esta incluido en escolares(Primaria)</t>
  </si>
  <si>
    <t>Primer  Trimestre 2017</t>
  </si>
  <si>
    <t xml:space="preserve">Fecha de actualización: </t>
  </si>
  <si>
    <t>Segundo Trimestre 2017</t>
  </si>
  <si>
    <t>Tercer Trimestre 2017</t>
  </si>
  <si>
    <t>Cuarto Trimestre 2017</t>
  </si>
  <si>
    <t>Primer Semestre 2017</t>
  </si>
  <si>
    <t>Tercer Trimestre Acumulado 2017</t>
  </si>
  <si>
    <t>* En servicios de alimentación para escolares, esta incluido  los recursos del centro Javillos Cod: 1994( Colegio Virtual Marco Tulio  Fallas)</t>
  </si>
  <si>
    <t>con los siguientes montos : ¢392.475,60 (Febrero); ¢463.834,80(Marzo)</t>
  </si>
  <si>
    <t>Fecha de actualización: 12/05/2017</t>
  </si>
  <si>
    <t>* En servicios de alimentación para escolares, esta incluido  los recursos del centro Javillos Cod: 1994( Colegio Virtual Marco Tulio  Fallas) con los siguientes montos :¢321.116,40 (Abril);  ¢499.514,40(Mayo), ¢428.155,20(Junio)</t>
  </si>
  <si>
    <t>Fecha de actualización: 10/07/2017</t>
  </si>
  <si>
    <t>Fecha de actualización: 27/10/2017</t>
  </si>
  <si>
    <t>Fecha de actualización: 22/01/2018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</si>
</sst>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Times New Roman"/>
      <family val="1"/>
    </font>
    <font>
      <sz val="11"/>
      <color theme="9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91">
    <xf numFmtId="0" fontId="0" fillId="0" borderId="0" xfId="0"/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Border="1" applyAlignment="1">
      <alignment vertical="top"/>
    </xf>
    <xf numFmtId="3" fontId="3" fillId="0" borderId="0" xfId="0" applyNumberFormat="1" applyFont="1"/>
    <xf numFmtId="3" fontId="3" fillId="0" borderId="0" xfId="0" applyNumberFormat="1" applyFont="1" applyFill="1" applyBorder="1"/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left"/>
    </xf>
    <xf numFmtId="3" fontId="0" fillId="0" borderId="1" xfId="0" applyNumberFormat="1" applyFont="1" applyFill="1" applyBorder="1" applyAlignment="1">
      <alignment horizontal="left"/>
    </xf>
    <xf numFmtId="3" fontId="0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/>
    <xf numFmtId="165" fontId="0" fillId="0" borderId="0" xfId="1" applyNumberFormat="1" applyFont="1" applyAlignment="1">
      <alignment horizontal="center"/>
    </xf>
    <xf numFmtId="165" fontId="0" fillId="0" borderId="0" xfId="1" applyNumberFormat="1" applyFont="1"/>
    <xf numFmtId="165" fontId="0" fillId="0" borderId="0" xfId="1" applyNumberFormat="1" applyFont="1" applyAlignment="1">
      <alignment horizontal="right"/>
    </xf>
    <xf numFmtId="165" fontId="0" fillId="0" borderId="2" xfId="1" applyNumberFormat="1" applyFont="1" applyBorder="1" applyAlignment="1">
      <alignment horizontal="center"/>
    </xf>
    <xf numFmtId="165" fontId="0" fillId="0" borderId="2" xfId="1" applyNumberFormat="1" applyFont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3" fontId="0" fillId="0" borderId="0" xfId="1" applyNumberFormat="1" applyFont="1"/>
    <xf numFmtId="3" fontId="5" fillId="0" borderId="0" xfId="0" applyNumberFormat="1" applyFont="1" applyFill="1" applyAlignment="1">
      <alignment horizontal="left"/>
    </xf>
    <xf numFmtId="3" fontId="6" fillId="0" borderId="0" xfId="0" applyNumberFormat="1" applyFont="1" applyAlignment="1">
      <alignment horizontal="left"/>
    </xf>
    <xf numFmtId="3" fontId="0" fillId="0" borderId="2" xfId="0" applyNumberFormat="1" applyFont="1" applyFill="1" applyBorder="1" applyAlignment="1">
      <alignment horizontal="left"/>
    </xf>
    <xf numFmtId="3" fontId="0" fillId="0" borderId="2" xfId="1" applyNumberFormat="1" applyFont="1" applyBorder="1"/>
    <xf numFmtId="3" fontId="0" fillId="0" borderId="0" xfId="0" applyNumberFormat="1" applyFont="1" applyAlignment="1">
      <alignment horizontal="left" wrapText="1"/>
    </xf>
    <xf numFmtId="3" fontId="3" fillId="0" borderId="0" xfId="0" applyNumberFormat="1" applyFont="1" applyFill="1" applyAlignment="1">
      <alignment horizontal="center"/>
    </xf>
    <xf numFmtId="3" fontId="0" fillId="0" borderId="0" xfId="0" applyNumberFormat="1" applyFont="1"/>
    <xf numFmtId="3" fontId="0" fillId="0" borderId="0" xfId="0" applyNumberFormat="1" applyFont="1" applyFill="1" applyAlignment="1">
      <alignment horizontal="center"/>
    </xf>
    <xf numFmtId="3" fontId="0" fillId="0" borderId="1" xfId="1" applyNumberFormat="1" applyFont="1" applyBorder="1" applyAlignment="1">
      <alignment horizontal="center"/>
    </xf>
    <xf numFmtId="3" fontId="0" fillId="0" borderId="0" xfId="0" applyNumberFormat="1" applyFont="1" applyAlignment="1">
      <alignment horizontal="right" indent="3"/>
    </xf>
    <xf numFmtId="3" fontId="0" fillId="0" borderId="0" xfId="1" applyNumberFormat="1" applyFont="1" applyAlignment="1">
      <alignment horizontal="right" indent="3"/>
    </xf>
    <xf numFmtId="3" fontId="0" fillId="0" borderId="2" xfId="0" applyNumberFormat="1" applyFont="1" applyBorder="1" applyAlignment="1">
      <alignment horizontal="right" indent="3"/>
    </xf>
    <xf numFmtId="3" fontId="0" fillId="0" borderId="0" xfId="0" applyNumberFormat="1" applyFont="1" applyAlignment="1">
      <alignment horizontal="center"/>
    </xf>
    <xf numFmtId="165" fontId="0" fillId="0" borderId="0" xfId="1" applyNumberFormat="1" applyFont="1" applyFill="1" applyAlignment="1">
      <alignment horizontal="right" indent="3"/>
    </xf>
    <xf numFmtId="165" fontId="0" fillId="0" borderId="0" xfId="1" applyNumberFormat="1" applyFont="1" applyAlignment="1">
      <alignment horizontal="right" indent="3"/>
    </xf>
    <xf numFmtId="3" fontId="3" fillId="0" borderId="0" xfId="0" applyNumberFormat="1" applyFont="1" applyFill="1" applyAlignment="1">
      <alignment horizontal="center"/>
    </xf>
    <xf numFmtId="165" fontId="3" fillId="0" borderId="0" xfId="1" applyNumberFormat="1" applyFont="1" applyFill="1" applyAlignment="1">
      <alignment horizontal="right"/>
    </xf>
    <xf numFmtId="165" fontId="3" fillId="0" borderId="0" xfId="1" applyNumberFormat="1" applyFont="1" applyFill="1" applyBorder="1" applyAlignment="1">
      <alignment vertical="top"/>
    </xf>
    <xf numFmtId="165" fontId="3" fillId="0" borderId="0" xfId="1" applyNumberFormat="1" applyFont="1"/>
    <xf numFmtId="165" fontId="3" fillId="0" borderId="0" xfId="1" applyNumberFormat="1" applyFont="1" applyFill="1" applyAlignment="1">
      <alignment horizontal="center"/>
    </xf>
    <xf numFmtId="165" fontId="3" fillId="0" borderId="0" xfId="1" applyNumberFormat="1" applyFont="1" applyFill="1" applyBorder="1"/>
    <xf numFmtId="165" fontId="3" fillId="0" borderId="0" xfId="1" applyNumberFormat="1" applyFont="1" applyAlignment="1">
      <alignment horizontal="left"/>
    </xf>
    <xf numFmtId="165" fontId="0" fillId="0" borderId="0" xfId="1" applyNumberFormat="1" applyFont="1" applyFill="1" applyAlignment="1">
      <alignment horizontal="right"/>
    </xf>
    <xf numFmtId="165" fontId="0" fillId="0" borderId="0" xfId="1" applyNumberFormat="1" applyFont="1" applyFill="1" applyBorder="1" applyAlignment="1">
      <alignment vertical="top"/>
    </xf>
    <xf numFmtId="165" fontId="0" fillId="0" borderId="0" xfId="1" applyNumberFormat="1" applyFont="1" applyFill="1" applyBorder="1"/>
    <xf numFmtId="165" fontId="0" fillId="0" borderId="0" xfId="1" applyNumberFormat="1" applyFont="1" applyFill="1"/>
    <xf numFmtId="165" fontId="0" fillId="0" borderId="1" xfId="1" applyNumberFormat="1" applyFont="1" applyFill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65" fontId="5" fillId="0" borderId="0" xfId="1" applyNumberFormat="1" applyFont="1" applyAlignment="1">
      <alignment horizontal="left"/>
    </xf>
    <xf numFmtId="165" fontId="5" fillId="0" borderId="0" xfId="1" applyNumberFormat="1" applyFont="1" applyFill="1" applyAlignment="1">
      <alignment horizontal="left"/>
    </xf>
    <xf numFmtId="165" fontId="2" fillId="0" borderId="0" xfId="1" applyNumberFormat="1" applyFont="1" applyFill="1" applyAlignment="1">
      <alignment horizontal="left"/>
    </xf>
    <xf numFmtId="165" fontId="0" fillId="0" borderId="2" xfId="1" applyNumberFormat="1" applyFont="1" applyFill="1" applyBorder="1"/>
    <xf numFmtId="165" fontId="0" fillId="0" borderId="0" xfId="1" applyNumberFormat="1" applyFont="1" applyFill="1" applyAlignment="1">
      <alignment horizontal="left"/>
    </xf>
    <xf numFmtId="165" fontId="7" fillId="0" borderId="0" xfId="1" applyNumberFormat="1" applyFont="1" applyFill="1" applyAlignment="1">
      <alignment horizontal="left" vertical="center" wrapText="1"/>
    </xf>
    <xf numFmtId="165" fontId="0" fillId="0" borderId="1" xfId="1" applyNumberFormat="1" applyFont="1" applyFill="1" applyBorder="1" applyAlignment="1">
      <alignment horizontal="left"/>
    </xf>
    <xf numFmtId="165" fontId="6" fillId="0" borderId="0" xfId="1" applyNumberFormat="1" applyFont="1" applyAlignment="1">
      <alignment horizontal="left"/>
    </xf>
    <xf numFmtId="165" fontId="0" fillId="0" borderId="2" xfId="1" applyNumberFormat="1" applyFont="1" applyFill="1" applyBorder="1" applyAlignment="1">
      <alignment horizontal="left"/>
    </xf>
    <xf numFmtId="165" fontId="3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left" wrapText="1"/>
    </xf>
    <xf numFmtId="165" fontId="0" fillId="0" borderId="0" xfId="1" applyNumberFormat="1" applyFont="1" applyAlignment="1">
      <alignment horizontal="left"/>
    </xf>
    <xf numFmtId="165" fontId="0" fillId="0" borderId="2" xfId="1" applyNumberFormat="1" applyFont="1" applyBorder="1" applyAlignment="1">
      <alignment horizontal="left"/>
    </xf>
    <xf numFmtId="165" fontId="0" fillId="0" borderId="0" xfId="1" applyNumberFormat="1" applyFont="1" applyFill="1" applyAlignment="1">
      <alignment horizontal="center"/>
    </xf>
    <xf numFmtId="165" fontId="0" fillId="0" borderId="2" xfId="1" applyNumberFormat="1" applyFont="1" applyBorder="1" applyAlignment="1">
      <alignment horizontal="right" indent="3"/>
    </xf>
    <xf numFmtId="3" fontId="0" fillId="0" borderId="0" xfId="0" applyNumberFormat="1" applyFont="1" applyBorder="1"/>
    <xf numFmtId="3" fontId="0" fillId="0" borderId="0" xfId="1" applyNumberFormat="1" applyFont="1" applyBorder="1"/>
    <xf numFmtId="1" fontId="3" fillId="0" borderId="0" xfId="1" applyNumberFormat="1" applyFont="1" applyAlignment="1">
      <alignment horizontal="left"/>
    </xf>
    <xf numFmtId="165" fontId="0" fillId="0" borderId="0" xfId="2" applyNumberFormat="1" applyFont="1" applyFill="1"/>
    <xf numFmtId="164" fontId="0" fillId="0" borderId="0" xfId="1" applyFont="1"/>
    <xf numFmtId="3" fontId="0" fillId="0" borderId="0" xfId="0" applyNumberFormat="1" applyFont="1" applyFill="1"/>
    <xf numFmtId="165" fontId="5" fillId="2" borderId="0" xfId="1" applyNumberFormat="1" applyFont="1" applyFill="1" applyAlignment="1">
      <alignment horizontal="left"/>
    </xf>
    <xf numFmtId="165" fontId="0" fillId="2" borderId="0" xfId="1" applyNumberFormat="1" applyFont="1" applyFill="1"/>
    <xf numFmtId="3" fontId="5" fillId="2" borderId="0" xfId="0" applyNumberFormat="1" applyFont="1" applyFill="1" applyAlignment="1">
      <alignment horizontal="left"/>
    </xf>
    <xf numFmtId="3" fontId="0" fillId="2" borderId="0" xfId="1" applyNumberFormat="1" applyFont="1" applyFill="1"/>
    <xf numFmtId="0" fontId="9" fillId="0" borderId="0" xfId="0" applyFont="1"/>
    <xf numFmtId="165" fontId="2" fillId="0" borderId="0" xfId="1" applyNumberFormat="1" applyFont="1"/>
    <xf numFmtId="165" fontId="10" fillId="0" borderId="0" xfId="1" applyNumberFormat="1" applyFont="1"/>
    <xf numFmtId="3" fontId="2" fillId="0" borderId="0" xfId="0" applyNumberFormat="1" applyFont="1"/>
    <xf numFmtId="165" fontId="1" fillId="0" borderId="2" xfId="1" applyNumberFormat="1" applyFont="1" applyBorder="1" applyAlignment="1">
      <alignment horizontal="right" indent="3"/>
    </xf>
    <xf numFmtId="165" fontId="7" fillId="0" borderId="0" xfId="1" applyNumberFormat="1" applyFont="1" applyFill="1" applyAlignment="1">
      <alignment horizontal="left" vertical="center" wrapText="1"/>
    </xf>
    <xf numFmtId="0" fontId="11" fillId="0" borderId="0" xfId="0" applyFont="1" applyFill="1"/>
    <xf numFmtId="0" fontId="8" fillId="0" borderId="0" xfId="1" applyNumberFormat="1" applyFont="1" applyAlignment="1">
      <alignment horizontal="left" wrapText="1"/>
    </xf>
    <xf numFmtId="165" fontId="3" fillId="0" borderId="0" xfId="1" applyNumberFormat="1" applyFont="1" applyFill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Alignment="1">
      <alignment horizontal="left" vertical="center" wrapText="1"/>
    </xf>
    <xf numFmtId="165" fontId="0" fillId="0" borderId="0" xfId="1" applyNumberFormat="1" applyFont="1" applyFill="1" applyAlignment="1">
      <alignment horizontal="left" wrapText="1"/>
    </xf>
    <xf numFmtId="0" fontId="8" fillId="0" borderId="0" xfId="1" applyNumberFormat="1" applyFont="1" applyAlignment="1">
      <alignment horizontal="center" wrapText="1"/>
    </xf>
    <xf numFmtId="3" fontId="3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left" vertical="top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topLeftCell="A31" zoomScale="90" zoomScaleNormal="90" workbookViewId="0">
      <selection activeCell="B87" sqref="B87"/>
    </sheetView>
  </sheetViews>
  <sheetFormatPr baseColWidth="10" defaultColWidth="11.42578125" defaultRowHeight="15" customHeight="1" x14ac:dyDescent="0.25"/>
  <cols>
    <col min="1" max="1" width="62.85546875" style="46" customWidth="1"/>
    <col min="2" max="2" width="19.7109375" style="14" customWidth="1"/>
    <col min="3" max="3" width="19.42578125" style="14" customWidth="1"/>
    <col min="4" max="4" width="20.85546875" style="14" customWidth="1"/>
    <col min="5" max="5" width="19.28515625" style="14" customWidth="1"/>
    <col min="6" max="6" width="14.42578125" style="14" customWidth="1"/>
    <col min="7" max="7" width="16.42578125" style="14" bestFit="1" customWidth="1"/>
    <col min="8" max="16384" width="11.42578125" style="14"/>
  </cols>
  <sheetData>
    <row r="1" spans="1:6" ht="15" customHeight="1" x14ac:dyDescent="0.25">
      <c r="A1" s="82" t="s">
        <v>15</v>
      </c>
      <c r="B1" s="82"/>
      <c r="C1" s="82"/>
      <c r="D1" s="82"/>
      <c r="E1" s="82"/>
      <c r="F1" s="82"/>
    </row>
    <row r="2" spans="1:6" ht="15" customHeight="1" x14ac:dyDescent="0.25">
      <c r="A2" s="37" t="s">
        <v>0</v>
      </c>
      <c r="B2" s="38" t="s">
        <v>26</v>
      </c>
      <c r="C2" s="39"/>
      <c r="D2" s="40"/>
      <c r="E2" s="40"/>
      <c r="F2" s="40"/>
    </row>
    <row r="3" spans="1:6" ht="15" customHeight="1" x14ac:dyDescent="0.25">
      <c r="A3" s="37" t="s">
        <v>1</v>
      </c>
      <c r="B3" s="38" t="s">
        <v>16</v>
      </c>
      <c r="C3" s="41"/>
      <c r="D3" s="40"/>
      <c r="E3" s="40"/>
      <c r="F3" s="40"/>
    </row>
    <row r="4" spans="1:6" ht="15" customHeight="1" x14ac:dyDescent="0.25">
      <c r="A4" s="37" t="s">
        <v>10</v>
      </c>
      <c r="B4" s="41" t="s">
        <v>27</v>
      </c>
      <c r="C4" s="41"/>
      <c r="D4" s="40"/>
      <c r="E4" s="40"/>
      <c r="F4" s="40"/>
    </row>
    <row r="5" spans="1:6" ht="15" customHeight="1" x14ac:dyDescent="0.25">
      <c r="A5" s="37" t="s">
        <v>28</v>
      </c>
      <c r="B5" s="42" t="s">
        <v>88</v>
      </c>
      <c r="C5" s="41"/>
      <c r="D5" s="40"/>
      <c r="E5" s="40"/>
      <c r="F5" s="40"/>
    </row>
    <row r="6" spans="1:6" ht="15" customHeight="1" x14ac:dyDescent="0.25">
      <c r="A6" s="43"/>
      <c r="B6" s="44"/>
      <c r="C6" s="45"/>
    </row>
    <row r="7" spans="1:6" ht="15" customHeight="1" x14ac:dyDescent="0.25">
      <c r="A7" s="43"/>
      <c r="B7" s="45"/>
      <c r="C7" s="45"/>
    </row>
    <row r="8" spans="1:6" ht="15" customHeight="1" x14ac:dyDescent="0.25">
      <c r="A8" s="82" t="s">
        <v>6</v>
      </c>
      <c r="B8" s="82"/>
      <c r="C8" s="82"/>
      <c r="D8" s="82"/>
      <c r="E8" s="82"/>
      <c r="F8" s="82"/>
    </row>
    <row r="9" spans="1:6" ht="15" customHeight="1" x14ac:dyDescent="0.25">
      <c r="A9" s="82" t="s">
        <v>11</v>
      </c>
      <c r="B9" s="82"/>
      <c r="C9" s="82"/>
      <c r="D9" s="82"/>
      <c r="E9" s="82"/>
      <c r="F9" s="82"/>
    </row>
    <row r="10" spans="1:6" ht="15" customHeight="1" x14ac:dyDescent="0.25">
      <c r="B10" s="45"/>
      <c r="C10" s="45"/>
    </row>
    <row r="11" spans="1:6" ht="15" customHeight="1" thickBot="1" x14ac:dyDescent="0.3">
      <c r="A11" s="47" t="s">
        <v>78</v>
      </c>
      <c r="B11" s="48" t="s">
        <v>2</v>
      </c>
      <c r="C11" s="48" t="s">
        <v>22</v>
      </c>
      <c r="D11" s="48" t="s">
        <v>23</v>
      </c>
      <c r="E11" s="48" t="s">
        <v>24</v>
      </c>
      <c r="F11" s="48" t="s">
        <v>25</v>
      </c>
    </row>
    <row r="13" spans="1:6" ht="15" customHeight="1" x14ac:dyDescent="0.25">
      <c r="A13" s="49" t="s">
        <v>81</v>
      </c>
      <c r="B13" s="14" t="s">
        <v>3</v>
      </c>
      <c r="C13" s="13"/>
      <c r="D13" s="14">
        <v>499968</v>
      </c>
      <c r="E13" s="14">
        <v>499968</v>
      </c>
      <c r="F13" s="13">
        <f>AVERAGE(D13:E13)</f>
        <v>499968</v>
      </c>
    </row>
    <row r="14" spans="1:6" ht="15" customHeight="1" x14ac:dyDescent="0.25">
      <c r="A14" s="50" t="s">
        <v>36</v>
      </c>
      <c r="B14" s="14" t="s">
        <v>3</v>
      </c>
      <c r="C14" s="13"/>
      <c r="D14" s="15">
        <v>136248</v>
      </c>
      <c r="E14" s="15">
        <v>136248</v>
      </c>
      <c r="F14" s="13">
        <f t="shared" ref="F14:F19" si="0">AVERAGE(D14:E14)</f>
        <v>136248</v>
      </c>
    </row>
    <row r="15" spans="1:6" ht="15" customHeight="1" x14ac:dyDescent="0.25">
      <c r="A15" s="50" t="s">
        <v>41</v>
      </c>
      <c r="B15" s="14" t="s">
        <v>3</v>
      </c>
      <c r="C15" s="13"/>
      <c r="D15" s="15">
        <v>74026</v>
      </c>
      <c r="E15" s="15">
        <v>74026</v>
      </c>
      <c r="F15" s="13">
        <f t="shared" si="0"/>
        <v>74026</v>
      </c>
    </row>
    <row r="16" spans="1:6" ht="15" customHeight="1" x14ac:dyDescent="0.25">
      <c r="A16" s="50" t="s">
        <v>37</v>
      </c>
      <c r="B16" s="14" t="s">
        <v>3</v>
      </c>
      <c r="C16" s="13"/>
      <c r="D16" s="15">
        <v>4459</v>
      </c>
      <c r="E16" s="15">
        <v>4459</v>
      </c>
      <c r="F16" s="13">
        <f t="shared" si="0"/>
        <v>4459</v>
      </c>
    </row>
    <row r="17" spans="1:6" ht="15" customHeight="1" x14ac:dyDescent="0.25">
      <c r="A17" s="50" t="s">
        <v>38</v>
      </c>
      <c r="B17" s="14" t="s">
        <v>3</v>
      </c>
      <c r="C17" s="13"/>
      <c r="D17" s="15">
        <v>49341</v>
      </c>
      <c r="E17" s="15">
        <v>49341</v>
      </c>
      <c r="F17" s="13">
        <f t="shared" si="0"/>
        <v>49341</v>
      </c>
    </row>
    <row r="18" spans="1:6" ht="15" customHeight="1" x14ac:dyDescent="0.25">
      <c r="A18" s="51"/>
      <c r="D18" s="13"/>
      <c r="E18" s="13"/>
      <c r="F18" s="13"/>
    </row>
    <row r="19" spans="1:6" ht="15" customHeight="1" thickBot="1" x14ac:dyDescent="0.3">
      <c r="A19" s="52" t="s">
        <v>12</v>
      </c>
      <c r="B19" s="17"/>
      <c r="C19" s="17">
        <f>SUM(C13:C18)</f>
        <v>0</v>
      </c>
      <c r="D19" s="17">
        <f>SUM(D13:D18)</f>
        <v>764042</v>
      </c>
      <c r="E19" s="17">
        <f>SUM(E13:E18)</f>
        <v>764042</v>
      </c>
      <c r="F19" s="17">
        <f t="shared" si="0"/>
        <v>764042</v>
      </c>
    </row>
    <row r="20" spans="1:6" ht="15" customHeight="1" thickTop="1" x14ac:dyDescent="0.25">
      <c r="A20" s="53" t="s">
        <v>66</v>
      </c>
      <c r="B20" s="19"/>
      <c r="C20" s="18"/>
      <c r="D20" s="19"/>
      <c r="E20" s="19"/>
      <c r="F20" s="19"/>
    </row>
    <row r="21" spans="1:6" ht="15" customHeight="1" x14ac:dyDescent="0.25">
      <c r="A21" s="84" t="s">
        <v>68</v>
      </c>
      <c r="B21" s="84"/>
      <c r="C21" s="84"/>
      <c r="D21" s="84"/>
      <c r="E21" s="84"/>
      <c r="F21" s="84"/>
    </row>
    <row r="22" spans="1:6" ht="15" customHeight="1" x14ac:dyDescent="0.25">
      <c r="A22" s="84"/>
      <c r="B22" s="84"/>
      <c r="C22" s="84"/>
      <c r="D22" s="84"/>
      <c r="E22" s="84"/>
      <c r="F22" s="84"/>
    </row>
    <row r="23" spans="1:6" ht="15" customHeight="1" x14ac:dyDescent="0.25">
      <c r="A23" s="84" t="s">
        <v>84</v>
      </c>
      <c r="B23" s="84"/>
      <c r="C23" s="84"/>
      <c r="D23" s="84"/>
      <c r="E23" s="79"/>
      <c r="F23" s="79"/>
    </row>
    <row r="24" spans="1:6" ht="15" customHeight="1" x14ac:dyDescent="0.25">
      <c r="A24" s="83" t="s">
        <v>13</v>
      </c>
      <c r="B24" s="83"/>
      <c r="C24" s="83"/>
      <c r="D24" s="83"/>
      <c r="E24" s="83"/>
    </row>
    <row r="25" spans="1:6" ht="15" customHeight="1" x14ac:dyDescent="0.25">
      <c r="A25" s="82" t="s">
        <v>39</v>
      </c>
      <c r="B25" s="82"/>
      <c r="C25" s="82"/>
      <c r="D25" s="82"/>
      <c r="E25" s="82"/>
    </row>
    <row r="26" spans="1:6" ht="15" customHeight="1" x14ac:dyDescent="0.25">
      <c r="A26" s="82" t="s">
        <v>40</v>
      </c>
      <c r="B26" s="82"/>
      <c r="C26" s="82"/>
      <c r="D26" s="82"/>
      <c r="E26" s="82"/>
    </row>
    <row r="28" spans="1:6" ht="15" customHeight="1" thickBot="1" x14ac:dyDescent="0.3">
      <c r="A28" s="47" t="s">
        <v>78</v>
      </c>
      <c r="B28" s="48" t="s">
        <v>22</v>
      </c>
      <c r="C28" s="48" t="s">
        <v>23</v>
      </c>
      <c r="D28" s="48" t="s">
        <v>24</v>
      </c>
      <c r="E28" s="48" t="s">
        <v>25</v>
      </c>
    </row>
    <row r="29" spans="1:6" ht="15" customHeight="1" x14ac:dyDescent="0.25">
      <c r="A29" s="53"/>
    </row>
    <row r="30" spans="1:6" ht="15" customHeight="1" x14ac:dyDescent="0.25">
      <c r="A30" s="70" t="s">
        <v>86</v>
      </c>
      <c r="B30" s="71">
        <f>+B31+B32+B33</f>
        <v>0</v>
      </c>
      <c r="C30" s="71">
        <f t="shared" ref="C30:D30" si="1">+C31+C32+C33</f>
        <v>2969951170.6600008</v>
      </c>
      <c r="D30" s="71">
        <f t="shared" si="1"/>
        <v>5028787005.4100142</v>
      </c>
      <c r="E30" s="71">
        <f t="shared" ref="E30" si="2">SUM(E31:E33)</f>
        <v>7998738176.070015</v>
      </c>
    </row>
    <row r="31" spans="1:6" ht="15" customHeight="1" x14ac:dyDescent="0.25">
      <c r="A31" s="56" t="s">
        <v>17</v>
      </c>
      <c r="B31" s="14">
        <v>0</v>
      </c>
      <c r="C31" s="14">
        <v>2612093670.6600008</v>
      </c>
      <c r="D31" s="14">
        <v>3988037617.3299975</v>
      </c>
      <c r="E31" s="14">
        <f>SUM(C31:D31)</f>
        <v>6600131287.9899979</v>
      </c>
    </row>
    <row r="32" spans="1:6" ht="15" customHeight="1" x14ac:dyDescent="0.25">
      <c r="A32" s="56" t="s">
        <v>18</v>
      </c>
      <c r="B32" s="14">
        <v>0</v>
      </c>
      <c r="C32" s="14">
        <v>357857500</v>
      </c>
      <c r="D32" s="14">
        <v>1040749388.0800165</v>
      </c>
      <c r="E32" s="14">
        <f>SUM(C32:D32)</f>
        <v>1398606888.0800166</v>
      </c>
    </row>
    <row r="33" spans="1:5" ht="15" customHeight="1" x14ac:dyDescent="0.25">
      <c r="A33" s="56" t="s">
        <v>19</v>
      </c>
    </row>
    <row r="34" spans="1:5" ht="15" customHeight="1" x14ac:dyDescent="0.25">
      <c r="A34" s="70" t="s">
        <v>36</v>
      </c>
      <c r="B34" s="71">
        <f t="shared" ref="B34:D34" si="3">SUM(B35:B37)</f>
        <v>0</v>
      </c>
      <c r="C34" s="71">
        <f t="shared" si="3"/>
        <v>740816740.59999955</v>
      </c>
      <c r="D34" s="71">
        <f t="shared" si="3"/>
        <v>1213814224.7700005</v>
      </c>
      <c r="E34" s="71">
        <f t="shared" ref="E34" si="4">SUM(E35:E37)</f>
        <v>1954630965.3699999</v>
      </c>
    </row>
    <row r="35" spans="1:5" ht="15" customHeight="1" x14ac:dyDescent="0.25">
      <c r="A35" s="56" t="s">
        <v>17</v>
      </c>
      <c r="B35" s="14">
        <v>0</v>
      </c>
      <c r="C35" s="14">
        <v>639358240.59999955</v>
      </c>
      <c r="D35" s="14">
        <v>988365170.86000049</v>
      </c>
      <c r="E35" s="14">
        <f>SUM(C35:D35)</f>
        <v>1627723411.46</v>
      </c>
    </row>
    <row r="36" spans="1:5" ht="15" customHeight="1" x14ac:dyDescent="0.25">
      <c r="A36" s="56" t="s">
        <v>18</v>
      </c>
      <c r="B36" s="14">
        <v>0</v>
      </c>
      <c r="C36" s="14">
        <v>101458500</v>
      </c>
      <c r="D36" s="14">
        <v>225449053.90999985</v>
      </c>
      <c r="E36" s="14">
        <f>SUM(C36:D36)</f>
        <v>326907553.90999985</v>
      </c>
    </row>
    <row r="37" spans="1:5" ht="15" customHeight="1" x14ac:dyDescent="0.25">
      <c r="A37" s="56" t="s">
        <v>19</v>
      </c>
    </row>
    <row r="38" spans="1:5" ht="15" customHeight="1" x14ac:dyDescent="0.25">
      <c r="A38" s="70" t="s">
        <v>41</v>
      </c>
      <c r="B38" s="71">
        <f t="shared" ref="B38:D38" si="5">SUM(B39:B41)</f>
        <v>0</v>
      </c>
      <c r="C38" s="71">
        <f t="shared" si="5"/>
        <v>355351425.63000011</v>
      </c>
      <c r="D38" s="71">
        <f t="shared" si="5"/>
        <v>574018280.93999994</v>
      </c>
      <c r="E38" s="71">
        <f t="shared" ref="E38" si="6">SUM(E39:E41)</f>
        <v>929369706.57000005</v>
      </c>
    </row>
    <row r="39" spans="1:5" ht="15" customHeight="1" x14ac:dyDescent="0.25">
      <c r="A39" s="56" t="s">
        <v>17</v>
      </c>
      <c r="B39" s="14">
        <v>0</v>
      </c>
      <c r="C39" s="14">
        <v>306820800.63000011</v>
      </c>
      <c r="D39" s="14">
        <v>458292876.45999992</v>
      </c>
      <c r="E39" s="14">
        <f>SUM(C39:D39)</f>
        <v>765113677.09000003</v>
      </c>
    </row>
    <row r="40" spans="1:5" ht="15" customHeight="1" x14ac:dyDescent="0.25">
      <c r="A40" s="56" t="s">
        <v>18</v>
      </c>
      <c r="B40" s="14">
        <v>0</v>
      </c>
      <c r="C40" s="14">
        <v>48530625</v>
      </c>
      <c r="D40" s="14">
        <v>115725404.48</v>
      </c>
      <c r="E40" s="14">
        <f>SUM(C40:D40)</f>
        <v>164256029.48000002</v>
      </c>
    </row>
    <row r="41" spans="1:5" ht="15" customHeight="1" x14ac:dyDescent="0.25">
      <c r="A41" s="56" t="s">
        <v>19</v>
      </c>
    </row>
    <row r="42" spans="1:5" ht="15" customHeight="1" x14ac:dyDescent="0.25">
      <c r="A42" s="70" t="s">
        <v>37</v>
      </c>
      <c r="B42" s="71">
        <f t="shared" ref="B42:D42" si="7">SUM(B43:B45)</f>
        <v>0</v>
      </c>
      <c r="C42" s="71">
        <f t="shared" si="7"/>
        <v>21722207.210000001</v>
      </c>
      <c r="D42" s="71">
        <f t="shared" si="7"/>
        <v>36693722.899999999</v>
      </c>
      <c r="E42" s="71">
        <f t="shared" ref="E42" si="8">SUM(E43:E45)</f>
        <v>58415930.109999999</v>
      </c>
    </row>
    <row r="43" spans="1:5" ht="15" customHeight="1" x14ac:dyDescent="0.25">
      <c r="A43" s="56" t="s">
        <v>17</v>
      </c>
      <c r="B43" s="14">
        <v>0</v>
      </c>
      <c r="C43" s="14">
        <v>16717207.209999999</v>
      </c>
      <c r="D43" s="14">
        <v>26552921.939999998</v>
      </c>
      <c r="E43" s="14">
        <f>SUM(C43:D43)</f>
        <v>43270129.149999999</v>
      </c>
    </row>
    <row r="44" spans="1:5" ht="15" customHeight="1" x14ac:dyDescent="0.25">
      <c r="A44" s="56" t="s">
        <v>18</v>
      </c>
      <c r="B44" s="14">
        <v>0</v>
      </c>
      <c r="C44" s="14">
        <v>5005000</v>
      </c>
      <c r="D44" s="14">
        <v>10140800.960000001</v>
      </c>
      <c r="E44" s="14">
        <f>SUM(C44:D44)</f>
        <v>15145800.960000001</v>
      </c>
    </row>
    <row r="45" spans="1:5" ht="15" customHeight="1" x14ac:dyDescent="0.25">
      <c r="A45" s="56" t="s">
        <v>19</v>
      </c>
    </row>
    <row r="46" spans="1:5" ht="15" customHeight="1" x14ac:dyDescent="0.25">
      <c r="A46" s="70" t="s">
        <v>38</v>
      </c>
      <c r="B46" s="71">
        <f t="shared" ref="B46:D46" si="9">SUM(B47:B49)</f>
        <v>0</v>
      </c>
      <c r="C46" s="71">
        <f t="shared" si="9"/>
        <v>246302855.79000011</v>
      </c>
      <c r="D46" s="71">
        <f t="shared" si="9"/>
        <v>412553351.67999995</v>
      </c>
      <c r="E46" s="71">
        <f t="shared" ref="E46" si="10">SUM(E47:E49)</f>
        <v>658856207.47000015</v>
      </c>
    </row>
    <row r="47" spans="1:5" ht="15" customHeight="1" x14ac:dyDescent="0.25">
      <c r="A47" s="56" t="s">
        <v>17</v>
      </c>
      <c r="B47" s="14">
        <v>0</v>
      </c>
      <c r="C47" s="14">
        <v>229232230.79000011</v>
      </c>
      <c r="D47" s="14">
        <v>368439122.35999995</v>
      </c>
      <c r="E47" s="14">
        <f>SUM(C47:D47)</f>
        <v>597671353.1500001</v>
      </c>
    </row>
    <row r="48" spans="1:5" ht="15" customHeight="1" x14ac:dyDescent="0.25">
      <c r="A48" s="56" t="s">
        <v>18</v>
      </c>
      <c r="B48" s="14">
        <v>0</v>
      </c>
      <c r="C48" s="14">
        <v>17070625</v>
      </c>
      <c r="D48" s="14">
        <v>44114229.32</v>
      </c>
      <c r="E48" s="14">
        <f>SUM(C48:D48)</f>
        <v>61184854.32</v>
      </c>
    </row>
    <row r="49" spans="1:5" ht="15" customHeight="1" x14ac:dyDescent="0.25">
      <c r="A49" s="56" t="s">
        <v>19</v>
      </c>
    </row>
    <row r="50" spans="1:5" ht="15" customHeight="1" x14ac:dyDescent="0.25">
      <c r="A50" s="50"/>
    </row>
    <row r="51" spans="1:5" ht="15" customHeight="1" thickBot="1" x14ac:dyDescent="0.3">
      <c r="A51" s="57" t="s">
        <v>12</v>
      </c>
      <c r="B51" s="17">
        <f>+B30+B34+B38+B42+B46</f>
        <v>0</v>
      </c>
      <c r="C51" s="17">
        <f>+C30+C34+C38+C42+C46</f>
        <v>4334144399.8900003</v>
      </c>
      <c r="D51" s="17">
        <f t="shared" ref="D51:E51" si="11">+D30+D34+D38+D42+D46</f>
        <v>7265866585.7000141</v>
      </c>
      <c r="E51" s="17">
        <f t="shared" si="11"/>
        <v>11600010985.590014</v>
      </c>
    </row>
    <row r="52" spans="1:5" ht="15" customHeight="1" thickTop="1" x14ac:dyDescent="0.25">
      <c r="A52" s="53" t="s">
        <v>66</v>
      </c>
    </row>
    <row r="53" spans="1:5" ht="15" customHeight="1" x14ac:dyDescent="0.25">
      <c r="A53" s="53" t="s">
        <v>95</v>
      </c>
    </row>
    <row r="54" spans="1:5" ht="15" customHeight="1" x14ac:dyDescent="0.25">
      <c r="A54" s="53" t="s">
        <v>96</v>
      </c>
    </row>
    <row r="55" spans="1:5" ht="15" customHeight="1" x14ac:dyDescent="0.25">
      <c r="A55" s="82" t="s">
        <v>14</v>
      </c>
      <c r="B55" s="82"/>
      <c r="C55" s="82"/>
      <c r="D55" s="82"/>
      <c r="E55" s="82"/>
    </row>
    <row r="56" spans="1:5" ht="15" customHeight="1" x14ac:dyDescent="0.25">
      <c r="A56" s="82" t="s">
        <v>42</v>
      </c>
      <c r="B56" s="82"/>
      <c r="C56" s="82"/>
      <c r="D56" s="82"/>
      <c r="E56" s="82"/>
    </row>
    <row r="57" spans="1:5" ht="15" customHeight="1" x14ac:dyDescent="0.25">
      <c r="A57" s="37" t="s">
        <v>7</v>
      </c>
      <c r="B57" s="39" t="s">
        <v>8</v>
      </c>
      <c r="C57" s="58"/>
      <c r="D57" s="58"/>
      <c r="E57" s="58"/>
    </row>
    <row r="59" spans="1:5" ht="15" customHeight="1" thickBot="1" x14ac:dyDescent="0.3">
      <c r="A59" s="55" t="s">
        <v>9</v>
      </c>
      <c r="B59" s="48" t="s">
        <v>22</v>
      </c>
      <c r="C59" s="48" t="s">
        <v>23</v>
      </c>
      <c r="D59" s="48" t="s">
        <v>24</v>
      </c>
      <c r="E59" s="48" t="s">
        <v>25</v>
      </c>
    </row>
    <row r="60" spans="1:5" ht="15" customHeight="1" x14ac:dyDescent="0.25">
      <c r="A60" s="53"/>
    </row>
    <row r="61" spans="1:5" ht="32.25" customHeight="1" x14ac:dyDescent="0.25">
      <c r="A61" s="59" t="s">
        <v>20</v>
      </c>
      <c r="B61" s="14">
        <v>0</v>
      </c>
      <c r="C61" s="14">
        <v>3804222149.8900003</v>
      </c>
      <c r="D61" s="14">
        <v>5829687708.9499969</v>
      </c>
      <c r="E61" s="14">
        <f>SUM(B61:D61)</f>
        <v>9633909858.8399963</v>
      </c>
    </row>
    <row r="62" spans="1:5" ht="42.75" customHeight="1" x14ac:dyDescent="0.25">
      <c r="A62" s="59" t="s">
        <v>21</v>
      </c>
      <c r="B62" s="14">
        <v>0</v>
      </c>
      <c r="C62" s="14">
        <v>529922250</v>
      </c>
      <c r="D62" s="14">
        <v>1436178876.7500165</v>
      </c>
      <c r="E62" s="14">
        <f>SUM(B62:D62)</f>
        <v>1966101126.7500165</v>
      </c>
    </row>
    <row r="63" spans="1:5" ht="15" customHeight="1" x14ac:dyDescent="0.25">
      <c r="A63" s="59" t="s">
        <v>43</v>
      </c>
      <c r="E63" s="14">
        <f>SUM(B63:D63)</f>
        <v>0</v>
      </c>
    </row>
    <row r="64" spans="1:5" ht="15" customHeight="1" x14ac:dyDescent="0.25">
      <c r="A64" s="53" t="s">
        <v>4</v>
      </c>
      <c r="E64" s="14">
        <f>SUM(C64:D64)</f>
        <v>0</v>
      </c>
    </row>
    <row r="65" spans="1:5" ht="15" customHeight="1" x14ac:dyDescent="0.25">
      <c r="A65" s="53" t="s">
        <v>5</v>
      </c>
    </row>
    <row r="66" spans="1:5" ht="15" customHeight="1" thickBot="1" x14ac:dyDescent="0.3">
      <c r="A66" s="57" t="s">
        <v>12</v>
      </c>
      <c r="B66" s="17">
        <f>SUM(B61:B64)</f>
        <v>0</v>
      </c>
      <c r="C66" s="17">
        <f>SUM(C61:C64)</f>
        <v>4334144399.8900003</v>
      </c>
      <c r="D66" s="17">
        <f>SUM(D61:D63)</f>
        <v>7265866585.7000132</v>
      </c>
      <c r="E66" s="17">
        <f>SUM(E61:E64)</f>
        <v>11600010985.590014</v>
      </c>
    </row>
    <row r="67" spans="1:5" ht="15" customHeight="1" thickTop="1" x14ac:dyDescent="0.25">
      <c r="A67" s="53" t="s">
        <v>65</v>
      </c>
    </row>
    <row r="70" spans="1:5" ht="15" customHeight="1" x14ac:dyDescent="0.25">
      <c r="A70" s="82" t="s">
        <v>29</v>
      </c>
      <c r="B70" s="82"/>
      <c r="C70" s="82"/>
      <c r="D70" s="82"/>
      <c r="E70" s="82"/>
    </row>
    <row r="71" spans="1:5" ht="15" customHeight="1" x14ac:dyDescent="0.25">
      <c r="A71" s="82" t="s">
        <v>30</v>
      </c>
      <c r="B71" s="82"/>
      <c r="C71" s="82"/>
      <c r="D71" s="82"/>
      <c r="E71" s="82"/>
    </row>
    <row r="72" spans="1:5" ht="15" customHeight="1" x14ac:dyDescent="0.25">
      <c r="A72" s="37" t="s">
        <v>7</v>
      </c>
      <c r="B72" s="42" t="s">
        <v>8</v>
      </c>
      <c r="C72" s="58"/>
      <c r="D72" s="58"/>
      <c r="E72" s="58"/>
    </row>
    <row r="73" spans="1:5" ht="15" customHeight="1" x14ac:dyDescent="0.25">
      <c r="A73" s="53"/>
    </row>
    <row r="74" spans="1:5" ht="15" customHeight="1" thickBot="1" x14ac:dyDescent="0.3">
      <c r="A74" s="55" t="s">
        <v>9</v>
      </c>
      <c r="B74" s="48" t="s">
        <v>22</v>
      </c>
      <c r="C74" s="48" t="s">
        <v>23</v>
      </c>
      <c r="D74" s="48" t="s">
        <v>24</v>
      </c>
      <c r="E74" s="48" t="s">
        <v>25</v>
      </c>
    </row>
    <row r="75" spans="1:5" ht="15" customHeight="1" x14ac:dyDescent="0.25">
      <c r="A75" s="53"/>
    </row>
    <row r="76" spans="1:5" ht="15" customHeight="1" x14ac:dyDescent="0.25">
      <c r="A76" s="60" t="s">
        <v>31</v>
      </c>
      <c r="B76" s="68">
        <v>-50486546517.889999</v>
      </c>
      <c r="C76" s="68">
        <f>B80</f>
        <v>-50486546517.889999</v>
      </c>
      <c r="D76" s="68">
        <f>C80</f>
        <v>-54820690917.779999</v>
      </c>
      <c r="E76" s="68">
        <f>B76</f>
        <v>-50486546517.889999</v>
      </c>
    </row>
    <row r="77" spans="1:5" ht="15" customHeight="1" x14ac:dyDescent="0.25">
      <c r="A77" s="60" t="s">
        <v>32</v>
      </c>
      <c r="B77" s="68">
        <v>0</v>
      </c>
      <c r="C77" s="68">
        <v>0</v>
      </c>
      <c r="D77" s="68">
        <v>4334144399.8900003</v>
      </c>
      <c r="E77" s="68">
        <f>SUM(B77:D77)</f>
        <v>4334144399.8900003</v>
      </c>
    </row>
    <row r="78" spans="1:5" ht="18" customHeight="1" x14ac:dyDescent="0.25">
      <c r="A78" s="60" t="s">
        <v>33</v>
      </c>
      <c r="B78" s="68">
        <f t="shared" ref="B78:D78" si="12">SUM(B76:B77)</f>
        <v>-50486546517.889999</v>
      </c>
      <c r="C78" s="68">
        <f t="shared" si="12"/>
        <v>-50486546517.889999</v>
      </c>
      <c r="D78" s="68">
        <f t="shared" si="12"/>
        <v>-50486546517.889999</v>
      </c>
      <c r="E78" s="68">
        <f>SUM(E76:E77)</f>
        <v>-46152402118</v>
      </c>
    </row>
    <row r="79" spans="1:5" ht="15" customHeight="1" x14ac:dyDescent="0.25">
      <c r="A79" s="60" t="s">
        <v>34</v>
      </c>
      <c r="B79" s="68">
        <f>B66</f>
        <v>0</v>
      </c>
      <c r="C79" s="68">
        <f t="shared" ref="C79:E79" si="13">C66</f>
        <v>4334144399.8900003</v>
      </c>
      <c r="D79" s="68">
        <f t="shared" si="13"/>
        <v>7265866585.7000132</v>
      </c>
      <c r="E79" s="68">
        <f t="shared" si="13"/>
        <v>11600010985.590014</v>
      </c>
    </row>
    <row r="80" spans="1:5" ht="15" customHeight="1" x14ac:dyDescent="0.25">
      <c r="A80" s="60" t="s">
        <v>35</v>
      </c>
      <c r="B80" s="68">
        <f t="shared" ref="B80:D80" si="14">B78-B79</f>
        <v>-50486546517.889999</v>
      </c>
      <c r="C80" s="68">
        <f t="shared" si="14"/>
        <v>-54820690917.779999</v>
      </c>
      <c r="D80" s="68">
        <f t="shared" si="14"/>
        <v>-57752413103.590012</v>
      </c>
      <c r="E80" s="68">
        <f>E78-E79</f>
        <v>-57752413103.590012</v>
      </c>
    </row>
    <row r="81" spans="1:5" ht="15" customHeight="1" thickBot="1" x14ac:dyDescent="0.3">
      <c r="A81" s="61"/>
      <c r="B81" s="17"/>
      <c r="C81" s="17"/>
      <c r="D81" s="17"/>
      <c r="E81" s="17"/>
    </row>
    <row r="82" spans="1:5" ht="15" customHeight="1" thickTop="1" x14ac:dyDescent="0.25">
      <c r="A82" s="53" t="s">
        <v>64</v>
      </c>
    </row>
    <row r="83" spans="1:5" ht="15" customHeight="1" x14ac:dyDescent="0.25">
      <c r="A83" s="60" t="s">
        <v>55</v>
      </c>
    </row>
    <row r="84" spans="1:5" ht="15" customHeight="1" x14ac:dyDescent="0.25">
      <c r="A84" s="81" t="s">
        <v>80</v>
      </c>
      <c r="B84" s="81"/>
      <c r="C84" s="81"/>
      <c r="D84" s="81"/>
      <c r="E84" s="81"/>
    </row>
    <row r="85" spans="1:5" ht="15" customHeight="1" x14ac:dyDescent="0.25">
      <c r="A85" s="81"/>
      <c r="B85" s="81"/>
      <c r="C85" s="81"/>
      <c r="D85" s="81"/>
      <c r="E85" s="81"/>
    </row>
    <row r="86" spans="1:5" ht="15" customHeight="1" x14ac:dyDescent="0.25">
      <c r="A86" s="67"/>
    </row>
    <row r="87" spans="1:5" ht="15" customHeight="1" x14ac:dyDescent="0.25">
      <c r="A87" s="67" t="s">
        <v>97</v>
      </c>
    </row>
    <row r="88" spans="1:5" ht="15" customHeight="1" x14ac:dyDescent="0.25">
      <c r="A88" s="67"/>
    </row>
  </sheetData>
  <mergeCells count="13">
    <mergeCell ref="A84:E85"/>
    <mergeCell ref="A71:E71"/>
    <mergeCell ref="A1:F1"/>
    <mergeCell ref="A24:E24"/>
    <mergeCell ref="A25:E25"/>
    <mergeCell ref="A26:E26"/>
    <mergeCell ref="A55:E55"/>
    <mergeCell ref="A56:E56"/>
    <mergeCell ref="A70:E70"/>
    <mergeCell ref="A8:F8"/>
    <mergeCell ref="A9:F9"/>
    <mergeCell ref="A21:F22"/>
    <mergeCell ref="A23:D23"/>
  </mergeCells>
  <printOptions horizontalCentered="1" verticalCentered="1"/>
  <pageMargins left="0.70866141732283472" right="1.18" top="0.3" bottom="0.2" header="0.31496062992125984" footer="0.31496062992125984"/>
  <pageSetup scale="35" orientation="landscape" r:id="rId1"/>
  <ignoredErrors>
    <ignoredError sqref="F13:F17 E31:E4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topLeftCell="A64" workbookViewId="0">
      <selection activeCell="A90" sqref="A90"/>
    </sheetView>
  </sheetViews>
  <sheetFormatPr baseColWidth="10" defaultColWidth="11.42578125" defaultRowHeight="15" customHeight="1" x14ac:dyDescent="0.25"/>
  <cols>
    <col min="1" max="1" width="64.85546875" style="46" customWidth="1"/>
    <col min="2" max="2" width="16.7109375" style="14" customWidth="1"/>
    <col min="3" max="4" width="17.5703125" style="14" bestFit="1" customWidth="1"/>
    <col min="5" max="5" width="18.5703125" style="14" bestFit="1" customWidth="1"/>
    <col min="6" max="6" width="14.7109375" style="14" customWidth="1"/>
    <col min="7" max="7" width="15.42578125" style="14" customWidth="1"/>
    <col min="8" max="8" width="14.85546875" style="14" customWidth="1"/>
    <col min="9" max="9" width="5.5703125" style="14" customWidth="1"/>
    <col min="10" max="10" width="15.7109375" style="14" customWidth="1"/>
    <col min="11" max="16384" width="11.42578125" style="14"/>
  </cols>
  <sheetData>
    <row r="1" spans="1:6" ht="15" customHeight="1" x14ac:dyDescent="0.25">
      <c r="A1" s="82" t="s">
        <v>15</v>
      </c>
      <c r="B1" s="82"/>
      <c r="C1" s="82"/>
      <c r="D1" s="82"/>
      <c r="E1" s="82"/>
      <c r="F1" s="82"/>
    </row>
    <row r="2" spans="1:6" ht="15" customHeight="1" x14ac:dyDescent="0.25">
      <c r="A2" s="37" t="s">
        <v>0</v>
      </c>
      <c r="B2" s="38" t="s">
        <v>26</v>
      </c>
      <c r="C2" s="39"/>
      <c r="D2" s="40"/>
      <c r="E2" s="40"/>
      <c r="F2" s="40"/>
    </row>
    <row r="3" spans="1:6" ht="15" customHeight="1" x14ac:dyDescent="0.25">
      <c r="A3" s="37" t="s">
        <v>1</v>
      </c>
      <c r="B3" s="38" t="s">
        <v>16</v>
      </c>
      <c r="C3" s="41"/>
      <c r="D3" s="40"/>
      <c r="E3" s="40"/>
      <c r="F3" s="40"/>
    </row>
    <row r="4" spans="1:6" ht="15" customHeight="1" x14ac:dyDescent="0.25">
      <c r="A4" s="37" t="s">
        <v>10</v>
      </c>
      <c r="B4" s="41" t="s">
        <v>27</v>
      </c>
      <c r="C4" s="41"/>
      <c r="D4" s="40"/>
      <c r="E4" s="40"/>
      <c r="F4" s="40"/>
    </row>
    <row r="5" spans="1:6" ht="15" customHeight="1" x14ac:dyDescent="0.25">
      <c r="A5" s="37" t="s">
        <v>28</v>
      </c>
      <c r="B5" s="42" t="s">
        <v>90</v>
      </c>
      <c r="C5" s="41"/>
      <c r="D5" s="40"/>
      <c r="E5" s="40"/>
      <c r="F5" s="40"/>
    </row>
    <row r="6" spans="1:6" ht="15" customHeight="1" x14ac:dyDescent="0.25">
      <c r="A6" s="43"/>
      <c r="B6" s="44"/>
      <c r="C6" s="45"/>
    </row>
    <row r="7" spans="1:6" ht="15" customHeight="1" x14ac:dyDescent="0.25">
      <c r="A7" s="43"/>
      <c r="B7" s="45"/>
      <c r="C7" s="45"/>
    </row>
    <row r="8" spans="1:6" ht="15" customHeight="1" x14ac:dyDescent="0.25">
      <c r="A8" s="82" t="s">
        <v>6</v>
      </c>
      <c r="B8" s="82"/>
      <c r="C8" s="82"/>
      <c r="D8" s="82"/>
      <c r="E8" s="82"/>
      <c r="F8" s="82"/>
    </row>
    <row r="9" spans="1:6" ht="15" customHeight="1" x14ac:dyDescent="0.25">
      <c r="A9" s="82" t="s">
        <v>11</v>
      </c>
      <c r="B9" s="82"/>
      <c r="C9" s="82"/>
      <c r="D9" s="82"/>
      <c r="E9" s="82"/>
      <c r="F9" s="82"/>
    </row>
    <row r="10" spans="1:6" ht="15" customHeight="1" x14ac:dyDescent="0.25">
      <c r="B10" s="45"/>
      <c r="C10" s="45"/>
    </row>
    <row r="11" spans="1:6" ht="15" customHeight="1" thickBot="1" x14ac:dyDescent="0.3">
      <c r="A11" s="47" t="s">
        <v>78</v>
      </c>
      <c r="B11" s="48" t="s">
        <v>2</v>
      </c>
      <c r="C11" s="48" t="s">
        <v>48</v>
      </c>
      <c r="D11" s="48" t="s">
        <v>49</v>
      </c>
      <c r="E11" s="48" t="s">
        <v>50</v>
      </c>
      <c r="F11" s="48" t="s">
        <v>51</v>
      </c>
    </row>
    <row r="13" spans="1:6" ht="15" customHeight="1" x14ac:dyDescent="0.25">
      <c r="A13" s="49" t="s">
        <v>81</v>
      </c>
      <c r="B13" s="14" t="s">
        <v>3</v>
      </c>
      <c r="C13" s="13">
        <v>499979</v>
      </c>
      <c r="D13" s="13">
        <v>499979</v>
      </c>
      <c r="E13" s="13">
        <v>499979</v>
      </c>
      <c r="F13" s="13">
        <f>AVERAGE(C13:E13)</f>
        <v>499979</v>
      </c>
    </row>
    <row r="14" spans="1:6" ht="15" customHeight="1" x14ac:dyDescent="0.25">
      <c r="A14" s="50" t="s">
        <v>36</v>
      </c>
      <c r="B14" s="14" t="s">
        <v>3</v>
      </c>
      <c r="C14" s="13">
        <v>136172</v>
      </c>
      <c r="D14" s="13">
        <v>136172</v>
      </c>
      <c r="E14" s="13">
        <v>136172</v>
      </c>
      <c r="F14" s="13">
        <f t="shared" ref="F14:F19" si="0">AVERAGE(C14:E14)</f>
        <v>136172</v>
      </c>
    </row>
    <row r="15" spans="1:6" ht="15" customHeight="1" x14ac:dyDescent="0.25">
      <c r="A15" s="50" t="s">
        <v>41</v>
      </c>
      <c r="B15" s="14" t="s">
        <v>3</v>
      </c>
      <c r="C15" s="13">
        <v>74026</v>
      </c>
      <c r="D15" s="13">
        <v>74026</v>
      </c>
      <c r="E15" s="13">
        <v>74026</v>
      </c>
      <c r="F15" s="13">
        <f t="shared" si="0"/>
        <v>74026</v>
      </c>
    </row>
    <row r="16" spans="1:6" ht="15" customHeight="1" x14ac:dyDescent="0.25">
      <c r="A16" s="50" t="s">
        <v>37</v>
      </c>
      <c r="B16" s="14" t="s">
        <v>3</v>
      </c>
      <c r="C16" s="13">
        <v>4459</v>
      </c>
      <c r="D16" s="13">
        <v>4459</v>
      </c>
      <c r="E16" s="13">
        <v>4459</v>
      </c>
      <c r="F16" s="13">
        <f t="shared" si="0"/>
        <v>4459</v>
      </c>
    </row>
    <row r="17" spans="1:6" ht="15" customHeight="1" x14ac:dyDescent="0.25">
      <c r="A17" s="50" t="s">
        <v>38</v>
      </c>
      <c r="B17" s="14" t="s">
        <v>3</v>
      </c>
      <c r="C17" s="13">
        <v>50231</v>
      </c>
      <c r="D17" s="13">
        <v>50231</v>
      </c>
      <c r="E17" s="13">
        <v>50231</v>
      </c>
      <c r="F17" s="13">
        <f t="shared" si="0"/>
        <v>50231</v>
      </c>
    </row>
    <row r="18" spans="1:6" ht="15" customHeight="1" x14ac:dyDescent="0.25">
      <c r="A18" s="51"/>
      <c r="D18" s="13"/>
      <c r="E18" s="13"/>
      <c r="F18" s="13"/>
    </row>
    <row r="19" spans="1:6" ht="15" customHeight="1" thickBot="1" x14ac:dyDescent="0.3">
      <c r="A19" s="52" t="s">
        <v>12</v>
      </c>
      <c r="B19" s="17"/>
      <c r="C19" s="16">
        <f>SUM(C13:C17)</f>
        <v>764867</v>
      </c>
      <c r="D19" s="17">
        <f>SUM(D13:D17)</f>
        <v>764867</v>
      </c>
      <c r="E19" s="17">
        <f>SUM(E13:E18)</f>
        <v>764867</v>
      </c>
      <c r="F19" s="17">
        <f t="shared" si="0"/>
        <v>764867</v>
      </c>
    </row>
    <row r="20" spans="1:6" ht="15" customHeight="1" thickTop="1" x14ac:dyDescent="0.25">
      <c r="A20" s="53" t="s">
        <v>66</v>
      </c>
    </row>
    <row r="21" spans="1:6" ht="15" customHeight="1" x14ac:dyDescent="0.25">
      <c r="A21" s="84" t="s">
        <v>68</v>
      </c>
      <c r="B21" s="84"/>
      <c r="C21" s="84"/>
      <c r="D21" s="84"/>
      <c r="E21" s="84"/>
      <c r="F21" s="84"/>
    </row>
    <row r="22" spans="1:6" ht="15" customHeight="1" x14ac:dyDescent="0.25">
      <c r="A22" s="84"/>
      <c r="B22" s="84"/>
      <c r="C22" s="84"/>
      <c r="D22" s="84"/>
      <c r="E22" s="84"/>
      <c r="F22" s="84"/>
    </row>
    <row r="23" spans="1:6" ht="15" customHeight="1" x14ac:dyDescent="0.25">
      <c r="A23" s="84" t="s">
        <v>84</v>
      </c>
      <c r="B23" s="84"/>
      <c r="C23" s="84"/>
      <c r="D23" s="84"/>
      <c r="E23" s="54"/>
      <c r="F23" s="54"/>
    </row>
    <row r="24" spans="1:6" ht="15" customHeight="1" x14ac:dyDescent="0.25">
      <c r="A24" s="83" t="s">
        <v>13</v>
      </c>
      <c r="B24" s="83"/>
      <c r="C24" s="83"/>
      <c r="D24" s="83"/>
      <c r="E24" s="83"/>
    </row>
    <row r="25" spans="1:6" ht="15" customHeight="1" x14ac:dyDescent="0.25">
      <c r="A25" s="82" t="s">
        <v>39</v>
      </c>
      <c r="B25" s="82"/>
      <c r="C25" s="82"/>
      <c r="D25" s="82"/>
      <c r="E25" s="82"/>
    </row>
    <row r="26" spans="1:6" ht="15" customHeight="1" x14ac:dyDescent="0.25">
      <c r="A26" s="82" t="s">
        <v>40</v>
      </c>
      <c r="B26" s="82"/>
      <c r="C26" s="82"/>
      <c r="D26" s="82"/>
      <c r="E26" s="82"/>
    </row>
    <row r="28" spans="1:6" ht="15" customHeight="1" thickBot="1" x14ac:dyDescent="0.3">
      <c r="A28" s="47" t="s">
        <v>78</v>
      </c>
      <c r="B28" s="48" t="s">
        <v>48</v>
      </c>
      <c r="C28" s="48" t="s">
        <v>49</v>
      </c>
      <c r="D28" s="48" t="s">
        <v>50</v>
      </c>
      <c r="E28" s="48" t="s">
        <v>51</v>
      </c>
    </row>
    <row r="29" spans="1:6" ht="15" customHeight="1" x14ac:dyDescent="0.25">
      <c r="A29" s="53"/>
    </row>
    <row r="30" spans="1:6" ht="15" customHeight="1" x14ac:dyDescent="0.25">
      <c r="A30" s="70" t="s">
        <v>82</v>
      </c>
      <c r="B30" s="71">
        <f t="shared" ref="B30:D30" si="1">SUM(B31:B33)</f>
        <v>3807342891.0000334</v>
      </c>
      <c r="C30" s="71">
        <f t="shared" si="1"/>
        <v>5481224823.5600262</v>
      </c>
      <c r="D30" s="71">
        <f t="shared" si="1"/>
        <v>5792107040.7600307</v>
      </c>
      <c r="E30" s="71">
        <f t="shared" ref="E30" si="2">SUM(E31:E33)</f>
        <v>15080674755.320091</v>
      </c>
    </row>
    <row r="31" spans="1:6" ht="15" customHeight="1" x14ac:dyDescent="0.25">
      <c r="A31" s="56" t="s">
        <v>17</v>
      </c>
      <c r="B31" s="46">
        <v>2871593755.9700022</v>
      </c>
      <c r="C31" s="14">
        <v>4555777833.779994</v>
      </c>
      <c r="D31" s="14">
        <v>4858320287.3499975</v>
      </c>
      <c r="E31" s="14">
        <f>+SUM(B31:D31)</f>
        <v>12285691877.099995</v>
      </c>
    </row>
    <row r="32" spans="1:6" ht="15" customHeight="1" x14ac:dyDescent="0.25">
      <c r="A32" s="56" t="s">
        <v>18</v>
      </c>
      <c r="B32" s="14">
        <v>935749135.0300312</v>
      </c>
      <c r="C32" s="14">
        <v>925446989.78003168</v>
      </c>
      <c r="D32" s="14">
        <v>933786753.41003323</v>
      </c>
      <c r="E32" s="14">
        <f>SUM(B32:D32)</f>
        <v>2794982878.2200961</v>
      </c>
    </row>
    <row r="33" spans="1:5" ht="15" customHeight="1" x14ac:dyDescent="0.25">
      <c r="A33" s="56" t="s">
        <v>19</v>
      </c>
    </row>
    <row r="34" spans="1:5" ht="15" customHeight="1" x14ac:dyDescent="0.25">
      <c r="A34" s="70" t="s">
        <v>36</v>
      </c>
      <c r="B34" s="71">
        <f t="shared" ref="B34:D34" si="3">SUM(B35:B37)</f>
        <v>929874187.47999978</v>
      </c>
      <c r="C34" s="71">
        <f t="shared" si="3"/>
        <v>1352235441.2899997</v>
      </c>
      <c r="D34" s="71">
        <f t="shared" si="3"/>
        <v>1366486689.2999992</v>
      </c>
      <c r="E34" s="71">
        <f t="shared" ref="E34" si="4">SUM(E35:E37)</f>
        <v>3648596318.0699987</v>
      </c>
    </row>
    <row r="35" spans="1:5" ht="15" customHeight="1" x14ac:dyDescent="0.25">
      <c r="A35" s="56" t="s">
        <v>17</v>
      </c>
      <c r="B35" s="14">
        <v>704857566.20999992</v>
      </c>
      <c r="C35" s="14">
        <v>1133040266.6599998</v>
      </c>
      <c r="D35" s="14">
        <v>1143432725.0599995</v>
      </c>
      <c r="E35" s="14">
        <f>SUM(B35:D35)</f>
        <v>2981330557.9299994</v>
      </c>
    </row>
    <row r="36" spans="1:5" ht="15" customHeight="1" x14ac:dyDescent="0.25">
      <c r="A36" s="56" t="s">
        <v>18</v>
      </c>
      <c r="B36" s="14">
        <v>225016621.26999986</v>
      </c>
      <c r="C36" s="14">
        <v>219195174.62999982</v>
      </c>
      <c r="D36" s="14">
        <v>223053964.23999983</v>
      </c>
      <c r="E36" s="14">
        <f>SUM(B36:D36)</f>
        <v>667265760.13999951</v>
      </c>
    </row>
    <row r="37" spans="1:5" ht="15" customHeight="1" x14ac:dyDescent="0.25">
      <c r="A37" s="56" t="s">
        <v>19</v>
      </c>
    </row>
    <row r="38" spans="1:5" ht="15" customHeight="1" x14ac:dyDescent="0.25">
      <c r="A38" s="70" t="s">
        <v>41</v>
      </c>
      <c r="B38" s="71">
        <f t="shared" ref="B38:D38" si="5">SUM(B39:B41)</f>
        <v>453225972.5399999</v>
      </c>
      <c r="C38" s="71">
        <f t="shared" si="5"/>
        <v>659523842.82000005</v>
      </c>
      <c r="D38" s="71">
        <f t="shared" si="5"/>
        <v>687832205.7900002</v>
      </c>
      <c r="E38" s="71">
        <f t="shared" ref="E38" si="6">SUM(E39:E41)</f>
        <v>1800582021.1500001</v>
      </c>
    </row>
    <row r="39" spans="1:5" ht="15" customHeight="1" x14ac:dyDescent="0.25">
      <c r="A39" s="56" t="s">
        <v>17</v>
      </c>
      <c r="B39" s="14">
        <v>341775347.5399999</v>
      </c>
      <c r="C39" s="14">
        <v>549950092.82000005</v>
      </c>
      <c r="D39" s="14">
        <v>574236580.7900002</v>
      </c>
      <c r="E39" s="14">
        <f>SUM(B39:D39)</f>
        <v>1465962021.1500001</v>
      </c>
    </row>
    <row r="40" spans="1:5" ht="15" customHeight="1" x14ac:dyDescent="0.25">
      <c r="A40" s="56" t="s">
        <v>18</v>
      </c>
      <c r="B40" s="14">
        <v>111450625</v>
      </c>
      <c r="C40" s="14">
        <v>109573750</v>
      </c>
      <c r="D40" s="14">
        <v>113595625</v>
      </c>
      <c r="E40" s="14">
        <f>SUM(B40:D40)</f>
        <v>334620000</v>
      </c>
    </row>
    <row r="41" spans="1:5" ht="15" customHeight="1" x14ac:dyDescent="0.25">
      <c r="A41" s="56" t="s">
        <v>19</v>
      </c>
    </row>
    <row r="42" spans="1:5" ht="15" customHeight="1" x14ac:dyDescent="0.25">
      <c r="A42" s="70" t="s">
        <v>37</v>
      </c>
      <c r="B42" s="71">
        <f t="shared" ref="B42:D42" si="7">SUM(B43:B45)</f>
        <v>30070593.09</v>
      </c>
      <c r="C42" s="71">
        <f t="shared" si="7"/>
        <v>41105433.719999999</v>
      </c>
      <c r="D42" s="71">
        <f t="shared" si="7"/>
        <v>41348850.189999998</v>
      </c>
      <c r="E42" s="71">
        <f t="shared" ref="E42" si="8">SUM(E43:E45)</f>
        <v>112524877</v>
      </c>
    </row>
    <row r="43" spans="1:5" ht="15" customHeight="1" x14ac:dyDescent="0.25">
      <c r="A43" s="56" t="s">
        <v>17</v>
      </c>
      <c r="B43" s="14">
        <v>19973392.449999999</v>
      </c>
      <c r="C43" s="14">
        <v>31008233.079999998</v>
      </c>
      <c r="D43" s="14">
        <v>31251649.549999997</v>
      </c>
      <c r="E43" s="14">
        <f>SUM(B43:D43)</f>
        <v>82233275.079999998</v>
      </c>
    </row>
    <row r="44" spans="1:5" ht="15" customHeight="1" x14ac:dyDescent="0.25">
      <c r="A44" s="56" t="s">
        <v>18</v>
      </c>
      <c r="B44" s="14">
        <v>10097200.640000001</v>
      </c>
      <c r="C44" s="14">
        <v>10097200.640000001</v>
      </c>
      <c r="D44" s="14">
        <v>10097200.640000001</v>
      </c>
      <c r="E44" s="14">
        <f>SUM(B44:D44)</f>
        <v>30291601.920000002</v>
      </c>
    </row>
    <row r="45" spans="1:5" ht="15" customHeight="1" x14ac:dyDescent="0.25">
      <c r="A45" s="56" t="s">
        <v>19</v>
      </c>
    </row>
    <row r="46" spans="1:5" ht="15" customHeight="1" x14ac:dyDescent="0.25">
      <c r="A46" s="70" t="s">
        <v>38</v>
      </c>
      <c r="B46" s="71">
        <f t="shared" ref="B46:D46" si="9">SUM(B47:B49)</f>
        <v>307544192.05000001</v>
      </c>
      <c r="C46" s="71">
        <f t="shared" si="9"/>
        <v>456598880.80000013</v>
      </c>
      <c r="D46" s="71">
        <f t="shared" si="9"/>
        <v>476440308.99000007</v>
      </c>
      <c r="E46" s="71">
        <f t="shared" ref="E46" si="10">SUM(E47:E49)</f>
        <v>1240583381.8400002</v>
      </c>
    </row>
    <row r="47" spans="1:5" ht="15" customHeight="1" x14ac:dyDescent="0.25">
      <c r="A47" s="56" t="s">
        <v>17</v>
      </c>
      <c r="B47" s="14">
        <v>262743342.53000003</v>
      </c>
      <c r="C47" s="14">
        <v>412805130.80000013</v>
      </c>
      <c r="D47" s="14">
        <v>429786558.99000007</v>
      </c>
      <c r="E47" s="14">
        <f>SUM(B47:D47)</f>
        <v>1105335032.3200002</v>
      </c>
    </row>
    <row r="48" spans="1:5" ht="15" customHeight="1" x14ac:dyDescent="0.25">
      <c r="A48" s="56" t="s">
        <v>18</v>
      </c>
      <c r="B48" s="14">
        <v>44800849.520000003</v>
      </c>
      <c r="C48" s="14">
        <v>43793750</v>
      </c>
      <c r="D48" s="14">
        <v>46653750</v>
      </c>
      <c r="E48" s="14">
        <f>SUM(B48:D48)</f>
        <v>135248349.52000001</v>
      </c>
    </row>
    <row r="49" spans="1:6" ht="15" customHeight="1" x14ac:dyDescent="0.25">
      <c r="A49" s="56" t="s">
        <v>19</v>
      </c>
    </row>
    <row r="50" spans="1:6" ht="15" customHeight="1" x14ac:dyDescent="0.25">
      <c r="A50" s="50"/>
    </row>
    <row r="51" spans="1:6" ht="15" customHeight="1" thickBot="1" x14ac:dyDescent="0.3">
      <c r="A51" s="57" t="s">
        <v>12</v>
      </c>
      <c r="B51" s="17">
        <f>+B30+B34+B38+B42+B46</f>
        <v>5528057836.1600332</v>
      </c>
      <c r="C51" s="17">
        <f t="shared" ref="C51:E51" si="11">+C30+C34+C38+C42+C46</f>
        <v>7990688422.1900263</v>
      </c>
      <c r="D51" s="17">
        <f t="shared" si="11"/>
        <v>8364215095.0300293</v>
      </c>
      <c r="E51" s="17">
        <f t="shared" si="11"/>
        <v>21882961353.380093</v>
      </c>
    </row>
    <row r="52" spans="1:6" ht="15" customHeight="1" thickTop="1" x14ac:dyDescent="0.25">
      <c r="A52" s="53" t="s">
        <v>66</v>
      </c>
    </row>
    <row r="53" spans="1:6" ht="32.25" customHeight="1" x14ac:dyDescent="0.25">
      <c r="A53" s="85" t="s">
        <v>98</v>
      </c>
      <c r="B53" s="85"/>
      <c r="C53" s="85"/>
      <c r="D53" s="85"/>
      <c r="E53" s="85"/>
      <c r="F53" s="85"/>
    </row>
    <row r="54" spans="1:6" ht="32.25" customHeight="1" x14ac:dyDescent="0.25">
      <c r="A54" s="85"/>
      <c r="B54" s="85"/>
      <c r="C54" s="85"/>
      <c r="D54" s="85"/>
      <c r="E54" s="85"/>
      <c r="F54" s="85"/>
    </row>
    <row r="55" spans="1:6" ht="15" customHeight="1" x14ac:dyDescent="0.25">
      <c r="A55" s="82" t="s">
        <v>14</v>
      </c>
      <c r="B55" s="82"/>
      <c r="C55" s="82"/>
      <c r="D55" s="82"/>
      <c r="E55" s="82"/>
    </row>
    <row r="56" spans="1:6" ht="15" customHeight="1" x14ac:dyDescent="0.25">
      <c r="A56" s="82" t="s">
        <v>42</v>
      </c>
      <c r="B56" s="82"/>
      <c r="C56" s="82"/>
      <c r="D56" s="82"/>
      <c r="E56" s="82"/>
    </row>
    <row r="57" spans="1:6" ht="15" customHeight="1" x14ac:dyDescent="0.25">
      <c r="A57" s="37" t="s">
        <v>7</v>
      </c>
      <c r="B57" s="39" t="s">
        <v>8</v>
      </c>
      <c r="C57" s="58"/>
      <c r="D57" s="58"/>
      <c r="E57" s="58"/>
    </row>
    <row r="59" spans="1:6" ht="15" customHeight="1" thickBot="1" x14ac:dyDescent="0.3">
      <c r="A59" s="55" t="s">
        <v>9</v>
      </c>
      <c r="B59" s="48" t="s">
        <v>48</v>
      </c>
      <c r="C59" s="48" t="s">
        <v>49</v>
      </c>
      <c r="D59" s="48" t="s">
        <v>50</v>
      </c>
      <c r="E59" s="48" t="s">
        <v>51</v>
      </c>
    </row>
    <row r="60" spans="1:6" ht="15" customHeight="1" x14ac:dyDescent="0.25">
      <c r="A60" s="53"/>
    </row>
    <row r="61" spans="1:6" ht="32.25" customHeight="1" x14ac:dyDescent="0.25">
      <c r="A61" s="59" t="s">
        <v>20</v>
      </c>
      <c r="B61" s="14">
        <v>4200943404.7000022</v>
      </c>
      <c r="C61" s="14">
        <v>6682581557.1399937</v>
      </c>
      <c r="D61" s="14">
        <v>7037027801.7399969</v>
      </c>
      <c r="E61" s="14">
        <f>SUM(B61:D61)</f>
        <v>17920552763.579994</v>
      </c>
    </row>
    <row r="62" spans="1:6" ht="42.75" customHeight="1" x14ac:dyDescent="0.25">
      <c r="A62" s="59" t="s">
        <v>21</v>
      </c>
      <c r="B62" s="14">
        <v>1327114431.4600313</v>
      </c>
      <c r="C62" s="14">
        <v>1308106865.0500317</v>
      </c>
      <c r="D62" s="14">
        <v>1327187293.2900331</v>
      </c>
      <c r="E62" s="14">
        <f>SUM(B62:D62)</f>
        <v>3962408589.8000965</v>
      </c>
    </row>
    <row r="63" spans="1:6" ht="15" customHeight="1" x14ac:dyDescent="0.25">
      <c r="A63" s="59" t="s">
        <v>52</v>
      </c>
    </row>
    <row r="64" spans="1:6" ht="15" customHeight="1" x14ac:dyDescent="0.25">
      <c r="A64" s="53" t="s">
        <v>4</v>
      </c>
    </row>
    <row r="65" spans="1:5" ht="15" customHeight="1" x14ac:dyDescent="0.25">
      <c r="A65" s="53" t="s">
        <v>5</v>
      </c>
    </row>
    <row r="66" spans="1:5" ht="15" customHeight="1" thickBot="1" x14ac:dyDescent="0.3">
      <c r="A66" s="57" t="s">
        <v>12</v>
      </c>
      <c r="B66" s="17">
        <f>SUM(B61:B65)</f>
        <v>5528057836.1600332</v>
      </c>
      <c r="C66" s="17">
        <f>SUM(C61:C65)</f>
        <v>7990688422.1900253</v>
      </c>
      <c r="D66" s="17">
        <f>SUM(D61:D65)</f>
        <v>8364215095.0300303</v>
      </c>
      <c r="E66" s="17">
        <f>SUM(E61:E65)</f>
        <v>21882961353.380089</v>
      </c>
    </row>
    <row r="67" spans="1:5" ht="15" customHeight="1" thickTop="1" x14ac:dyDescent="0.25">
      <c r="A67" s="53" t="s">
        <v>66</v>
      </c>
    </row>
    <row r="70" spans="1:5" ht="15" customHeight="1" x14ac:dyDescent="0.25">
      <c r="A70" s="82" t="s">
        <v>29</v>
      </c>
      <c r="B70" s="82"/>
      <c r="C70" s="82"/>
      <c r="D70" s="82"/>
      <c r="E70" s="82"/>
    </row>
    <row r="71" spans="1:5" ht="15" customHeight="1" x14ac:dyDescent="0.25">
      <c r="A71" s="82" t="s">
        <v>30</v>
      </c>
      <c r="B71" s="82"/>
      <c r="C71" s="82"/>
      <c r="D71" s="82"/>
      <c r="E71" s="82"/>
    </row>
    <row r="72" spans="1:5" ht="15" customHeight="1" x14ac:dyDescent="0.25">
      <c r="A72" s="37" t="s">
        <v>7</v>
      </c>
      <c r="B72" s="42" t="s">
        <v>8</v>
      </c>
      <c r="C72" s="58"/>
      <c r="D72" s="58"/>
      <c r="E72" s="58"/>
    </row>
    <row r="73" spans="1:5" ht="15" customHeight="1" x14ac:dyDescent="0.25">
      <c r="A73" s="53"/>
    </row>
    <row r="74" spans="1:5" ht="15" customHeight="1" thickBot="1" x14ac:dyDescent="0.3">
      <c r="A74" s="55" t="s">
        <v>9</v>
      </c>
      <c r="B74" s="48" t="s">
        <v>48</v>
      </c>
      <c r="C74" s="48" t="s">
        <v>49</v>
      </c>
      <c r="D74" s="48" t="s">
        <v>50</v>
      </c>
      <c r="E74" s="48" t="s">
        <v>51</v>
      </c>
    </row>
    <row r="75" spans="1:5" ht="15" customHeight="1" x14ac:dyDescent="0.25">
      <c r="A75" s="53"/>
    </row>
    <row r="76" spans="1:5" ht="15" customHeight="1" x14ac:dyDescent="0.25">
      <c r="A76" s="60" t="s">
        <v>31</v>
      </c>
      <c r="B76" s="14">
        <f>'1T '!E80</f>
        <v>-57752413103.590012</v>
      </c>
      <c r="C76" s="14">
        <f>B80</f>
        <v>-56497943998.100044</v>
      </c>
      <c r="D76" s="14">
        <f>C80</f>
        <v>-59441877358.990067</v>
      </c>
      <c r="E76" s="14">
        <f>B76</f>
        <v>-57752413103.590012</v>
      </c>
    </row>
    <row r="77" spans="1:5" ht="15" customHeight="1" x14ac:dyDescent="0.25">
      <c r="A77" s="60" t="s">
        <v>32</v>
      </c>
      <c r="B77" s="46">
        <v>6782526941.6499996</v>
      </c>
      <c r="C77" s="46">
        <v>5046755061.3000002</v>
      </c>
      <c r="D77" s="46">
        <v>7519045411.3999996</v>
      </c>
      <c r="E77" s="46">
        <f>SUM(B77:D77)</f>
        <v>19348327414.349998</v>
      </c>
    </row>
    <row r="78" spans="1:5" ht="18" customHeight="1" x14ac:dyDescent="0.25">
      <c r="A78" s="60" t="s">
        <v>33</v>
      </c>
      <c r="B78" s="14">
        <f t="shared" ref="B78:D78" si="12">SUM(B76:B77)</f>
        <v>-50969886161.94001</v>
      </c>
      <c r="C78" s="14">
        <f t="shared" si="12"/>
        <v>-51451188936.800041</v>
      </c>
      <c r="D78" s="14">
        <f t="shared" si="12"/>
        <v>-51922831947.590065</v>
      </c>
      <c r="E78" s="14">
        <f>SUM(E76:E77)</f>
        <v>-38404085689.240013</v>
      </c>
    </row>
    <row r="79" spans="1:5" ht="15" customHeight="1" x14ac:dyDescent="0.25">
      <c r="A79" s="60" t="s">
        <v>34</v>
      </c>
      <c r="B79" s="14">
        <f>B66</f>
        <v>5528057836.1600332</v>
      </c>
      <c r="C79" s="14">
        <f t="shared" ref="C79:E79" si="13">C66</f>
        <v>7990688422.1900253</v>
      </c>
      <c r="D79" s="14">
        <f t="shared" si="13"/>
        <v>8364215095.0300303</v>
      </c>
      <c r="E79" s="14">
        <f t="shared" si="13"/>
        <v>21882961353.380089</v>
      </c>
    </row>
    <row r="80" spans="1:5" ht="15" customHeight="1" x14ac:dyDescent="0.25">
      <c r="A80" s="60" t="s">
        <v>35</v>
      </c>
      <c r="B80" s="14">
        <f t="shared" ref="B80:D80" si="14">B78-B79</f>
        <v>-56497943998.100044</v>
      </c>
      <c r="C80" s="14">
        <f t="shared" si="14"/>
        <v>-59441877358.990067</v>
      </c>
      <c r="D80" s="14">
        <f t="shared" si="14"/>
        <v>-60287047042.620094</v>
      </c>
      <c r="E80" s="14">
        <f>E78-E79</f>
        <v>-60287047042.620102</v>
      </c>
    </row>
    <row r="81" spans="1:5" ht="15" customHeight="1" thickBot="1" x14ac:dyDescent="0.3">
      <c r="A81" s="61"/>
      <c r="B81" s="17"/>
      <c r="C81" s="17"/>
      <c r="D81" s="17"/>
      <c r="E81" s="17"/>
    </row>
    <row r="82" spans="1:5" ht="15" customHeight="1" thickTop="1" x14ac:dyDescent="0.25">
      <c r="A82" s="53" t="s">
        <v>67</v>
      </c>
    </row>
    <row r="83" spans="1:5" ht="15" customHeight="1" x14ac:dyDescent="0.25">
      <c r="A83" s="60" t="s">
        <v>55</v>
      </c>
    </row>
    <row r="84" spans="1:5" ht="15" customHeight="1" x14ac:dyDescent="0.25">
      <c r="A84" s="81" t="s">
        <v>80</v>
      </c>
      <c r="B84" s="81"/>
      <c r="C84" s="81"/>
      <c r="D84" s="81"/>
      <c r="E84" s="81"/>
    </row>
    <row r="85" spans="1:5" ht="15" customHeight="1" x14ac:dyDescent="0.25">
      <c r="A85" s="81"/>
      <c r="B85" s="81"/>
      <c r="C85" s="81"/>
      <c r="D85" s="81"/>
      <c r="E85" s="81"/>
    </row>
    <row r="86" spans="1:5" ht="15" customHeight="1" x14ac:dyDescent="0.25">
      <c r="A86" s="67"/>
    </row>
    <row r="87" spans="1:5" ht="15" customHeight="1" x14ac:dyDescent="0.25">
      <c r="A87" s="67" t="s">
        <v>99</v>
      </c>
    </row>
    <row r="88" spans="1:5" ht="15" customHeight="1" x14ac:dyDescent="0.25">
      <c r="A88" s="67"/>
    </row>
    <row r="89" spans="1:5" ht="15" customHeight="1" x14ac:dyDescent="0.25">
      <c r="A89" s="14"/>
    </row>
    <row r="90" spans="1:5" ht="15" customHeight="1" x14ac:dyDescent="0.25">
      <c r="A90" s="14"/>
    </row>
  </sheetData>
  <mergeCells count="15">
    <mergeCell ref="A84:E85"/>
    <mergeCell ref="A1:F1"/>
    <mergeCell ref="A8:F8"/>
    <mergeCell ref="A9:F9"/>
    <mergeCell ref="A24:E24"/>
    <mergeCell ref="A25:E25"/>
    <mergeCell ref="A55:E55"/>
    <mergeCell ref="A56:E56"/>
    <mergeCell ref="A70:E70"/>
    <mergeCell ref="A71:E71"/>
    <mergeCell ref="A21:F22"/>
    <mergeCell ref="A26:E26"/>
    <mergeCell ref="A53:F53"/>
    <mergeCell ref="A54:F54"/>
    <mergeCell ref="A23:D23"/>
  </mergeCells>
  <printOptions horizontalCentered="1" verticalCentered="1"/>
  <pageMargins left="0.70866141732283472" right="1.18" top="0.3" bottom="0.2" header="0.31496062992125984" footer="0.31496062992125984"/>
  <pageSetup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opLeftCell="A64" zoomScale="90" zoomScaleNormal="90" workbookViewId="0">
      <selection activeCell="I18" sqref="I18"/>
    </sheetView>
  </sheetViews>
  <sheetFormatPr baseColWidth="10" defaultColWidth="11.42578125" defaultRowHeight="15" x14ac:dyDescent="0.25"/>
  <cols>
    <col min="1" max="1" width="63.140625" style="7" customWidth="1"/>
    <col min="2" max="3" width="16.7109375" style="27" customWidth="1"/>
    <col min="4" max="5" width="16.7109375" style="27" bestFit="1" customWidth="1"/>
    <col min="6" max="6" width="14.42578125" style="20" customWidth="1"/>
    <col min="7" max="7" width="4.140625" style="27" customWidth="1"/>
    <col min="8" max="8" width="9" style="27" customWidth="1"/>
    <col min="9" max="9" width="13.85546875" style="27" customWidth="1"/>
    <col min="10" max="16384" width="11.42578125" style="27"/>
  </cols>
  <sheetData>
    <row r="1" spans="1:8" x14ac:dyDescent="0.25">
      <c r="A1" s="87" t="s">
        <v>15</v>
      </c>
      <c r="B1" s="87"/>
      <c r="C1" s="87"/>
      <c r="D1" s="87"/>
      <c r="E1" s="87"/>
      <c r="F1" s="87"/>
    </row>
    <row r="2" spans="1:8" x14ac:dyDescent="0.25">
      <c r="A2" s="1" t="s">
        <v>0</v>
      </c>
      <c r="B2" s="2" t="s">
        <v>26</v>
      </c>
      <c r="C2" s="3"/>
      <c r="D2" s="26"/>
      <c r="E2" s="26"/>
      <c r="F2" s="26"/>
    </row>
    <row r="3" spans="1:8" x14ac:dyDescent="0.25">
      <c r="A3" s="1" t="s">
        <v>1</v>
      </c>
      <c r="B3" s="2" t="s">
        <v>16</v>
      </c>
      <c r="C3" s="4"/>
      <c r="D3" s="26"/>
      <c r="E3" s="26"/>
      <c r="F3" s="26"/>
    </row>
    <row r="4" spans="1:8" x14ac:dyDescent="0.25">
      <c r="A4" s="1" t="s">
        <v>10</v>
      </c>
      <c r="B4" s="4" t="s">
        <v>27</v>
      </c>
      <c r="C4" s="4"/>
      <c r="D4" s="26"/>
      <c r="E4" s="26"/>
      <c r="F4" s="26"/>
    </row>
    <row r="5" spans="1:8" x14ac:dyDescent="0.25">
      <c r="A5" s="1" t="s">
        <v>28</v>
      </c>
      <c r="B5" s="5" t="s">
        <v>91</v>
      </c>
      <c r="C5" s="4"/>
      <c r="D5" s="26"/>
      <c r="E5" s="26"/>
      <c r="F5" s="26"/>
    </row>
    <row r="6" spans="1:8" x14ac:dyDescent="0.25">
      <c r="A6" s="1"/>
      <c r="B6" s="5"/>
      <c r="C6" s="4"/>
      <c r="D6" s="26"/>
      <c r="E6" s="26"/>
      <c r="F6" s="26"/>
    </row>
    <row r="7" spans="1:8" x14ac:dyDescent="0.25">
      <c r="A7" s="28"/>
      <c r="B7" s="28"/>
      <c r="C7" s="28"/>
      <c r="D7" s="28"/>
      <c r="E7" s="28"/>
      <c r="F7" s="28"/>
    </row>
    <row r="8" spans="1:8" x14ac:dyDescent="0.25">
      <c r="A8" s="87" t="s">
        <v>6</v>
      </c>
      <c r="B8" s="87"/>
      <c r="C8" s="87"/>
      <c r="D8" s="87"/>
      <c r="E8" s="87"/>
      <c r="F8" s="87"/>
    </row>
    <row r="9" spans="1:8" x14ac:dyDescent="0.25">
      <c r="A9" s="87" t="s">
        <v>11</v>
      </c>
      <c r="B9" s="87"/>
      <c r="C9" s="87"/>
      <c r="D9" s="87"/>
      <c r="E9" s="87"/>
      <c r="F9" s="87"/>
    </row>
    <row r="10" spans="1:8" x14ac:dyDescent="0.25">
      <c r="A10" s="27"/>
    </row>
    <row r="11" spans="1:8" ht="15.75" thickBot="1" x14ac:dyDescent="0.3">
      <c r="A11" s="47" t="s">
        <v>78</v>
      </c>
      <c r="B11" s="9" t="s">
        <v>2</v>
      </c>
      <c r="C11" s="9" t="s">
        <v>56</v>
      </c>
      <c r="D11" s="9" t="s">
        <v>57</v>
      </c>
      <c r="E11" s="9" t="s">
        <v>58</v>
      </c>
      <c r="F11" s="29" t="s">
        <v>59</v>
      </c>
    </row>
    <row r="13" spans="1:8" x14ac:dyDescent="0.25">
      <c r="A13" s="49" t="s">
        <v>81</v>
      </c>
      <c r="B13" s="27" t="s">
        <v>3</v>
      </c>
      <c r="C13" s="30">
        <v>500014</v>
      </c>
      <c r="D13" s="30">
        <v>500014</v>
      </c>
      <c r="E13" s="30">
        <v>500014</v>
      </c>
      <c r="F13" s="31">
        <f>AVERAGE(C13:E13)</f>
        <v>500014</v>
      </c>
      <c r="G13" s="30"/>
      <c r="H13" s="74"/>
    </row>
    <row r="14" spans="1:8" x14ac:dyDescent="0.25">
      <c r="A14" s="21" t="s">
        <v>36</v>
      </c>
      <c r="B14" s="27" t="s">
        <v>3</v>
      </c>
      <c r="C14" s="30">
        <v>136347</v>
      </c>
      <c r="D14" s="30">
        <v>136347</v>
      </c>
      <c r="E14" s="30">
        <v>136347</v>
      </c>
      <c r="F14" s="31">
        <f t="shared" ref="F14:F19" si="0">AVERAGE(C14:E14)</f>
        <v>136347</v>
      </c>
      <c r="G14" s="30"/>
      <c r="H14" s="74"/>
    </row>
    <row r="15" spans="1:8" x14ac:dyDescent="0.25">
      <c r="A15" s="21" t="s">
        <v>41</v>
      </c>
      <c r="B15" s="27" t="s">
        <v>3</v>
      </c>
      <c r="C15" s="30">
        <v>73855</v>
      </c>
      <c r="D15" s="30">
        <v>73855</v>
      </c>
      <c r="E15" s="30">
        <v>73855</v>
      </c>
      <c r="F15" s="31">
        <f t="shared" si="0"/>
        <v>73855</v>
      </c>
      <c r="G15" s="30"/>
      <c r="H15" s="74"/>
    </row>
    <row r="16" spans="1:8" x14ac:dyDescent="0.25">
      <c r="A16" s="21" t="s">
        <v>37</v>
      </c>
      <c r="B16" s="27" t="s">
        <v>3</v>
      </c>
      <c r="C16" s="30">
        <v>4459</v>
      </c>
      <c r="D16" s="30">
        <v>4459</v>
      </c>
      <c r="E16" s="30">
        <v>4459</v>
      </c>
      <c r="F16" s="31">
        <f t="shared" si="0"/>
        <v>4459</v>
      </c>
      <c r="G16" s="30"/>
      <c r="H16" s="74"/>
    </row>
    <row r="17" spans="1:8" x14ac:dyDescent="0.25">
      <c r="A17" s="21" t="s">
        <v>38</v>
      </c>
      <c r="B17" s="27" t="s">
        <v>3</v>
      </c>
      <c r="C17" s="30">
        <v>50481</v>
      </c>
      <c r="D17" s="30">
        <v>50481</v>
      </c>
      <c r="E17" s="30">
        <v>50481</v>
      </c>
      <c r="F17" s="31">
        <f t="shared" si="0"/>
        <v>50481</v>
      </c>
      <c r="G17" s="30"/>
      <c r="H17" s="74"/>
    </row>
    <row r="18" spans="1:8" x14ac:dyDescent="0.25">
      <c r="A18" s="21"/>
      <c r="C18" s="30"/>
      <c r="D18" s="30"/>
      <c r="E18" s="30"/>
      <c r="F18" s="31"/>
      <c r="G18" s="30"/>
    </row>
    <row r="19" spans="1:8" ht="15.75" thickBot="1" x14ac:dyDescent="0.3">
      <c r="A19" s="23" t="s">
        <v>12</v>
      </c>
      <c r="B19" s="12"/>
      <c r="C19" s="32">
        <f>SUM(C13:C17)</f>
        <v>765156</v>
      </c>
      <c r="D19" s="32">
        <f>SUM(D13:D17)</f>
        <v>765156</v>
      </c>
      <c r="E19" s="32">
        <f>SUM(E13:E17)</f>
        <v>765156</v>
      </c>
      <c r="F19" s="32">
        <f t="shared" si="0"/>
        <v>765156</v>
      </c>
      <c r="G19" s="30"/>
    </row>
    <row r="20" spans="1:8" ht="15.75" thickTop="1" x14ac:dyDescent="0.25">
      <c r="A20" s="7" t="s">
        <v>66</v>
      </c>
    </row>
    <row r="21" spans="1:8" x14ac:dyDescent="0.25">
      <c r="A21" s="88" t="s">
        <v>54</v>
      </c>
      <c r="B21" s="88"/>
      <c r="C21" s="88"/>
      <c r="D21" s="88"/>
      <c r="E21" s="88"/>
      <c r="F21" s="88"/>
    </row>
    <row r="22" spans="1:8" x14ac:dyDescent="0.25">
      <c r="A22" s="88"/>
      <c r="B22" s="88"/>
      <c r="C22" s="88"/>
      <c r="D22" s="88"/>
      <c r="E22" s="88"/>
      <c r="F22" s="88"/>
    </row>
    <row r="23" spans="1:8" x14ac:dyDescent="0.25">
      <c r="A23" s="84" t="s">
        <v>84</v>
      </c>
      <c r="B23" s="84"/>
      <c r="C23" s="84"/>
      <c r="D23" s="84"/>
    </row>
    <row r="24" spans="1:8" x14ac:dyDescent="0.25">
      <c r="A24" s="89" t="s">
        <v>13</v>
      </c>
      <c r="B24" s="89"/>
      <c r="C24" s="89"/>
      <c r="D24" s="89"/>
      <c r="E24" s="89"/>
    </row>
    <row r="25" spans="1:8" x14ac:dyDescent="0.25">
      <c r="A25" s="87" t="s">
        <v>60</v>
      </c>
      <c r="B25" s="87"/>
      <c r="C25" s="87"/>
      <c r="D25" s="87"/>
      <c r="E25" s="87"/>
    </row>
    <row r="26" spans="1:8" x14ac:dyDescent="0.25">
      <c r="A26" s="87" t="s">
        <v>40</v>
      </c>
      <c r="B26" s="87"/>
      <c r="C26" s="87"/>
      <c r="D26" s="87"/>
      <c r="E26" s="87"/>
      <c r="F26" s="27"/>
    </row>
    <row r="27" spans="1:8" x14ac:dyDescent="0.25">
      <c r="B27" s="10"/>
      <c r="C27" s="33"/>
      <c r="D27" s="33"/>
      <c r="E27" s="33"/>
      <c r="F27" s="27"/>
    </row>
    <row r="28" spans="1:8" ht="15.75" thickBot="1" x14ac:dyDescent="0.3">
      <c r="A28" s="47" t="s">
        <v>78</v>
      </c>
      <c r="B28" s="9" t="s">
        <v>56</v>
      </c>
      <c r="C28" s="9" t="s">
        <v>57</v>
      </c>
      <c r="D28" s="9" t="s">
        <v>58</v>
      </c>
      <c r="E28" s="9" t="s">
        <v>59</v>
      </c>
      <c r="F28" s="27"/>
    </row>
    <row r="29" spans="1:8" x14ac:dyDescent="0.25">
      <c r="B29" s="20"/>
      <c r="C29" s="20"/>
      <c r="D29" s="20"/>
      <c r="E29" s="20"/>
      <c r="F29" s="27"/>
    </row>
    <row r="30" spans="1:8" x14ac:dyDescent="0.25">
      <c r="A30" s="70" t="s">
        <v>82</v>
      </c>
      <c r="B30" s="73">
        <f t="shared" ref="B30:D30" si="1">SUM(B31:B33)</f>
        <v>3277497957.2600269</v>
      </c>
      <c r="C30" s="73">
        <f t="shared" si="1"/>
        <v>5577829869.5900345</v>
      </c>
      <c r="D30" s="73">
        <f t="shared" si="1"/>
        <v>5377375831.4100294</v>
      </c>
      <c r="E30" s="73">
        <f t="shared" ref="E30" si="2">SUM(E31:E33)</f>
        <v>14232703658.26009</v>
      </c>
      <c r="F30" s="27"/>
    </row>
    <row r="31" spans="1:8" x14ac:dyDescent="0.25">
      <c r="A31" s="22" t="s">
        <v>17</v>
      </c>
      <c r="B31" s="14">
        <v>2190428512.1800013</v>
      </c>
      <c r="C31" s="14">
        <v>4620003266.9500055</v>
      </c>
      <c r="D31" s="14">
        <v>4422915317.4700003</v>
      </c>
      <c r="E31" s="14">
        <f>+SUM(B31:D31)</f>
        <v>11233347096.600006</v>
      </c>
      <c r="F31" s="27"/>
    </row>
    <row r="32" spans="1:8" x14ac:dyDescent="0.25">
      <c r="A32" s="22" t="s">
        <v>18</v>
      </c>
      <c r="B32" s="14">
        <v>1087069445.0800257</v>
      </c>
      <c r="C32" s="14">
        <v>957826602.6400286</v>
      </c>
      <c r="D32" s="14">
        <v>954460513.94002879</v>
      </c>
      <c r="E32" s="14">
        <f t="shared" ref="E32:E49" si="3">+SUM(B32:D32)</f>
        <v>2999356561.6600828</v>
      </c>
      <c r="F32" s="27"/>
    </row>
    <row r="33" spans="1:6" x14ac:dyDescent="0.25">
      <c r="A33" s="22" t="s">
        <v>19</v>
      </c>
      <c r="B33" s="14"/>
      <c r="C33" s="14"/>
      <c r="D33" s="14"/>
      <c r="E33" s="14">
        <f t="shared" si="3"/>
        <v>0</v>
      </c>
      <c r="F33" s="27"/>
    </row>
    <row r="34" spans="1:6" x14ac:dyDescent="0.25">
      <c r="A34" s="72" t="s">
        <v>36</v>
      </c>
      <c r="B34" s="71">
        <f t="shared" ref="B34:D34" si="4">SUM(B35:B37)</f>
        <v>775854738.38000059</v>
      </c>
      <c r="C34" s="71">
        <f t="shared" si="4"/>
        <v>1338541737.6500001</v>
      </c>
      <c r="D34" s="71">
        <f t="shared" si="4"/>
        <v>1300854685.349999</v>
      </c>
      <c r="E34" s="71">
        <f t="shared" ref="E34" si="5">SUM(E35:E37)</f>
        <v>3415251161.3799992</v>
      </c>
      <c r="F34" s="27"/>
    </row>
    <row r="35" spans="1:6" x14ac:dyDescent="0.25">
      <c r="A35" s="22" t="s">
        <v>17</v>
      </c>
      <c r="B35" s="27">
        <v>518971048.30000001</v>
      </c>
      <c r="C35" s="27">
        <v>1107657280.3700013</v>
      </c>
      <c r="D35" s="27">
        <v>1071456874.5500001</v>
      </c>
      <c r="E35" s="14">
        <f t="shared" si="3"/>
        <v>2698085203.2200012</v>
      </c>
      <c r="F35" s="27"/>
    </row>
    <row r="36" spans="1:6" x14ac:dyDescent="0.25">
      <c r="A36" s="22" t="s">
        <v>18</v>
      </c>
      <c r="B36" s="14">
        <v>256883690.08000052</v>
      </c>
      <c r="C36" s="14">
        <v>230884457.27999881</v>
      </c>
      <c r="D36" s="14">
        <v>229397810.79999882</v>
      </c>
      <c r="E36" s="14">
        <f t="shared" si="3"/>
        <v>717165958.15999818</v>
      </c>
      <c r="F36" s="27"/>
    </row>
    <row r="37" spans="1:6" x14ac:dyDescent="0.25">
      <c r="A37" s="22" t="s">
        <v>19</v>
      </c>
      <c r="B37" s="14"/>
      <c r="C37" s="14"/>
      <c r="D37" s="14"/>
      <c r="E37" s="14">
        <f t="shared" si="3"/>
        <v>0</v>
      </c>
      <c r="F37" s="27"/>
    </row>
    <row r="38" spans="1:6" x14ac:dyDescent="0.25">
      <c r="A38" s="72" t="s">
        <v>41</v>
      </c>
      <c r="B38" s="71">
        <f t="shared" ref="B38:D38" si="6">SUM(B39:B41)</f>
        <v>381385692.75999999</v>
      </c>
      <c r="C38" s="71">
        <f t="shared" si="6"/>
        <v>694923422.58999968</v>
      </c>
      <c r="D38" s="71">
        <f t="shared" si="6"/>
        <v>668091961.69000006</v>
      </c>
      <c r="E38" s="71">
        <f t="shared" ref="E38" si="7">SUM(E39:E41)</f>
        <v>1744401077.0399997</v>
      </c>
      <c r="F38" s="27"/>
    </row>
    <row r="39" spans="1:6" x14ac:dyDescent="0.25">
      <c r="A39" s="22" t="s">
        <v>17</v>
      </c>
      <c r="B39" s="14">
        <v>269723589.24000001</v>
      </c>
      <c r="C39" s="14">
        <v>582759971.94999969</v>
      </c>
      <c r="D39" s="14">
        <v>556107261.05000007</v>
      </c>
      <c r="E39" s="14">
        <f t="shared" si="3"/>
        <v>1408590822.2399998</v>
      </c>
      <c r="F39" s="27"/>
    </row>
    <row r="40" spans="1:6" x14ac:dyDescent="0.25">
      <c r="A40" s="22" t="s">
        <v>18</v>
      </c>
      <c r="B40" s="14">
        <v>111662103.52</v>
      </c>
      <c r="C40" s="14">
        <v>112163450.64</v>
      </c>
      <c r="D40" s="14">
        <v>111984700.64</v>
      </c>
      <c r="E40" s="14">
        <f t="shared" si="3"/>
        <v>335810254.80000001</v>
      </c>
      <c r="F40" s="27"/>
    </row>
    <row r="41" spans="1:6" x14ac:dyDescent="0.25">
      <c r="A41" s="22" t="s">
        <v>19</v>
      </c>
      <c r="B41" s="14"/>
      <c r="C41" s="14"/>
      <c r="D41" s="14"/>
      <c r="E41" s="14">
        <f t="shared" si="3"/>
        <v>0</v>
      </c>
      <c r="F41" s="27"/>
    </row>
    <row r="42" spans="1:6" x14ac:dyDescent="0.25">
      <c r="A42" s="72" t="s">
        <v>37</v>
      </c>
      <c r="B42" s="71">
        <f t="shared" ref="B42:D42" si="8">SUM(B43:B45)</f>
        <v>24924718.340000004</v>
      </c>
      <c r="C42" s="71">
        <f t="shared" si="8"/>
        <v>42441438.300000004</v>
      </c>
      <c r="D42" s="71">
        <f t="shared" si="8"/>
        <v>41141556.040000007</v>
      </c>
      <c r="E42" s="71">
        <f t="shared" ref="E42" si="9">SUM(E43:E45)</f>
        <v>108507712.68000002</v>
      </c>
      <c r="F42" s="27"/>
    </row>
    <row r="43" spans="1:6" x14ac:dyDescent="0.25">
      <c r="A43" s="22" t="s">
        <v>17</v>
      </c>
      <c r="B43" s="14">
        <v>14827517.700000005</v>
      </c>
      <c r="C43" s="14">
        <v>32344237.660000004</v>
      </c>
      <c r="D43" s="14">
        <v>31044355.40000001</v>
      </c>
      <c r="E43" s="14">
        <f t="shared" si="3"/>
        <v>78216110.76000002</v>
      </c>
      <c r="F43" s="27"/>
    </row>
    <row r="44" spans="1:6" x14ac:dyDescent="0.25">
      <c r="A44" s="22" t="s">
        <v>18</v>
      </c>
      <c r="B44" s="14">
        <v>10097200.640000001</v>
      </c>
      <c r="C44" s="14">
        <v>10097200.640000001</v>
      </c>
      <c r="D44" s="14">
        <v>10097200.640000001</v>
      </c>
      <c r="E44" s="14">
        <f t="shared" si="3"/>
        <v>30291601.920000002</v>
      </c>
      <c r="F44" s="27"/>
    </row>
    <row r="45" spans="1:6" x14ac:dyDescent="0.25">
      <c r="A45" s="22" t="s">
        <v>19</v>
      </c>
      <c r="B45" s="14"/>
      <c r="C45" s="14"/>
      <c r="D45" s="14"/>
      <c r="E45" s="14">
        <f t="shared" si="3"/>
        <v>0</v>
      </c>
      <c r="F45" s="27"/>
    </row>
    <row r="46" spans="1:6" x14ac:dyDescent="0.25">
      <c r="A46" s="72" t="s">
        <v>38</v>
      </c>
      <c r="B46" s="71">
        <f t="shared" ref="B46:D46" si="10">SUM(B47:B49)</f>
        <v>243931305.28000003</v>
      </c>
      <c r="C46" s="71">
        <f t="shared" si="10"/>
        <v>466593048.54999965</v>
      </c>
      <c r="D46" s="71">
        <f t="shared" si="10"/>
        <v>457291497.78000003</v>
      </c>
      <c r="E46" s="71">
        <f t="shared" ref="E46" si="11">SUM(E47:E49)</f>
        <v>1167815851.6099997</v>
      </c>
      <c r="F46" s="27"/>
    </row>
    <row r="47" spans="1:6" x14ac:dyDescent="0.25">
      <c r="A47" s="22" t="s">
        <v>17</v>
      </c>
      <c r="B47" s="14">
        <v>198129766.20000002</v>
      </c>
      <c r="C47" s="14">
        <v>421377995.98999965</v>
      </c>
      <c r="D47" s="14">
        <v>412076445.22000003</v>
      </c>
      <c r="E47" s="14">
        <f t="shared" si="3"/>
        <v>1031584207.4099997</v>
      </c>
      <c r="F47" s="27"/>
    </row>
    <row r="48" spans="1:6" x14ac:dyDescent="0.25">
      <c r="A48" s="22" t="s">
        <v>18</v>
      </c>
      <c r="B48" s="14">
        <v>45801539.080000006</v>
      </c>
      <c r="C48" s="14">
        <v>45215052.560000002</v>
      </c>
      <c r="D48" s="14">
        <v>45215052.560000002</v>
      </c>
      <c r="E48" s="14">
        <f t="shared" si="3"/>
        <v>136231644.20000002</v>
      </c>
      <c r="F48" s="27"/>
    </row>
    <row r="49" spans="1:6" x14ac:dyDescent="0.25">
      <c r="A49" s="22" t="s">
        <v>19</v>
      </c>
      <c r="B49" s="14"/>
      <c r="C49" s="14"/>
      <c r="D49" s="14"/>
      <c r="E49" s="14">
        <f t="shared" si="3"/>
        <v>0</v>
      </c>
      <c r="F49" s="27"/>
    </row>
    <row r="50" spans="1:6" x14ac:dyDescent="0.25">
      <c r="A50" s="21"/>
      <c r="B50" s="20"/>
      <c r="C50" s="20"/>
      <c r="D50" s="20"/>
      <c r="E50" s="20"/>
      <c r="F50" s="27"/>
    </row>
    <row r="51" spans="1:6" ht="15.75" thickBot="1" x14ac:dyDescent="0.3">
      <c r="A51" s="23" t="s">
        <v>12</v>
      </c>
      <c r="B51" s="24">
        <f>+B30+B34+B38+B42+B46</f>
        <v>4703594412.0200272</v>
      </c>
      <c r="C51" s="24">
        <f t="shared" ref="C51:E51" si="12">+C30+C34+C38+C42+C46</f>
        <v>8120329516.6800337</v>
      </c>
      <c r="D51" s="24">
        <f t="shared" si="12"/>
        <v>7844755532.2700291</v>
      </c>
      <c r="E51" s="24">
        <f t="shared" si="12"/>
        <v>20668679460.970093</v>
      </c>
      <c r="F51" s="27"/>
    </row>
    <row r="52" spans="1:6" ht="15.75" thickTop="1" x14ac:dyDescent="0.25">
      <c r="A52" s="7" t="s">
        <v>66</v>
      </c>
    </row>
    <row r="53" spans="1:6" x14ac:dyDescent="0.25">
      <c r="A53" s="7" t="s">
        <v>85</v>
      </c>
      <c r="F53" s="27"/>
    </row>
    <row r="54" spans="1:6" ht="45" customHeight="1" x14ac:dyDescent="0.25">
      <c r="A54" s="90" t="s">
        <v>95</v>
      </c>
      <c r="B54" s="90"/>
      <c r="C54" s="90"/>
      <c r="D54" s="90"/>
      <c r="E54" s="90"/>
      <c r="F54" s="27"/>
    </row>
    <row r="55" spans="1:6" x14ac:dyDescent="0.25">
      <c r="A55" s="87" t="s">
        <v>14</v>
      </c>
      <c r="B55" s="87"/>
      <c r="C55" s="87"/>
      <c r="D55" s="87"/>
      <c r="E55" s="87"/>
      <c r="F55" s="27"/>
    </row>
    <row r="56" spans="1:6" x14ac:dyDescent="0.25">
      <c r="A56" s="87" t="s">
        <v>60</v>
      </c>
      <c r="B56" s="87"/>
      <c r="C56" s="87"/>
      <c r="D56" s="87"/>
      <c r="E56" s="87"/>
      <c r="F56" s="27"/>
    </row>
    <row r="57" spans="1:6" x14ac:dyDescent="0.25">
      <c r="A57" s="1" t="s">
        <v>7</v>
      </c>
      <c r="B57" s="3" t="s">
        <v>8</v>
      </c>
      <c r="C57" s="6"/>
      <c r="D57" s="6"/>
      <c r="E57" s="6"/>
      <c r="F57" s="27"/>
    </row>
    <row r="59" spans="1:6" ht="15.75" thickBot="1" x14ac:dyDescent="0.3">
      <c r="A59" s="8" t="s">
        <v>9</v>
      </c>
      <c r="B59" s="9" t="s">
        <v>56</v>
      </c>
      <c r="C59" s="9" t="s">
        <v>57</v>
      </c>
      <c r="D59" s="9" t="s">
        <v>61</v>
      </c>
      <c r="E59" s="9" t="s">
        <v>59</v>
      </c>
      <c r="F59" s="27"/>
    </row>
    <row r="61" spans="1:6" ht="30" x14ac:dyDescent="0.25">
      <c r="A61" s="25" t="s">
        <v>20</v>
      </c>
      <c r="B61" s="27">
        <v>3192080433.6200008</v>
      </c>
      <c r="C61" s="27">
        <v>6764142752.9200068</v>
      </c>
      <c r="D61" s="27">
        <v>6493600253.6900005</v>
      </c>
      <c r="E61" s="27">
        <f>SUM(B61:D61)</f>
        <v>16449823440.230009</v>
      </c>
      <c r="F61" s="27"/>
    </row>
    <row r="62" spans="1:6" ht="30" x14ac:dyDescent="0.25">
      <c r="A62" s="25" t="s">
        <v>21</v>
      </c>
      <c r="B62" s="27">
        <v>1511513978.4000261</v>
      </c>
      <c r="C62" s="27">
        <v>1356186763.7600276</v>
      </c>
      <c r="D62" s="27">
        <v>1351155278.5800278</v>
      </c>
      <c r="E62" s="27">
        <f>SUM(B62:D62)</f>
        <v>4218856020.7400818</v>
      </c>
      <c r="F62" s="27"/>
    </row>
    <row r="63" spans="1:6" x14ac:dyDescent="0.25">
      <c r="A63" s="25" t="s">
        <v>52</v>
      </c>
      <c r="F63" s="27"/>
    </row>
    <row r="64" spans="1:6" x14ac:dyDescent="0.25">
      <c r="A64" s="7" t="s">
        <v>4</v>
      </c>
      <c r="F64" s="27"/>
    </row>
    <row r="65" spans="1:6" x14ac:dyDescent="0.25">
      <c r="A65" s="7" t="s">
        <v>5</v>
      </c>
      <c r="F65" s="27"/>
    </row>
    <row r="66" spans="1:6" ht="15.75" thickBot="1" x14ac:dyDescent="0.3">
      <c r="A66" s="23" t="s">
        <v>12</v>
      </c>
      <c r="B66" s="12">
        <f>SUM(B61:B65)</f>
        <v>4703594412.0200272</v>
      </c>
      <c r="C66" s="12">
        <f>SUM(C61:C65)</f>
        <v>8120329516.6800346</v>
      </c>
      <c r="D66" s="12">
        <f>SUM(D61:D62)</f>
        <v>7844755532.2700281</v>
      </c>
      <c r="E66" s="12">
        <f>SUM(E61:E65)</f>
        <v>20668679460.970093</v>
      </c>
      <c r="F66" s="27"/>
    </row>
    <row r="67" spans="1:6" ht="15.75" thickTop="1" x14ac:dyDescent="0.25">
      <c r="A67" s="7" t="s">
        <v>66</v>
      </c>
      <c r="F67" s="27"/>
    </row>
    <row r="68" spans="1:6" x14ac:dyDescent="0.25">
      <c r="F68" s="27"/>
    </row>
    <row r="70" spans="1:6" x14ac:dyDescent="0.25">
      <c r="A70" s="87" t="s">
        <v>29</v>
      </c>
      <c r="B70" s="87"/>
      <c r="C70" s="87"/>
      <c r="D70" s="87"/>
      <c r="E70" s="87"/>
      <c r="F70" s="27"/>
    </row>
    <row r="71" spans="1:6" x14ac:dyDescent="0.25">
      <c r="A71" s="87" t="s">
        <v>30</v>
      </c>
      <c r="B71" s="87"/>
      <c r="C71" s="87"/>
      <c r="D71" s="87"/>
      <c r="E71" s="87"/>
      <c r="F71" s="27"/>
    </row>
    <row r="72" spans="1:6" x14ac:dyDescent="0.25">
      <c r="A72" s="1" t="s">
        <v>7</v>
      </c>
      <c r="B72" s="5" t="s">
        <v>8</v>
      </c>
      <c r="C72" s="6"/>
      <c r="D72" s="6"/>
      <c r="E72" s="6"/>
      <c r="F72" s="27"/>
    </row>
    <row r="74" spans="1:6" ht="15.75" thickBot="1" x14ac:dyDescent="0.3">
      <c r="A74" s="8" t="s">
        <v>9</v>
      </c>
      <c r="B74" s="9" t="s">
        <v>56</v>
      </c>
      <c r="C74" s="9" t="s">
        <v>57</v>
      </c>
      <c r="D74" s="9" t="s">
        <v>61</v>
      </c>
      <c r="E74" s="9" t="s">
        <v>59</v>
      </c>
      <c r="F74" s="27"/>
    </row>
    <row r="76" spans="1:6" x14ac:dyDescent="0.25">
      <c r="A76" s="10" t="s">
        <v>31</v>
      </c>
      <c r="B76" s="27">
        <f>+'2T'!E80</f>
        <v>-60287047042.620102</v>
      </c>
      <c r="C76" s="27">
        <f>+B80</f>
        <v>-52402289834.940102</v>
      </c>
      <c r="D76" s="27">
        <f>+C80</f>
        <v>-52402289834.940102</v>
      </c>
      <c r="E76" s="27">
        <f>B76</f>
        <v>-60287047042.620102</v>
      </c>
      <c r="F76" s="27"/>
    </row>
    <row r="77" spans="1:6" x14ac:dyDescent="0.25">
      <c r="A77" s="10" t="s">
        <v>32</v>
      </c>
      <c r="B77" s="69">
        <v>7884757207.6800003</v>
      </c>
      <c r="C77" s="69">
        <v>0</v>
      </c>
      <c r="D77" s="69">
        <v>12343114487</v>
      </c>
      <c r="E77" s="27">
        <f>SUM(B77:D77)</f>
        <v>20227871694.68</v>
      </c>
      <c r="F77" s="27"/>
    </row>
    <row r="78" spans="1:6" x14ac:dyDescent="0.25">
      <c r="A78" s="10" t="s">
        <v>33</v>
      </c>
      <c r="B78" s="27">
        <f>+B76+B77</f>
        <v>-52402289834.940102</v>
      </c>
      <c r="C78" s="27">
        <f t="shared" ref="C78:D78" si="13">+C76+C77</f>
        <v>-52402289834.940102</v>
      </c>
      <c r="D78" s="27">
        <f t="shared" si="13"/>
        <v>-40059175347.940102</v>
      </c>
      <c r="E78" s="27">
        <f t="shared" ref="E78" si="14">E77+E76</f>
        <v>-40059175347.940102</v>
      </c>
      <c r="F78" s="27"/>
    </row>
    <row r="79" spans="1:6" x14ac:dyDescent="0.25">
      <c r="A79" s="10" t="s">
        <v>34</v>
      </c>
      <c r="B79" s="27">
        <f>B66</f>
        <v>4703594412.0200272</v>
      </c>
      <c r="C79" s="27">
        <f t="shared" ref="C79:E79" si="15">C66</f>
        <v>8120329516.6800346</v>
      </c>
      <c r="D79" s="27">
        <f t="shared" si="15"/>
        <v>7844755532.2700281</v>
      </c>
      <c r="E79" s="27">
        <f t="shared" si="15"/>
        <v>20668679460.970093</v>
      </c>
      <c r="F79" s="27"/>
    </row>
    <row r="80" spans="1:6" x14ac:dyDescent="0.25">
      <c r="A80" s="10" t="s">
        <v>35</v>
      </c>
      <c r="B80" s="27">
        <f>+B78</f>
        <v>-52402289834.940102</v>
      </c>
      <c r="C80" s="27">
        <f>+C78</f>
        <v>-52402289834.940102</v>
      </c>
      <c r="D80" s="27">
        <f>+D78</f>
        <v>-40059175347.940102</v>
      </c>
      <c r="E80" s="27">
        <f t="shared" ref="E80" si="16">E78-E79</f>
        <v>-60727854808.910194</v>
      </c>
      <c r="F80" s="27"/>
    </row>
    <row r="81" spans="1:6" ht="15.75" thickBot="1" x14ac:dyDescent="0.3">
      <c r="A81" s="11"/>
      <c r="B81" s="12"/>
      <c r="C81" s="12"/>
      <c r="D81" s="12"/>
      <c r="E81" s="12"/>
      <c r="F81" s="27"/>
    </row>
    <row r="82" spans="1:6" ht="15.75" thickTop="1" x14ac:dyDescent="0.25">
      <c r="A82" s="7" t="s">
        <v>64</v>
      </c>
      <c r="F82" s="27"/>
    </row>
    <row r="83" spans="1:6" x14ac:dyDescent="0.25">
      <c r="A83" s="10" t="s">
        <v>55</v>
      </c>
      <c r="F83" s="27"/>
    </row>
    <row r="84" spans="1:6" x14ac:dyDescent="0.25">
      <c r="A84" s="86" t="s">
        <v>80</v>
      </c>
      <c r="B84" s="86"/>
      <c r="C84" s="86"/>
      <c r="D84" s="86"/>
      <c r="E84" s="86"/>
      <c r="F84" s="27"/>
    </row>
    <row r="85" spans="1:6" x14ac:dyDescent="0.25">
      <c r="A85" s="86"/>
      <c r="B85" s="86"/>
      <c r="C85" s="86"/>
      <c r="D85" s="86"/>
      <c r="E85" s="86"/>
    </row>
    <row r="86" spans="1:6" x14ac:dyDescent="0.25">
      <c r="A86" s="67"/>
    </row>
    <row r="87" spans="1:6" ht="15" customHeight="1" x14ac:dyDescent="0.25">
      <c r="A87" s="67" t="s">
        <v>100</v>
      </c>
    </row>
    <row r="88" spans="1:6" x14ac:dyDescent="0.25">
      <c r="A88" s="67"/>
    </row>
    <row r="90" spans="1:6" x14ac:dyDescent="0.25">
      <c r="A90" s="67"/>
    </row>
    <row r="92" spans="1:6" x14ac:dyDescent="0.25">
      <c r="A92" s="27"/>
      <c r="F92" s="27"/>
    </row>
    <row r="93" spans="1:6" x14ac:dyDescent="0.25">
      <c r="A93" s="27"/>
      <c r="F93" s="27"/>
    </row>
    <row r="94" spans="1:6" x14ac:dyDescent="0.25">
      <c r="A94" s="27"/>
      <c r="F94" s="27"/>
    </row>
    <row r="95" spans="1:6" x14ac:dyDescent="0.25">
      <c r="A95" s="27"/>
      <c r="F95" s="27"/>
    </row>
    <row r="96" spans="1:6" x14ac:dyDescent="0.25">
      <c r="A96" s="27"/>
      <c r="F96" s="27"/>
    </row>
    <row r="97" spans="1:6" x14ac:dyDescent="0.25">
      <c r="A97" s="27"/>
      <c r="F97" s="27"/>
    </row>
    <row r="98" spans="1:6" x14ac:dyDescent="0.25">
      <c r="A98" s="27"/>
      <c r="F98" s="27"/>
    </row>
    <row r="99" spans="1:6" x14ac:dyDescent="0.25">
      <c r="A99" s="27"/>
      <c r="F99" s="27"/>
    </row>
    <row r="100" spans="1:6" x14ac:dyDescent="0.25">
      <c r="A100" s="27"/>
      <c r="F100" s="27"/>
    </row>
    <row r="101" spans="1:6" x14ac:dyDescent="0.25">
      <c r="A101" s="27"/>
      <c r="F101" s="27"/>
    </row>
    <row r="102" spans="1:6" x14ac:dyDescent="0.25">
      <c r="A102" s="27"/>
      <c r="F102" s="27"/>
    </row>
    <row r="103" spans="1:6" x14ac:dyDescent="0.25">
      <c r="A103" s="27"/>
      <c r="F103" s="27"/>
    </row>
    <row r="104" spans="1:6" x14ac:dyDescent="0.25">
      <c r="A104" s="27"/>
      <c r="F104" s="27"/>
    </row>
    <row r="105" spans="1:6" x14ac:dyDescent="0.25">
      <c r="A105" s="27"/>
      <c r="F105" s="27"/>
    </row>
    <row r="106" spans="1:6" x14ac:dyDescent="0.25">
      <c r="A106" s="27"/>
      <c r="F106" s="27"/>
    </row>
    <row r="107" spans="1:6" x14ac:dyDescent="0.25">
      <c r="A107" s="27"/>
      <c r="F107" s="27"/>
    </row>
    <row r="108" spans="1:6" x14ac:dyDescent="0.25">
      <c r="A108" s="27"/>
      <c r="F108" s="27"/>
    </row>
    <row r="109" spans="1:6" x14ac:dyDescent="0.25">
      <c r="A109" s="27"/>
      <c r="F109" s="27"/>
    </row>
    <row r="110" spans="1:6" x14ac:dyDescent="0.25">
      <c r="A110" s="27"/>
      <c r="F110" s="27"/>
    </row>
    <row r="111" spans="1:6" x14ac:dyDescent="0.25">
      <c r="A111" s="27"/>
      <c r="F111" s="27"/>
    </row>
    <row r="112" spans="1:6" x14ac:dyDescent="0.25">
      <c r="A112" s="27"/>
      <c r="F112" s="27"/>
    </row>
  </sheetData>
  <mergeCells count="14">
    <mergeCell ref="A84:E85"/>
    <mergeCell ref="A1:F1"/>
    <mergeCell ref="A9:F9"/>
    <mergeCell ref="A56:E56"/>
    <mergeCell ref="A70:E70"/>
    <mergeCell ref="A71:E71"/>
    <mergeCell ref="A26:E26"/>
    <mergeCell ref="A8:F8"/>
    <mergeCell ref="A21:F22"/>
    <mergeCell ref="A24:E24"/>
    <mergeCell ref="A25:E25"/>
    <mergeCell ref="A55:E55"/>
    <mergeCell ref="A23:D23"/>
    <mergeCell ref="A54:E5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95" zoomScaleNormal="95" workbookViewId="0">
      <selection activeCell="A87" sqref="A87"/>
    </sheetView>
  </sheetViews>
  <sheetFormatPr baseColWidth="10" defaultColWidth="11.42578125" defaultRowHeight="15" x14ac:dyDescent="0.25"/>
  <cols>
    <col min="1" max="1" width="63.140625" style="7" customWidth="1"/>
    <col min="2" max="5" width="16.7109375" style="27" bestFit="1" customWidth="1"/>
    <col min="6" max="6" width="14.42578125" style="20" customWidth="1"/>
    <col min="7" max="7" width="11.5703125" style="27" bestFit="1" customWidth="1"/>
    <col min="8" max="16384" width="11.42578125" style="27"/>
  </cols>
  <sheetData>
    <row r="1" spans="1:7" x14ac:dyDescent="0.25">
      <c r="A1" s="87" t="s">
        <v>15</v>
      </c>
      <c r="B1" s="87"/>
      <c r="C1" s="87"/>
      <c r="D1" s="87"/>
      <c r="E1" s="87"/>
      <c r="F1" s="87"/>
    </row>
    <row r="2" spans="1:7" x14ac:dyDescent="0.25">
      <c r="A2" s="1" t="s">
        <v>0</v>
      </c>
      <c r="B2" s="2" t="s">
        <v>26</v>
      </c>
      <c r="C2" s="3"/>
      <c r="D2" s="36"/>
      <c r="E2" s="36"/>
      <c r="F2" s="36"/>
    </row>
    <row r="3" spans="1:7" x14ac:dyDescent="0.25">
      <c r="A3" s="1" t="s">
        <v>1</v>
      </c>
      <c r="B3" s="2" t="s">
        <v>16</v>
      </c>
      <c r="C3" s="4"/>
      <c r="D3" s="36"/>
      <c r="E3" s="36"/>
      <c r="F3" s="36"/>
    </row>
    <row r="4" spans="1:7" x14ac:dyDescent="0.25">
      <c r="A4" s="1" t="s">
        <v>10</v>
      </c>
      <c r="B4" s="4" t="s">
        <v>27</v>
      </c>
      <c r="C4" s="4"/>
      <c r="D4" s="36"/>
      <c r="E4" s="36"/>
      <c r="F4" s="36"/>
    </row>
    <row r="5" spans="1:7" x14ac:dyDescent="0.25">
      <c r="A5" s="1" t="s">
        <v>77</v>
      </c>
      <c r="B5" s="5" t="s">
        <v>92</v>
      </c>
      <c r="C5" s="4"/>
      <c r="D5" s="36"/>
      <c r="E5" s="36"/>
      <c r="F5" s="36"/>
    </row>
    <row r="6" spans="1:7" x14ac:dyDescent="0.25">
      <c r="A6" s="1"/>
      <c r="B6" s="5"/>
      <c r="C6" s="4"/>
      <c r="D6" s="36"/>
      <c r="E6" s="36"/>
      <c r="F6" s="36"/>
    </row>
    <row r="7" spans="1:7" x14ac:dyDescent="0.25">
      <c r="A7" s="28"/>
      <c r="B7" s="28"/>
      <c r="C7" s="28"/>
      <c r="D7" s="28"/>
      <c r="E7" s="28"/>
      <c r="F7" s="28"/>
    </row>
    <row r="8" spans="1:7" x14ac:dyDescent="0.25">
      <c r="A8" s="87" t="s">
        <v>6</v>
      </c>
      <c r="B8" s="87"/>
      <c r="C8" s="87"/>
      <c r="D8" s="87"/>
      <c r="E8" s="87"/>
      <c r="F8" s="87"/>
    </row>
    <row r="9" spans="1:7" x14ac:dyDescent="0.25">
      <c r="A9" s="87" t="s">
        <v>11</v>
      </c>
      <c r="B9" s="87"/>
      <c r="C9" s="87"/>
      <c r="D9" s="87"/>
      <c r="E9" s="87"/>
      <c r="F9" s="87"/>
    </row>
    <row r="10" spans="1:7" x14ac:dyDescent="0.25">
      <c r="A10" s="27"/>
    </row>
    <row r="11" spans="1:7" ht="15.75" thickBot="1" x14ac:dyDescent="0.3">
      <c r="A11" s="47" t="s">
        <v>78</v>
      </c>
      <c r="B11" s="9" t="s">
        <v>2</v>
      </c>
      <c r="C11" s="9" t="s">
        <v>69</v>
      </c>
      <c r="D11" s="9" t="s">
        <v>70</v>
      </c>
      <c r="E11" s="9" t="s">
        <v>71</v>
      </c>
      <c r="F11" s="29" t="s">
        <v>72</v>
      </c>
    </row>
    <row r="13" spans="1:7" x14ac:dyDescent="0.25">
      <c r="A13" s="49" t="s">
        <v>81</v>
      </c>
      <c r="B13" s="27" t="s">
        <v>3</v>
      </c>
      <c r="C13" s="30">
        <v>502621</v>
      </c>
      <c r="D13" s="30">
        <v>502621</v>
      </c>
      <c r="E13" s="30">
        <v>502621</v>
      </c>
      <c r="F13" s="31">
        <f>AVERAGE(C13:E13)</f>
        <v>502621</v>
      </c>
      <c r="G13" s="30"/>
    </row>
    <row r="14" spans="1:7" x14ac:dyDescent="0.25">
      <c r="A14" s="21" t="s">
        <v>36</v>
      </c>
      <c r="B14" s="27" t="s">
        <v>3</v>
      </c>
      <c r="C14" s="30">
        <v>134921</v>
      </c>
      <c r="D14" s="30">
        <v>134921</v>
      </c>
      <c r="E14" s="30">
        <v>134921</v>
      </c>
      <c r="F14" s="31">
        <f t="shared" ref="F14:F19" si="0">AVERAGE(C14:E14)</f>
        <v>134921</v>
      </c>
      <c r="G14" s="30"/>
    </row>
    <row r="15" spans="1:7" x14ac:dyDescent="0.25">
      <c r="A15" s="21" t="s">
        <v>41</v>
      </c>
      <c r="B15" s="27" t="s">
        <v>3</v>
      </c>
      <c r="C15" s="30">
        <v>74780</v>
      </c>
      <c r="D15" s="30">
        <v>74780</v>
      </c>
      <c r="E15" s="30">
        <v>74780</v>
      </c>
      <c r="F15" s="31">
        <f t="shared" si="0"/>
        <v>74780</v>
      </c>
      <c r="G15" s="30"/>
    </row>
    <row r="16" spans="1:7" x14ac:dyDescent="0.25">
      <c r="A16" s="21" t="s">
        <v>37</v>
      </c>
      <c r="B16" s="27" t="s">
        <v>3</v>
      </c>
      <c r="C16" s="30">
        <v>4427</v>
      </c>
      <c r="D16" s="30">
        <v>4427</v>
      </c>
      <c r="E16" s="30">
        <v>4427</v>
      </c>
      <c r="F16" s="31">
        <f t="shared" si="0"/>
        <v>4427</v>
      </c>
      <c r="G16" s="30"/>
    </row>
    <row r="17" spans="1:7" x14ac:dyDescent="0.25">
      <c r="A17" s="21" t="s">
        <v>38</v>
      </c>
      <c r="B17" s="27" t="s">
        <v>3</v>
      </c>
      <c r="C17" s="30">
        <v>50915</v>
      </c>
      <c r="D17" s="30">
        <v>50915</v>
      </c>
      <c r="E17" s="30">
        <v>50915</v>
      </c>
      <c r="F17" s="31">
        <f t="shared" si="0"/>
        <v>50915</v>
      </c>
      <c r="G17" s="30"/>
    </row>
    <row r="18" spans="1:7" x14ac:dyDescent="0.25">
      <c r="A18" s="21"/>
      <c r="C18" s="30"/>
      <c r="D18" s="30"/>
      <c r="E18" s="30"/>
      <c r="F18" s="31"/>
      <c r="G18" s="30"/>
    </row>
    <row r="19" spans="1:7" ht="15.75" thickBot="1" x14ac:dyDescent="0.3">
      <c r="A19" s="23" t="s">
        <v>12</v>
      </c>
      <c r="B19" s="12"/>
      <c r="C19" s="32">
        <f>SUM(C13:C17)</f>
        <v>767664</v>
      </c>
      <c r="D19" s="32">
        <f>SUM(D13:D17)</f>
        <v>767664</v>
      </c>
      <c r="E19" s="32">
        <f>SUM(E13:E17)</f>
        <v>767664</v>
      </c>
      <c r="F19" s="32">
        <f t="shared" si="0"/>
        <v>767664</v>
      </c>
      <c r="G19" s="30"/>
    </row>
    <row r="20" spans="1:7" ht="15.75" thickTop="1" x14ac:dyDescent="0.25">
      <c r="A20" s="7" t="s">
        <v>73</v>
      </c>
      <c r="B20" s="64"/>
      <c r="C20" s="64"/>
      <c r="D20" s="64"/>
      <c r="E20" s="64"/>
      <c r="F20" s="65"/>
    </row>
    <row r="21" spans="1:7" ht="15" customHeight="1" x14ac:dyDescent="0.25">
      <c r="A21" s="88" t="s">
        <v>54</v>
      </c>
      <c r="B21" s="88"/>
      <c r="C21" s="88"/>
      <c r="D21" s="88"/>
      <c r="E21" s="88"/>
      <c r="F21" s="88"/>
    </row>
    <row r="22" spans="1:7" ht="15" customHeight="1" x14ac:dyDescent="0.25">
      <c r="A22" s="88"/>
      <c r="B22" s="88"/>
      <c r="C22" s="88"/>
      <c r="D22" s="88"/>
      <c r="E22" s="88"/>
      <c r="F22" s="88"/>
    </row>
    <row r="23" spans="1:7" ht="14.45" customHeight="1" x14ac:dyDescent="0.25">
      <c r="A23" s="80" t="s">
        <v>87</v>
      </c>
    </row>
    <row r="24" spans="1:7" x14ac:dyDescent="0.25">
      <c r="A24" s="89" t="s">
        <v>13</v>
      </c>
      <c r="B24" s="89"/>
      <c r="C24" s="89"/>
      <c r="D24" s="89"/>
      <c r="E24" s="89"/>
    </row>
    <row r="25" spans="1:7" x14ac:dyDescent="0.25">
      <c r="A25" s="87" t="s">
        <v>60</v>
      </c>
      <c r="B25" s="87"/>
      <c r="C25" s="87"/>
      <c r="D25" s="87"/>
      <c r="E25" s="87"/>
    </row>
    <row r="26" spans="1:7" x14ac:dyDescent="0.25">
      <c r="A26" s="1" t="s">
        <v>7</v>
      </c>
      <c r="B26" s="5" t="s">
        <v>8</v>
      </c>
      <c r="C26" s="6"/>
      <c r="D26" s="6"/>
      <c r="E26" s="6"/>
      <c r="F26" s="27"/>
    </row>
    <row r="27" spans="1:7" x14ac:dyDescent="0.25">
      <c r="B27" s="10"/>
      <c r="C27" s="33"/>
      <c r="D27" s="33"/>
      <c r="E27" s="33"/>
      <c r="F27" s="27"/>
    </row>
    <row r="28" spans="1:7" ht="15.75" thickBot="1" x14ac:dyDescent="0.3">
      <c r="A28" s="47" t="s">
        <v>78</v>
      </c>
      <c r="B28" s="9" t="s">
        <v>69</v>
      </c>
      <c r="C28" s="9" t="s">
        <v>70</v>
      </c>
      <c r="D28" s="9" t="s">
        <v>71</v>
      </c>
      <c r="E28" s="9" t="s">
        <v>74</v>
      </c>
      <c r="F28" s="27"/>
    </row>
    <row r="29" spans="1:7" x14ac:dyDescent="0.25">
      <c r="B29" s="20"/>
      <c r="C29" s="20"/>
      <c r="D29" s="20"/>
      <c r="E29" s="20"/>
      <c r="F29" s="27"/>
    </row>
    <row r="30" spans="1:7" x14ac:dyDescent="0.25">
      <c r="A30" s="70" t="s">
        <v>82</v>
      </c>
      <c r="B30" s="73">
        <f t="shared" ref="B30:D30" si="1">SUM(B31:B33)</f>
        <v>5751201662.220027</v>
      </c>
      <c r="C30" s="73">
        <f t="shared" si="1"/>
        <v>5874899201.5800171</v>
      </c>
      <c r="D30" s="73">
        <f t="shared" si="1"/>
        <v>2995318364.100009</v>
      </c>
      <c r="E30" s="73">
        <f t="shared" ref="E30" si="2">SUM(E31:E33)</f>
        <v>14621419227.900053</v>
      </c>
      <c r="F30" s="27"/>
    </row>
    <row r="31" spans="1:7" x14ac:dyDescent="0.25">
      <c r="A31" s="22" t="s">
        <v>17</v>
      </c>
      <c r="B31" s="20">
        <v>4753797944.7099972</v>
      </c>
      <c r="C31" s="20">
        <v>4921162048.7799883</v>
      </c>
      <c r="D31" s="20">
        <v>2386128601.579999</v>
      </c>
      <c r="E31" s="20">
        <f>+SUM(B31:D31)</f>
        <v>12061088595.069984</v>
      </c>
      <c r="F31" s="27"/>
    </row>
    <row r="32" spans="1:7" x14ac:dyDescent="0.25">
      <c r="A32" s="22" t="s">
        <v>18</v>
      </c>
      <c r="B32" s="20">
        <v>997403717.51002967</v>
      </c>
      <c r="C32" s="20">
        <v>953737152.80002892</v>
      </c>
      <c r="D32" s="20">
        <v>609189762.52001023</v>
      </c>
      <c r="E32" s="20">
        <f t="shared" ref="E32:E48" si="3">+SUM(B32:D32)</f>
        <v>2560330632.8300686</v>
      </c>
      <c r="F32" s="27"/>
    </row>
    <row r="33" spans="1:6" x14ac:dyDescent="0.25">
      <c r="A33" s="22" t="s">
        <v>19</v>
      </c>
      <c r="B33" s="20"/>
      <c r="C33" s="20"/>
      <c r="D33" s="20"/>
      <c r="E33" s="20"/>
      <c r="F33" s="27"/>
    </row>
    <row r="34" spans="1:6" x14ac:dyDescent="0.25">
      <c r="A34" s="72" t="s">
        <v>36</v>
      </c>
      <c r="B34" s="73">
        <f t="shared" ref="B34:D34" si="4">SUM(B35:B37)</f>
        <v>1369007863.8299985</v>
      </c>
      <c r="C34" s="73">
        <f t="shared" si="4"/>
        <v>1413693128.6599998</v>
      </c>
      <c r="D34" s="73">
        <f t="shared" si="4"/>
        <v>564469381.37999904</v>
      </c>
      <c r="E34" s="73">
        <f t="shared" ref="E34" si="5">SUM(E35:E37)</f>
        <v>3347170373.869997</v>
      </c>
      <c r="F34" s="27"/>
    </row>
    <row r="35" spans="1:6" x14ac:dyDescent="0.25">
      <c r="A35" s="22" t="s">
        <v>17</v>
      </c>
      <c r="B35" s="20">
        <v>1134796542.0299997</v>
      </c>
      <c r="C35" s="20">
        <v>1184382518.500001</v>
      </c>
      <c r="D35" s="20">
        <v>427006523.72999966</v>
      </c>
      <c r="E35" s="20">
        <f>+SUM(B35:D35)</f>
        <v>2746185584.2600002</v>
      </c>
      <c r="F35" s="27"/>
    </row>
    <row r="36" spans="1:6" x14ac:dyDescent="0.25">
      <c r="A36" s="22" t="s">
        <v>18</v>
      </c>
      <c r="B36" s="20">
        <v>234211321.79999882</v>
      </c>
      <c r="C36" s="20">
        <v>229310610.15999883</v>
      </c>
      <c r="D36" s="20">
        <v>137462857.64999941</v>
      </c>
      <c r="E36" s="20">
        <f t="shared" si="3"/>
        <v>600984789.60999703</v>
      </c>
      <c r="F36" s="27"/>
    </row>
    <row r="37" spans="1:6" x14ac:dyDescent="0.25">
      <c r="A37" s="22" t="s">
        <v>19</v>
      </c>
      <c r="B37" s="20"/>
      <c r="C37" s="20"/>
      <c r="D37" s="20"/>
      <c r="E37" s="20"/>
      <c r="F37" s="27"/>
    </row>
    <row r="38" spans="1:6" x14ac:dyDescent="0.25">
      <c r="A38" s="72" t="s">
        <v>41</v>
      </c>
      <c r="B38" s="73">
        <f t="shared" ref="B38:D38" si="6">SUM(B39:B41)</f>
        <v>704052533.87</v>
      </c>
      <c r="C38" s="73">
        <f t="shared" si="6"/>
        <v>731822821.00000024</v>
      </c>
      <c r="D38" s="73">
        <f t="shared" si="6"/>
        <v>292732043.8499999</v>
      </c>
      <c r="E38" s="73">
        <f t="shared" ref="E38" si="7">SUM(E39:E41)</f>
        <v>1728607398.72</v>
      </c>
      <c r="F38" s="27"/>
    </row>
    <row r="39" spans="1:6" x14ac:dyDescent="0.25">
      <c r="A39" s="22" t="s">
        <v>17</v>
      </c>
      <c r="B39" s="20">
        <v>591710333.23000002</v>
      </c>
      <c r="C39" s="20">
        <v>620553120.36000025</v>
      </c>
      <c r="D39" s="20">
        <v>225073277.85999987</v>
      </c>
      <c r="E39" s="20">
        <f t="shared" si="3"/>
        <v>1437336731.45</v>
      </c>
      <c r="F39" s="27"/>
    </row>
    <row r="40" spans="1:6" x14ac:dyDescent="0.25">
      <c r="A40" s="22" t="s">
        <v>18</v>
      </c>
      <c r="B40" s="20">
        <v>112342200.64</v>
      </c>
      <c r="C40" s="20">
        <v>111269700.64</v>
      </c>
      <c r="D40" s="20">
        <v>67658765.99000001</v>
      </c>
      <c r="E40" s="20">
        <f t="shared" si="3"/>
        <v>291270667.26999998</v>
      </c>
      <c r="F40" s="27"/>
    </row>
    <row r="41" spans="1:6" x14ac:dyDescent="0.25">
      <c r="A41" s="22" t="s">
        <v>19</v>
      </c>
      <c r="B41" s="20"/>
      <c r="C41" s="20"/>
      <c r="D41" s="20"/>
      <c r="E41" s="20"/>
      <c r="F41" s="27"/>
    </row>
    <row r="42" spans="1:6" x14ac:dyDescent="0.25">
      <c r="A42" s="72" t="s">
        <v>37</v>
      </c>
      <c r="B42" s="73">
        <f t="shared" ref="B42:D42" si="8">SUM(B43:B45)</f>
        <v>43108286.299999997</v>
      </c>
      <c r="C42" s="73">
        <f t="shared" si="8"/>
        <v>44680242.759999998</v>
      </c>
      <c r="D42" s="73">
        <f t="shared" si="8"/>
        <v>16052295.540000001</v>
      </c>
      <c r="E42" s="73">
        <f t="shared" ref="E42" si="9">SUM(E43:E45)</f>
        <v>103840824.59999999</v>
      </c>
      <c r="F42" s="27"/>
    </row>
    <row r="43" spans="1:6" x14ac:dyDescent="0.25">
      <c r="A43" s="22" t="s">
        <v>17</v>
      </c>
      <c r="B43" s="20">
        <v>33011085.66</v>
      </c>
      <c r="C43" s="20">
        <v>34583042.119999997</v>
      </c>
      <c r="D43" s="20">
        <v>11003695.220000001</v>
      </c>
      <c r="E43" s="20">
        <f t="shared" si="3"/>
        <v>78597823</v>
      </c>
      <c r="F43" s="27"/>
    </row>
    <row r="44" spans="1:6" x14ac:dyDescent="0.25">
      <c r="A44" s="22" t="s">
        <v>18</v>
      </c>
      <c r="B44" s="20">
        <v>10097200.640000001</v>
      </c>
      <c r="C44" s="20">
        <v>10097200.640000001</v>
      </c>
      <c r="D44" s="20">
        <v>5048600.32</v>
      </c>
      <c r="E44" s="20">
        <f t="shared" si="3"/>
        <v>25243001.600000001</v>
      </c>
      <c r="F44" s="27"/>
    </row>
    <row r="45" spans="1:6" x14ac:dyDescent="0.25">
      <c r="A45" s="22" t="s">
        <v>19</v>
      </c>
      <c r="B45" s="20"/>
      <c r="C45" s="20"/>
      <c r="D45" s="20"/>
      <c r="E45" s="20"/>
      <c r="F45" s="27"/>
    </row>
    <row r="46" spans="1:6" x14ac:dyDescent="0.25">
      <c r="A46" s="72" t="s">
        <v>38</v>
      </c>
      <c r="B46" s="73">
        <f t="shared" ref="B46:D46" si="10">SUM(B47:B49)</f>
        <v>492045377.39999998</v>
      </c>
      <c r="C46" s="73">
        <f t="shared" si="10"/>
        <v>512289464.09999985</v>
      </c>
      <c r="D46" s="73">
        <f t="shared" si="10"/>
        <v>177972376.32000005</v>
      </c>
      <c r="E46" s="73">
        <f t="shared" ref="E46" si="11">SUM(E47:E49)</f>
        <v>1182307217.8199999</v>
      </c>
      <c r="F46" s="27"/>
    </row>
    <row r="47" spans="1:6" x14ac:dyDescent="0.25">
      <c r="A47" s="22" t="s">
        <v>17</v>
      </c>
      <c r="B47" s="20">
        <v>446472824.83999997</v>
      </c>
      <c r="C47" s="20">
        <v>467074411.53999984</v>
      </c>
      <c r="D47" s="20">
        <v>152409517.04000005</v>
      </c>
      <c r="E47" s="20">
        <f t="shared" si="3"/>
        <v>1065956753.42</v>
      </c>
      <c r="F47" s="27"/>
    </row>
    <row r="48" spans="1:6" x14ac:dyDescent="0.25">
      <c r="A48" s="22" t="s">
        <v>18</v>
      </c>
      <c r="B48" s="20">
        <v>45572552.560000002</v>
      </c>
      <c r="C48" s="20">
        <v>45215052.560000002</v>
      </c>
      <c r="D48" s="20">
        <v>25562859.280000001</v>
      </c>
      <c r="E48" s="20">
        <f t="shared" si="3"/>
        <v>116350464.40000001</v>
      </c>
      <c r="F48" s="27"/>
    </row>
    <row r="49" spans="1:6" x14ac:dyDescent="0.25">
      <c r="A49" s="22" t="s">
        <v>19</v>
      </c>
      <c r="B49" s="20"/>
      <c r="C49" s="20"/>
      <c r="D49" s="20"/>
      <c r="E49" s="20"/>
      <c r="F49" s="27"/>
    </row>
    <row r="50" spans="1:6" x14ac:dyDescent="0.25">
      <c r="A50" s="21"/>
      <c r="B50" s="20"/>
      <c r="C50" s="20"/>
      <c r="D50" s="20"/>
      <c r="E50" s="20"/>
      <c r="F50" s="27"/>
    </row>
    <row r="51" spans="1:6" ht="15.75" thickBot="1" x14ac:dyDescent="0.3">
      <c r="A51" s="23" t="s">
        <v>12</v>
      </c>
      <c r="B51" s="24">
        <f>+B30+B34+B38+B42+B46</f>
        <v>8359415723.6200256</v>
      </c>
      <c r="C51" s="24">
        <f t="shared" ref="C51:E51" si="12">+C30+C34+C38+C42+C46</f>
        <v>8577384858.1000166</v>
      </c>
      <c r="D51" s="24">
        <f t="shared" si="12"/>
        <v>4046544461.1900082</v>
      </c>
      <c r="E51" s="24">
        <f t="shared" si="12"/>
        <v>20983345042.910049</v>
      </c>
      <c r="F51" s="27"/>
    </row>
    <row r="52" spans="1:6" ht="15.75" thickTop="1" x14ac:dyDescent="0.25">
      <c r="A52" s="7" t="s">
        <v>73</v>
      </c>
      <c r="F52" s="27"/>
    </row>
    <row r="53" spans="1:6" x14ac:dyDescent="0.25">
      <c r="A53" s="7" t="s">
        <v>95</v>
      </c>
      <c r="F53" s="27"/>
    </row>
    <row r="55" spans="1:6" x14ac:dyDescent="0.25">
      <c r="A55" s="87" t="s">
        <v>14</v>
      </c>
      <c r="B55" s="87"/>
      <c r="C55" s="87"/>
      <c r="D55" s="87"/>
      <c r="E55" s="87"/>
      <c r="F55" s="27"/>
    </row>
    <row r="56" spans="1:6" x14ac:dyDescent="0.25">
      <c r="A56" s="87" t="s">
        <v>60</v>
      </c>
      <c r="B56" s="87"/>
      <c r="C56" s="87"/>
      <c r="D56" s="87"/>
      <c r="E56" s="87"/>
      <c r="F56" s="27"/>
    </row>
    <row r="57" spans="1:6" x14ac:dyDescent="0.25">
      <c r="A57" s="1" t="s">
        <v>7</v>
      </c>
      <c r="B57" s="3" t="s">
        <v>8</v>
      </c>
      <c r="C57" s="6"/>
      <c r="D57" s="6"/>
      <c r="E57" s="6"/>
      <c r="F57" s="27"/>
    </row>
    <row r="59" spans="1:6" ht="15.75" thickBot="1" x14ac:dyDescent="0.3">
      <c r="A59" s="8" t="s">
        <v>9</v>
      </c>
      <c r="B59" s="9" t="s">
        <v>69</v>
      </c>
      <c r="C59" s="9" t="s">
        <v>70</v>
      </c>
      <c r="D59" s="9" t="s">
        <v>71</v>
      </c>
      <c r="E59" s="9" t="s">
        <v>74</v>
      </c>
      <c r="F59" s="27"/>
    </row>
    <row r="61" spans="1:6" ht="30" x14ac:dyDescent="0.25">
      <c r="A61" s="25" t="s">
        <v>20</v>
      </c>
      <c r="B61" s="27">
        <v>6959788730.4699974</v>
      </c>
      <c r="C61" s="20">
        <v>7227755141.2999897</v>
      </c>
      <c r="D61" s="27">
        <v>3201621615.4299979</v>
      </c>
      <c r="E61" s="27">
        <f>SUM(B61:D61)</f>
        <v>17389165487.199986</v>
      </c>
      <c r="F61" s="27"/>
    </row>
    <row r="62" spans="1:6" ht="30" x14ac:dyDescent="0.25">
      <c r="A62" s="25" t="s">
        <v>21</v>
      </c>
      <c r="B62" s="27">
        <v>1399626993.1500287</v>
      </c>
      <c r="C62" s="27">
        <v>1349629716.8000278</v>
      </c>
      <c r="D62" s="27">
        <v>844922845.76000965</v>
      </c>
      <c r="E62" s="27">
        <f>SUM(B62:D62)</f>
        <v>3594179555.7100663</v>
      </c>
      <c r="F62" s="27"/>
    </row>
    <row r="63" spans="1:6" x14ac:dyDescent="0.25">
      <c r="A63" s="25" t="s">
        <v>43</v>
      </c>
      <c r="F63" s="27"/>
    </row>
    <row r="64" spans="1:6" x14ac:dyDescent="0.25">
      <c r="A64" s="7" t="s">
        <v>4</v>
      </c>
      <c r="F64" s="27"/>
    </row>
    <row r="65" spans="1:6" x14ac:dyDescent="0.25">
      <c r="A65" s="7" t="s">
        <v>5</v>
      </c>
      <c r="F65" s="27"/>
    </row>
    <row r="66" spans="1:6" ht="15.75" thickBot="1" x14ac:dyDescent="0.3">
      <c r="A66" s="23" t="s">
        <v>12</v>
      </c>
      <c r="B66" s="12">
        <f>SUM(B61:B65)</f>
        <v>8359415723.6200256</v>
      </c>
      <c r="C66" s="12">
        <f>SUM(C61:C65)</f>
        <v>8577384858.1000175</v>
      </c>
      <c r="D66" s="12">
        <f>SUM(D61:D65)</f>
        <v>4046544461.1900077</v>
      </c>
      <c r="E66" s="12">
        <f>SUM(E61:E65)</f>
        <v>20983345042.910053</v>
      </c>
      <c r="F66" s="77"/>
    </row>
    <row r="67" spans="1:6" ht="15.75" thickTop="1" x14ac:dyDescent="0.25">
      <c r="A67" s="7" t="s">
        <v>73</v>
      </c>
      <c r="F67" s="27"/>
    </row>
    <row r="68" spans="1:6" x14ac:dyDescent="0.25">
      <c r="F68" s="27"/>
    </row>
    <row r="70" spans="1:6" x14ac:dyDescent="0.25">
      <c r="A70" s="87" t="s">
        <v>29</v>
      </c>
      <c r="B70" s="87"/>
      <c r="C70" s="87"/>
      <c r="D70" s="87"/>
      <c r="E70" s="87"/>
      <c r="F70" s="27"/>
    </row>
    <row r="71" spans="1:6" x14ac:dyDescent="0.25">
      <c r="A71" s="87" t="s">
        <v>30</v>
      </c>
      <c r="B71" s="87"/>
      <c r="C71" s="87"/>
      <c r="D71" s="87"/>
      <c r="E71" s="87"/>
      <c r="F71" s="27"/>
    </row>
    <row r="72" spans="1:6" x14ac:dyDescent="0.25">
      <c r="A72" s="1" t="s">
        <v>7</v>
      </c>
      <c r="B72" s="5" t="s">
        <v>8</v>
      </c>
      <c r="C72" s="6"/>
      <c r="D72" s="6"/>
      <c r="E72" s="6"/>
      <c r="F72" s="27"/>
    </row>
    <row r="74" spans="1:6" ht="15.75" thickBot="1" x14ac:dyDescent="0.3">
      <c r="A74" s="8" t="s">
        <v>9</v>
      </c>
      <c r="B74" s="9" t="s">
        <v>69</v>
      </c>
      <c r="C74" s="9" t="s">
        <v>70</v>
      </c>
      <c r="D74" s="9" t="s">
        <v>71</v>
      </c>
      <c r="E74" s="9" t="s">
        <v>74</v>
      </c>
      <c r="F74" s="27"/>
    </row>
    <row r="76" spans="1:6" x14ac:dyDescent="0.25">
      <c r="A76" s="10" t="s">
        <v>31</v>
      </c>
      <c r="B76" s="27">
        <f>+'3T'!E80</f>
        <v>-60727854808.910194</v>
      </c>
      <c r="C76" s="27">
        <f>+B80</f>
        <v>-69087270532.530212</v>
      </c>
      <c r="D76" s="27">
        <f>+C80</f>
        <v>-72797069868.830231</v>
      </c>
      <c r="E76" s="27">
        <f>B76</f>
        <v>-60727854808.910194</v>
      </c>
      <c r="F76" s="27"/>
    </row>
    <row r="77" spans="1:6" x14ac:dyDescent="0.25">
      <c r="A77" s="10" t="s">
        <v>32</v>
      </c>
      <c r="B77" s="69">
        <v>0</v>
      </c>
      <c r="C77" s="69">
        <v>4867585521.8000002</v>
      </c>
      <c r="D77" s="69">
        <v>0</v>
      </c>
      <c r="E77" s="27">
        <f>SUM(B77:D77)</f>
        <v>4867585521.8000002</v>
      </c>
      <c r="F77" s="27"/>
    </row>
    <row r="78" spans="1:6" x14ac:dyDescent="0.25">
      <c r="A78" s="10" t="s">
        <v>33</v>
      </c>
      <c r="B78" s="27">
        <f>+B76+B77</f>
        <v>-60727854808.910194</v>
      </c>
      <c r="C78" s="27">
        <f t="shared" ref="C78:D78" si="13">+C76+C77</f>
        <v>-64219685010.730209</v>
      </c>
      <c r="D78" s="27">
        <f t="shared" si="13"/>
        <v>-72797069868.830231</v>
      </c>
      <c r="E78" s="27">
        <f t="shared" ref="E78" si="14">E77+E76</f>
        <v>-55860269287.110191</v>
      </c>
      <c r="F78" s="27"/>
    </row>
    <row r="79" spans="1:6" x14ac:dyDescent="0.25">
      <c r="A79" s="10" t="s">
        <v>34</v>
      </c>
      <c r="B79" s="27">
        <f>B66</f>
        <v>8359415723.6200256</v>
      </c>
      <c r="C79" s="27">
        <f>C66</f>
        <v>8577384858.1000175</v>
      </c>
      <c r="D79" s="27">
        <f t="shared" ref="D79" si="15">D66</f>
        <v>4046544461.1900077</v>
      </c>
      <c r="E79" s="27">
        <f>SUM(B79:D79)</f>
        <v>20983345042.910049</v>
      </c>
      <c r="F79" s="27"/>
    </row>
    <row r="80" spans="1:6" x14ac:dyDescent="0.25">
      <c r="A80" s="10" t="s">
        <v>35</v>
      </c>
      <c r="B80" s="27">
        <f>+B78-B79</f>
        <v>-69087270532.530212</v>
      </c>
      <c r="C80" s="27">
        <f t="shared" ref="C80:D80" si="16">+C78-C79</f>
        <v>-72797069868.830231</v>
      </c>
      <c r="D80" s="27">
        <f t="shared" si="16"/>
        <v>-76843614330.020233</v>
      </c>
      <c r="E80" s="27">
        <f t="shared" ref="E80" si="17">E78-E79</f>
        <v>-76843614330.020233</v>
      </c>
      <c r="F80" s="27"/>
    </row>
    <row r="81" spans="1:6" ht="15.75" thickBot="1" x14ac:dyDescent="0.3">
      <c r="A81" s="11"/>
      <c r="B81" s="12"/>
      <c r="C81" s="12"/>
      <c r="D81" s="12"/>
      <c r="E81" s="12"/>
      <c r="F81" s="27"/>
    </row>
    <row r="82" spans="1:6" ht="15.75" thickTop="1" x14ac:dyDescent="0.25">
      <c r="A82" s="7" t="s">
        <v>75</v>
      </c>
      <c r="F82" s="27"/>
    </row>
    <row r="83" spans="1:6" x14ac:dyDescent="0.25">
      <c r="A83" s="10" t="s">
        <v>55</v>
      </c>
      <c r="F83" s="27"/>
    </row>
    <row r="84" spans="1:6" x14ac:dyDescent="0.25">
      <c r="A84" s="86" t="s">
        <v>80</v>
      </c>
      <c r="B84" s="86"/>
      <c r="C84" s="86"/>
      <c r="D84" s="86"/>
      <c r="E84" s="86"/>
      <c r="F84" s="27"/>
    </row>
    <row r="85" spans="1:6" x14ac:dyDescent="0.25">
      <c r="A85" s="86"/>
      <c r="B85" s="86"/>
      <c r="C85" s="86"/>
      <c r="D85" s="86"/>
      <c r="E85" s="86"/>
    </row>
    <row r="86" spans="1:6" x14ac:dyDescent="0.25">
      <c r="A86" s="67"/>
    </row>
    <row r="87" spans="1:6" x14ac:dyDescent="0.25">
      <c r="A87" s="67" t="s">
        <v>101</v>
      </c>
    </row>
    <row r="88" spans="1:6" x14ac:dyDescent="0.25">
      <c r="A88" s="67"/>
    </row>
    <row r="92" spans="1:6" x14ac:dyDescent="0.25">
      <c r="A92" s="27"/>
      <c r="F92" s="27"/>
    </row>
    <row r="93" spans="1:6" x14ac:dyDescent="0.25">
      <c r="A93" s="27"/>
      <c r="F93" s="27"/>
    </row>
    <row r="94" spans="1:6" x14ac:dyDescent="0.25">
      <c r="A94" s="27"/>
      <c r="F94" s="27"/>
    </row>
    <row r="95" spans="1:6" x14ac:dyDescent="0.25">
      <c r="A95" s="27"/>
      <c r="F95" s="27"/>
    </row>
    <row r="96" spans="1:6" x14ac:dyDescent="0.25">
      <c r="A96" s="27"/>
      <c r="F96" s="27"/>
    </row>
    <row r="97" spans="1:6" x14ac:dyDescent="0.25">
      <c r="A97" s="27"/>
      <c r="F97" s="27"/>
    </row>
    <row r="98" spans="1:6" x14ac:dyDescent="0.25">
      <c r="A98" s="27"/>
      <c r="F98" s="27"/>
    </row>
    <row r="99" spans="1:6" x14ac:dyDescent="0.25">
      <c r="A99" s="27"/>
      <c r="F99" s="27"/>
    </row>
    <row r="100" spans="1:6" x14ac:dyDescent="0.25">
      <c r="A100" s="27"/>
      <c r="F100" s="27"/>
    </row>
    <row r="101" spans="1:6" x14ac:dyDescent="0.25">
      <c r="A101" s="27"/>
      <c r="F101" s="27"/>
    </row>
    <row r="102" spans="1:6" x14ac:dyDescent="0.25">
      <c r="A102" s="27"/>
      <c r="F102" s="27"/>
    </row>
    <row r="103" spans="1:6" x14ac:dyDescent="0.25">
      <c r="A103" s="27"/>
      <c r="F103" s="27"/>
    </row>
    <row r="104" spans="1:6" x14ac:dyDescent="0.25">
      <c r="A104" s="27"/>
      <c r="F104" s="27"/>
    </row>
    <row r="105" spans="1:6" x14ac:dyDescent="0.25">
      <c r="A105" s="27"/>
      <c r="F105" s="27"/>
    </row>
    <row r="106" spans="1:6" x14ac:dyDescent="0.25">
      <c r="A106" s="27"/>
      <c r="F106" s="27"/>
    </row>
    <row r="107" spans="1:6" x14ac:dyDescent="0.25">
      <c r="A107" s="27"/>
      <c r="F107" s="27"/>
    </row>
    <row r="108" spans="1:6" x14ac:dyDescent="0.25">
      <c r="A108" s="27"/>
      <c r="F108" s="27"/>
    </row>
    <row r="109" spans="1:6" x14ac:dyDescent="0.25">
      <c r="A109" s="27"/>
      <c r="F109" s="27"/>
    </row>
    <row r="110" spans="1:6" x14ac:dyDescent="0.25">
      <c r="A110" s="27"/>
      <c r="F110" s="27"/>
    </row>
    <row r="111" spans="1:6" x14ac:dyDescent="0.25">
      <c r="A111" s="27"/>
      <c r="F111" s="27"/>
    </row>
    <row r="112" spans="1:6" x14ac:dyDescent="0.25">
      <c r="A112" s="27"/>
      <c r="F112" s="27"/>
    </row>
  </sheetData>
  <mergeCells count="11">
    <mergeCell ref="A25:E25"/>
    <mergeCell ref="A1:F1"/>
    <mergeCell ref="A8:F8"/>
    <mergeCell ref="A9:F9"/>
    <mergeCell ref="A21:F22"/>
    <mergeCell ref="A24:E24"/>
    <mergeCell ref="A84:E85"/>
    <mergeCell ref="A55:E55"/>
    <mergeCell ref="A56:E56"/>
    <mergeCell ref="A70:E70"/>
    <mergeCell ref="A71:E7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selection activeCell="A92" sqref="A92"/>
    </sheetView>
  </sheetViews>
  <sheetFormatPr baseColWidth="10" defaultColWidth="11.42578125" defaultRowHeight="15" x14ac:dyDescent="0.25"/>
  <cols>
    <col min="1" max="1" width="64.85546875" style="46" customWidth="1"/>
    <col min="2" max="2" width="16.7109375" style="14" customWidth="1"/>
    <col min="3" max="4" width="18.5703125" style="14" bestFit="1" customWidth="1"/>
    <col min="5" max="5" width="17.5703125" style="14" bestFit="1" customWidth="1"/>
    <col min="6" max="6" width="14.42578125" style="14" customWidth="1"/>
    <col min="7" max="7" width="15.42578125" style="14" customWidth="1"/>
    <col min="8" max="8" width="14.28515625" style="14" customWidth="1"/>
    <col min="9" max="9" width="15.42578125" style="14" customWidth="1"/>
    <col min="10" max="16384" width="11.42578125" style="14"/>
  </cols>
  <sheetData>
    <row r="1" spans="1:6" x14ac:dyDescent="0.25">
      <c r="A1" s="82" t="s">
        <v>15</v>
      </c>
      <c r="B1" s="82"/>
      <c r="C1" s="82"/>
      <c r="D1" s="82"/>
      <c r="E1" s="82"/>
      <c r="F1" s="82"/>
    </row>
    <row r="2" spans="1:6" x14ac:dyDescent="0.25">
      <c r="A2" s="37" t="s">
        <v>0</v>
      </c>
      <c r="B2" s="38" t="s">
        <v>26</v>
      </c>
      <c r="C2" s="39"/>
      <c r="D2" s="40"/>
      <c r="E2" s="40"/>
      <c r="F2" s="40"/>
    </row>
    <row r="3" spans="1:6" x14ac:dyDescent="0.25">
      <c r="A3" s="37" t="s">
        <v>1</v>
      </c>
      <c r="B3" s="38" t="s">
        <v>16</v>
      </c>
      <c r="C3" s="41"/>
      <c r="D3" s="40"/>
      <c r="E3" s="40"/>
      <c r="F3" s="40"/>
    </row>
    <row r="4" spans="1:6" x14ac:dyDescent="0.25">
      <c r="A4" s="37" t="s">
        <v>10</v>
      </c>
      <c r="B4" s="41" t="s">
        <v>27</v>
      </c>
      <c r="C4" s="41"/>
      <c r="D4" s="40"/>
      <c r="E4" s="40"/>
      <c r="F4" s="40"/>
    </row>
    <row r="5" spans="1:6" x14ac:dyDescent="0.25">
      <c r="A5" s="37" t="s">
        <v>28</v>
      </c>
      <c r="B5" s="42" t="s">
        <v>93</v>
      </c>
      <c r="C5" s="41"/>
      <c r="D5" s="40"/>
      <c r="E5" s="40"/>
      <c r="F5" s="40"/>
    </row>
    <row r="6" spans="1:6" x14ac:dyDescent="0.25">
      <c r="A6" s="43"/>
      <c r="B6" s="44"/>
      <c r="C6" s="45"/>
    </row>
    <row r="7" spans="1:6" x14ac:dyDescent="0.25">
      <c r="A7" s="43"/>
      <c r="B7" s="45"/>
      <c r="C7" s="45"/>
    </row>
    <row r="8" spans="1:6" x14ac:dyDescent="0.25">
      <c r="A8" s="82" t="s">
        <v>6</v>
      </c>
      <c r="B8" s="82"/>
      <c r="C8" s="82"/>
      <c r="D8" s="82"/>
      <c r="E8" s="82"/>
      <c r="F8" s="82"/>
    </row>
    <row r="9" spans="1:6" x14ac:dyDescent="0.25">
      <c r="A9" s="82" t="s">
        <v>11</v>
      </c>
      <c r="B9" s="82"/>
      <c r="C9" s="82"/>
      <c r="D9" s="82"/>
      <c r="E9" s="82"/>
      <c r="F9" s="82"/>
    </row>
    <row r="10" spans="1:6" x14ac:dyDescent="0.25">
      <c r="B10" s="45"/>
      <c r="C10" s="45"/>
    </row>
    <row r="11" spans="1:6" ht="15.75" thickBot="1" x14ac:dyDescent="0.3">
      <c r="A11" s="47" t="s">
        <v>78</v>
      </c>
      <c r="B11" s="48" t="s">
        <v>2</v>
      </c>
      <c r="C11" s="48" t="s">
        <v>25</v>
      </c>
      <c r="D11" s="48" t="s">
        <v>51</v>
      </c>
      <c r="E11" s="48" t="s">
        <v>53</v>
      </c>
    </row>
    <row r="13" spans="1:6" x14ac:dyDescent="0.25">
      <c r="A13" s="49" t="s">
        <v>81</v>
      </c>
      <c r="B13" s="14" t="s">
        <v>3</v>
      </c>
      <c r="C13" s="13">
        <f>'1T '!F13</f>
        <v>499968</v>
      </c>
      <c r="D13" s="13">
        <f>'2T'!F13</f>
        <v>499979</v>
      </c>
      <c r="E13" s="13">
        <f>AVERAGE(C13:D13)</f>
        <v>499973.5</v>
      </c>
    </row>
    <row r="14" spans="1:6" x14ac:dyDescent="0.25">
      <c r="A14" s="21" t="s">
        <v>36</v>
      </c>
      <c r="B14" s="14" t="s">
        <v>3</v>
      </c>
      <c r="C14" s="13">
        <f>'1T '!F14</f>
        <v>136248</v>
      </c>
      <c r="D14" s="13">
        <f>'2T'!F14</f>
        <v>136172</v>
      </c>
      <c r="E14" s="13">
        <f t="shared" ref="E14:E19" si="0">AVERAGE(C14:D14)</f>
        <v>136210</v>
      </c>
    </row>
    <row r="15" spans="1:6" x14ac:dyDescent="0.25">
      <c r="A15" s="21" t="s">
        <v>41</v>
      </c>
      <c r="B15" s="14" t="s">
        <v>3</v>
      </c>
      <c r="C15" s="13">
        <f>'1T '!F15</f>
        <v>74026</v>
      </c>
      <c r="D15" s="13">
        <f>'2T'!F15</f>
        <v>74026</v>
      </c>
      <c r="E15" s="13">
        <f t="shared" si="0"/>
        <v>74026</v>
      </c>
    </row>
    <row r="16" spans="1:6" x14ac:dyDescent="0.25">
      <c r="A16" s="21" t="s">
        <v>37</v>
      </c>
      <c r="B16" s="14" t="s">
        <v>3</v>
      </c>
      <c r="C16" s="13">
        <f>'1T '!F16</f>
        <v>4459</v>
      </c>
      <c r="D16" s="13">
        <f>'2T'!F16</f>
        <v>4459</v>
      </c>
      <c r="E16" s="13">
        <f t="shared" si="0"/>
        <v>4459</v>
      </c>
    </row>
    <row r="17" spans="1:6" x14ac:dyDescent="0.25">
      <c r="A17" s="21" t="s">
        <v>38</v>
      </c>
      <c r="B17" s="14" t="s">
        <v>3</v>
      </c>
      <c r="C17" s="13">
        <f>'1T '!F17</f>
        <v>49341</v>
      </c>
      <c r="D17" s="13">
        <f>'2T'!F17</f>
        <v>50231</v>
      </c>
      <c r="E17" s="13">
        <f t="shared" si="0"/>
        <v>49786</v>
      </c>
    </row>
    <row r="18" spans="1:6" x14ac:dyDescent="0.25">
      <c r="A18" s="51"/>
      <c r="D18" s="13"/>
      <c r="E18" s="13"/>
    </row>
    <row r="19" spans="1:6" ht="15.75" thickBot="1" x14ac:dyDescent="0.3">
      <c r="A19" s="52" t="s">
        <v>12</v>
      </c>
      <c r="B19" s="17"/>
      <c r="C19" s="16">
        <f>SUM(C13:C17)</f>
        <v>764042</v>
      </c>
      <c r="D19" s="17">
        <f>SUM(D13:D17)</f>
        <v>764867</v>
      </c>
      <c r="E19" s="17">
        <f t="shared" si="0"/>
        <v>764454.5</v>
      </c>
    </row>
    <row r="20" spans="1:6" ht="15.75" thickTop="1" x14ac:dyDescent="0.25">
      <c r="A20" s="53" t="s">
        <v>66</v>
      </c>
    </row>
    <row r="21" spans="1:6" x14ac:dyDescent="0.25">
      <c r="A21" s="84" t="s">
        <v>68</v>
      </c>
      <c r="B21" s="84"/>
      <c r="C21" s="84"/>
      <c r="D21" s="84"/>
      <c r="E21" s="84"/>
      <c r="F21" s="84"/>
    </row>
    <row r="22" spans="1:6" x14ac:dyDescent="0.25">
      <c r="A22" s="84"/>
      <c r="B22" s="84"/>
      <c r="C22" s="84"/>
      <c r="D22" s="84"/>
      <c r="E22" s="84"/>
      <c r="F22" s="84"/>
    </row>
    <row r="23" spans="1:6" x14ac:dyDescent="0.25">
      <c r="A23" s="54"/>
      <c r="B23" s="54"/>
      <c r="C23" s="54"/>
      <c r="D23" s="54"/>
      <c r="E23" s="54"/>
      <c r="F23" s="54"/>
    </row>
    <row r="24" spans="1:6" x14ac:dyDescent="0.25">
      <c r="A24" s="83" t="s">
        <v>13</v>
      </c>
      <c r="B24" s="83"/>
      <c r="C24" s="83"/>
      <c r="D24" s="83"/>
      <c r="E24" s="83"/>
    </row>
    <row r="25" spans="1:6" x14ac:dyDescent="0.25">
      <c r="A25" s="82" t="s">
        <v>39</v>
      </c>
      <c r="B25" s="82"/>
      <c r="C25" s="82"/>
      <c r="D25" s="82"/>
      <c r="E25" s="82"/>
    </row>
    <row r="26" spans="1:6" x14ac:dyDescent="0.25">
      <c r="A26" s="82" t="s">
        <v>40</v>
      </c>
      <c r="B26" s="82"/>
      <c r="C26" s="82"/>
      <c r="D26" s="82"/>
      <c r="E26" s="82"/>
    </row>
    <row r="28" spans="1:6" ht="15.75" thickBot="1" x14ac:dyDescent="0.3">
      <c r="A28" s="47" t="s">
        <v>78</v>
      </c>
      <c r="B28" s="48" t="s">
        <v>25</v>
      </c>
      <c r="C28" s="48" t="s">
        <v>51</v>
      </c>
      <c r="D28" s="48" t="s">
        <v>53</v>
      </c>
    </row>
    <row r="29" spans="1:6" x14ac:dyDescent="0.25">
      <c r="A29" s="53"/>
    </row>
    <row r="30" spans="1:6" x14ac:dyDescent="0.25">
      <c r="A30" s="70" t="s">
        <v>82</v>
      </c>
      <c r="B30" s="71">
        <f>SUM(B31:B33)</f>
        <v>7998738176.070015</v>
      </c>
      <c r="C30" s="71">
        <f t="shared" ref="C30:D30" si="1">SUM(C31:C33)</f>
        <v>15080674755.320091</v>
      </c>
      <c r="D30" s="71">
        <f t="shared" si="1"/>
        <v>23079412931.390106</v>
      </c>
    </row>
    <row r="31" spans="1:6" x14ac:dyDescent="0.25">
      <c r="A31" s="56" t="s">
        <v>17</v>
      </c>
      <c r="B31" s="14">
        <f>'1T '!E31</f>
        <v>6600131287.9899979</v>
      </c>
      <c r="C31" s="14">
        <f>'2T'!E31</f>
        <v>12285691877.099995</v>
      </c>
      <c r="D31" s="14">
        <f>SUM(B31:C31)</f>
        <v>18885823165.089993</v>
      </c>
    </row>
    <row r="32" spans="1:6" x14ac:dyDescent="0.25">
      <c r="A32" s="56" t="s">
        <v>18</v>
      </c>
      <c r="B32" s="14">
        <f>'1T '!E32</f>
        <v>1398606888.0800166</v>
      </c>
      <c r="C32" s="14">
        <f>'2T'!E32</f>
        <v>2794982878.2200961</v>
      </c>
      <c r="D32" s="14">
        <f t="shared" ref="D32:D49" si="2">SUM(B32:C32)</f>
        <v>4193589766.3001127</v>
      </c>
    </row>
    <row r="33" spans="1:4" x14ac:dyDescent="0.25">
      <c r="A33" s="56" t="s">
        <v>19</v>
      </c>
      <c r="B33" s="14">
        <f>'1T '!E33</f>
        <v>0</v>
      </c>
      <c r="C33" s="14">
        <f>'2T'!E33</f>
        <v>0</v>
      </c>
      <c r="D33" s="14">
        <f t="shared" si="2"/>
        <v>0</v>
      </c>
    </row>
    <row r="34" spans="1:4" ht="15" customHeight="1" x14ac:dyDescent="0.25">
      <c r="A34" s="70" t="s">
        <v>44</v>
      </c>
      <c r="B34" s="71">
        <f>SUM(B35:B37)</f>
        <v>1954630965.3699999</v>
      </c>
      <c r="C34" s="71">
        <f t="shared" ref="C34:D34" si="3">SUM(C35:C37)</f>
        <v>3648596318.0699987</v>
      </c>
      <c r="D34" s="71">
        <f t="shared" si="3"/>
        <v>5603227283.4399986</v>
      </c>
    </row>
    <row r="35" spans="1:4" ht="15" customHeight="1" x14ac:dyDescent="0.25">
      <c r="A35" s="56" t="s">
        <v>17</v>
      </c>
      <c r="B35" s="14">
        <f>'1T '!E35</f>
        <v>1627723411.46</v>
      </c>
      <c r="C35" s="14">
        <f>'2T'!E35</f>
        <v>2981330557.9299994</v>
      </c>
      <c r="D35" s="14">
        <f t="shared" si="2"/>
        <v>4609053969.3899994</v>
      </c>
    </row>
    <row r="36" spans="1:4" ht="15" customHeight="1" x14ac:dyDescent="0.25">
      <c r="A36" s="56" t="s">
        <v>18</v>
      </c>
      <c r="B36" s="14">
        <f>'1T '!E36</f>
        <v>326907553.90999985</v>
      </c>
      <c r="C36" s="14">
        <f>'2T'!E36</f>
        <v>667265760.13999951</v>
      </c>
      <c r="D36" s="14">
        <f t="shared" si="2"/>
        <v>994173314.04999936</v>
      </c>
    </row>
    <row r="37" spans="1:4" ht="15" customHeight="1" x14ac:dyDescent="0.25">
      <c r="A37" s="56" t="s">
        <v>19</v>
      </c>
      <c r="B37" s="14">
        <f>'1T '!E37</f>
        <v>0</v>
      </c>
      <c r="C37" s="14">
        <f>'2T'!E37</f>
        <v>0</v>
      </c>
      <c r="D37" s="14">
        <f t="shared" si="2"/>
        <v>0</v>
      </c>
    </row>
    <row r="38" spans="1:4" ht="15" customHeight="1" x14ac:dyDescent="0.25">
      <c r="A38" s="70" t="s">
        <v>45</v>
      </c>
      <c r="B38" s="71">
        <f>SUM(B39:B41)</f>
        <v>929369706.57000005</v>
      </c>
      <c r="C38" s="71">
        <f t="shared" ref="C38:D38" si="4">SUM(C39:C41)</f>
        <v>1800582021.1500001</v>
      </c>
      <c r="D38" s="71">
        <f t="shared" si="4"/>
        <v>2729951727.7200003</v>
      </c>
    </row>
    <row r="39" spans="1:4" ht="15" customHeight="1" x14ac:dyDescent="0.25">
      <c r="A39" s="56" t="s">
        <v>17</v>
      </c>
      <c r="B39" s="14">
        <f>'1T '!E39</f>
        <v>765113677.09000003</v>
      </c>
      <c r="C39" s="14">
        <f>'2T'!E39</f>
        <v>1465962021.1500001</v>
      </c>
      <c r="D39" s="14">
        <f t="shared" si="2"/>
        <v>2231075698.2400002</v>
      </c>
    </row>
    <row r="40" spans="1:4" ht="15" customHeight="1" x14ac:dyDescent="0.25">
      <c r="A40" s="56" t="s">
        <v>18</v>
      </c>
      <c r="B40" s="14">
        <f>'1T '!E40</f>
        <v>164256029.48000002</v>
      </c>
      <c r="C40" s="14">
        <f>'2T'!E40</f>
        <v>334620000</v>
      </c>
      <c r="D40" s="14">
        <f t="shared" si="2"/>
        <v>498876029.48000002</v>
      </c>
    </row>
    <row r="41" spans="1:4" ht="15" customHeight="1" x14ac:dyDescent="0.25">
      <c r="A41" s="56" t="s">
        <v>19</v>
      </c>
      <c r="B41" s="14">
        <f>'1T '!E41</f>
        <v>0</v>
      </c>
      <c r="C41" s="14">
        <f>'2T'!E41</f>
        <v>0</v>
      </c>
      <c r="D41" s="14">
        <f t="shared" si="2"/>
        <v>0</v>
      </c>
    </row>
    <row r="42" spans="1:4" ht="15" customHeight="1" x14ac:dyDescent="0.25">
      <c r="A42" s="70" t="s">
        <v>46</v>
      </c>
      <c r="B42" s="71">
        <f>SUM(B43:B45)</f>
        <v>58415930.109999999</v>
      </c>
      <c r="C42" s="71">
        <f t="shared" ref="C42:D42" si="5">SUM(C43:C45)</f>
        <v>112524877</v>
      </c>
      <c r="D42" s="71">
        <f t="shared" si="5"/>
        <v>170940807.10999998</v>
      </c>
    </row>
    <row r="43" spans="1:4" ht="15" customHeight="1" x14ac:dyDescent="0.25">
      <c r="A43" s="56" t="s">
        <v>17</v>
      </c>
      <c r="B43" s="14">
        <f>'1T '!E43</f>
        <v>43270129.149999999</v>
      </c>
      <c r="C43" s="14">
        <f>'2T'!E43</f>
        <v>82233275.079999998</v>
      </c>
      <c r="D43" s="14">
        <f t="shared" si="2"/>
        <v>125503404.22999999</v>
      </c>
    </row>
    <row r="44" spans="1:4" ht="15" customHeight="1" x14ac:dyDescent="0.25">
      <c r="A44" s="56" t="s">
        <v>18</v>
      </c>
      <c r="B44" s="14">
        <f>'1T '!E44</f>
        <v>15145800.960000001</v>
      </c>
      <c r="C44" s="14">
        <f>'2T'!E44</f>
        <v>30291601.920000002</v>
      </c>
      <c r="D44" s="14">
        <f t="shared" si="2"/>
        <v>45437402.880000003</v>
      </c>
    </row>
    <row r="45" spans="1:4" ht="15" customHeight="1" x14ac:dyDescent="0.25">
      <c r="A45" s="56" t="s">
        <v>19</v>
      </c>
      <c r="B45" s="14">
        <f>'1T '!E45</f>
        <v>0</v>
      </c>
      <c r="C45" s="14">
        <f>'2T'!E45</f>
        <v>0</v>
      </c>
      <c r="D45" s="14">
        <f t="shared" si="2"/>
        <v>0</v>
      </c>
    </row>
    <row r="46" spans="1:4" ht="15" customHeight="1" x14ac:dyDescent="0.25">
      <c r="A46" s="70" t="s">
        <v>47</v>
      </c>
      <c r="B46" s="71">
        <f>SUM(B47:B49)</f>
        <v>658856207.47000015</v>
      </c>
      <c r="C46" s="71">
        <f t="shared" ref="C46:D46" si="6">SUM(C47:C49)</f>
        <v>1240583381.8400002</v>
      </c>
      <c r="D46" s="71">
        <f t="shared" si="6"/>
        <v>1899439589.3100002</v>
      </c>
    </row>
    <row r="47" spans="1:4" ht="15" customHeight="1" x14ac:dyDescent="0.25">
      <c r="A47" s="56" t="s">
        <v>17</v>
      </c>
      <c r="B47" s="14">
        <f>'1T '!E47</f>
        <v>597671353.1500001</v>
      </c>
      <c r="C47" s="14">
        <f>'2T'!E47</f>
        <v>1105335032.3200002</v>
      </c>
      <c r="D47" s="14">
        <f t="shared" si="2"/>
        <v>1703006385.4700003</v>
      </c>
    </row>
    <row r="48" spans="1:4" ht="15" customHeight="1" x14ac:dyDescent="0.25">
      <c r="A48" s="56" t="s">
        <v>18</v>
      </c>
      <c r="B48" s="14">
        <f>'1T '!E48</f>
        <v>61184854.32</v>
      </c>
      <c r="C48" s="14">
        <f>'2T'!E48</f>
        <v>135248349.52000001</v>
      </c>
      <c r="D48" s="14">
        <f t="shared" si="2"/>
        <v>196433203.84</v>
      </c>
    </row>
    <row r="49" spans="1:5" ht="15" customHeight="1" x14ac:dyDescent="0.25">
      <c r="A49" s="56" t="s">
        <v>19</v>
      </c>
      <c r="B49" s="14">
        <f>'1T '!E49</f>
        <v>0</v>
      </c>
      <c r="C49" s="14">
        <f>'2T'!E49</f>
        <v>0</v>
      </c>
      <c r="D49" s="14">
        <f t="shared" si="2"/>
        <v>0</v>
      </c>
    </row>
    <row r="50" spans="1:5" x14ac:dyDescent="0.25">
      <c r="A50" s="50"/>
    </row>
    <row r="51" spans="1:5" ht="15.75" thickBot="1" x14ac:dyDescent="0.3">
      <c r="A51" s="57" t="s">
        <v>12</v>
      </c>
      <c r="B51" s="17">
        <f>+B30+B34+B38+B42+B46</f>
        <v>11600010985.590014</v>
      </c>
      <c r="C51" s="17">
        <f t="shared" ref="C51:D51" si="7">+C30+C34+C38+C42+C46</f>
        <v>21882961353.380093</v>
      </c>
      <c r="D51" s="17">
        <f t="shared" si="7"/>
        <v>33482972338.970108</v>
      </c>
    </row>
    <row r="52" spans="1:5" ht="15.75" thickTop="1" x14ac:dyDescent="0.25">
      <c r="A52" s="53" t="s">
        <v>65</v>
      </c>
    </row>
    <row r="53" spans="1:5" x14ac:dyDescent="0.25">
      <c r="A53" s="53" t="s">
        <v>83</v>
      </c>
    </row>
    <row r="54" spans="1:5" x14ac:dyDescent="0.25">
      <c r="A54" s="53"/>
    </row>
    <row r="55" spans="1:5" x14ac:dyDescent="0.25">
      <c r="A55" s="82" t="s">
        <v>14</v>
      </c>
      <c r="B55" s="82"/>
      <c r="C55" s="82"/>
      <c r="D55" s="82"/>
      <c r="E55" s="82"/>
    </row>
    <row r="56" spans="1:5" x14ac:dyDescent="0.25">
      <c r="A56" s="82" t="s">
        <v>42</v>
      </c>
      <c r="B56" s="82"/>
      <c r="C56" s="82"/>
      <c r="D56" s="82"/>
      <c r="E56" s="82"/>
    </row>
    <row r="57" spans="1:5" x14ac:dyDescent="0.25">
      <c r="A57" s="37" t="s">
        <v>7</v>
      </c>
      <c r="B57" s="39" t="s">
        <v>8</v>
      </c>
      <c r="C57" s="58"/>
      <c r="D57" s="58"/>
      <c r="E57" s="58"/>
    </row>
    <row r="59" spans="1:5" ht="15.75" thickBot="1" x14ac:dyDescent="0.3">
      <c r="A59" s="55" t="s">
        <v>9</v>
      </c>
      <c r="B59" s="48" t="s">
        <v>25</v>
      </c>
      <c r="C59" s="48" t="s">
        <v>51</v>
      </c>
      <c r="D59" s="48" t="s">
        <v>53</v>
      </c>
    </row>
    <row r="60" spans="1:5" x14ac:dyDescent="0.25">
      <c r="A60" s="53"/>
    </row>
    <row r="61" spans="1:5" ht="30" x14ac:dyDescent="0.25">
      <c r="A61" s="59" t="s">
        <v>20</v>
      </c>
      <c r="B61" s="14">
        <f t="shared" ref="B61:D62" si="8">SUM(B31+B35+B39+B43+B47)</f>
        <v>9633909858.8399963</v>
      </c>
      <c r="C61" s="14">
        <f t="shared" si="8"/>
        <v>17920552763.579994</v>
      </c>
      <c r="D61" s="14">
        <f t="shared" si="8"/>
        <v>27554462622.419994</v>
      </c>
    </row>
    <row r="62" spans="1:5" ht="30" x14ac:dyDescent="0.25">
      <c r="A62" s="59" t="s">
        <v>21</v>
      </c>
      <c r="B62" s="14">
        <f t="shared" si="8"/>
        <v>1966101126.7500165</v>
      </c>
      <c r="C62" s="14">
        <f t="shared" si="8"/>
        <v>3962408589.8000956</v>
      </c>
      <c r="D62" s="14">
        <f t="shared" si="8"/>
        <v>5928509716.5501127</v>
      </c>
    </row>
    <row r="63" spans="1:5" x14ac:dyDescent="0.25">
      <c r="A63" s="59" t="s">
        <v>52</v>
      </c>
    </row>
    <row r="64" spans="1:5" x14ac:dyDescent="0.25">
      <c r="A64" s="53" t="s">
        <v>4</v>
      </c>
    </row>
    <row r="65" spans="1:5" x14ac:dyDescent="0.25">
      <c r="A65" s="53" t="s">
        <v>5</v>
      </c>
    </row>
    <row r="66" spans="1:5" ht="15.75" thickBot="1" x14ac:dyDescent="0.3">
      <c r="A66" s="57" t="s">
        <v>12</v>
      </c>
      <c r="B66" s="17">
        <f>SUM(B61:B65)</f>
        <v>11600010985.590014</v>
      </c>
      <c r="C66" s="17">
        <f>SUM(C61:C65)</f>
        <v>21882961353.380089</v>
      </c>
      <c r="D66" s="17">
        <f>SUM(B66:C66)</f>
        <v>33482972338.9701</v>
      </c>
    </row>
    <row r="67" spans="1:5" ht="15.75" thickTop="1" x14ac:dyDescent="0.25">
      <c r="A67" s="53" t="s">
        <v>65</v>
      </c>
    </row>
    <row r="70" spans="1:5" x14ac:dyDescent="0.25">
      <c r="A70" s="82" t="s">
        <v>29</v>
      </c>
      <c r="B70" s="82"/>
      <c r="C70" s="82"/>
      <c r="D70" s="82"/>
      <c r="E70" s="82"/>
    </row>
    <row r="71" spans="1:5" x14ac:dyDescent="0.25">
      <c r="A71" s="82" t="s">
        <v>30</v>
      </c>
      <c r="B71" s="82"/>
      <c r="C71" s="82"/>
      <c r="D71" s="82"/>
      <c r="E71" s="82"/>
    </row>
    <row r="72" spans="1:5" x14ac:dyDescent="0.25">
      <c r="A72" s="37" t="s">
        <v>7</v>
      </c>
      <c r="B72" s="42" t="s">
        <v>8</v>
      </c>
      <c r="C72" s="58"/>
      <c r="D72" s="58"/>
      <c r="E72" s="58"/>
    </row>
    <row r="73" spans="1:5" x14ac:dyDescent="0.25">
      <c r="A73" s="53"/>
    </row>
    <row r="74" spans="1:5" ht="15.75" thickBot="1" x14ac:dyDescent="0.3">
      <c r="A74" s="55" t="s">
        <v>9</v>
      </c>
      <c r="B74" s="48" t="s">
        <v>25</v>
      </c>
      <c r="C74" s="48" t="s">
        <v>51</v>
      </c>
      <c r="D74" s="48" t="s">
        <v>53</v>
      </c>
    </row>
    <row r="75" spans="1:5" x14ac:dyDescent="0.25">
      <c r="A75" s="53"/>
    </row>
    <row r="76" spans="1:5" x14ac:dyDescent="0.25">
      <c r="A76" s="60" t="s">
        <v>31</v>
      </c>
      <c r="B76" s="14">
        <f>'1T '!E76</f>
        <v>-50486546517.889999</v>
      </c>
      <c r="C76" s="14">
        <f>'2T'!E76</f>
        <v>-57752413103.590012</v>
      </c>
      <c r="D76" s="14">
        <f>B76</f>
        <v>-50486546517.889999</v>
      </c>
    </row>
    <row r="77" spans="1:5" x14ac:dyDescent="0.25">
      <c r="A77" s="60" t="s">
        <v>32</v>
      </c>
      <c r="B77" s="14">
        <f>'1T '!E77</f>
        <v>4334144399.8900003</v>
      </c>
      <c r="C77" s="14">
        <f>'2T'!E77</f>
        <v>19348327414.349998</v>
      </c>
      <c r="D77" s="14">
        <f>SUM(B77:C77)</f>
        <v>23682471814.239998</v>
      </c>
    </row>
    <row r="78" spans="1:5" x14ac:dyDescent="0.25">
      <c r="A78" s="60" t="s">
        <v>33</v>
      </c>
      <c r="B78" s="14">
        <f>'1T '!E78</f>
        <v>-46152402118</v>
      </c>
      <c r="C78" s="14">
        <f>'2T'!E78</f>
        <v>-38404085689.240013</v>
      </c>
      <c r="D78" s="14">
        <f>SUM(D76:D77)</f>
        <v>-26804074703.650002</v>
      </c>
    </row>
    <row r="79" spans="1:5" x14ac:dyDescent="0.25">
      <c r="A79" s="60" t="s">
        <v>34</v>
      </c>
      <c r="B79" s="14">
        <f>'1T '!E79</f>
        <v>11600010985.590014</v>
      </c>
      <c r="C79" s="14">
        <f>'2T'!E79</f>
        <v>21882961353.380089</v>
      </c>
      <c r="D79" s="14">
        <f>SUM(B79:C79)</f>
        <v>33482972338.9701</v>
      </c>
    </row>
    <row r="80" spans="1:5" x14ac:dyDescent="0.25">
      <c r="A80" s="60" t="s">
        <v>35</v>
      </c>
      <c r="B80" s="14">
        <f>'1T '!E80</f>
        <v>-57752413103.590012</v>
      </c>
      <c r="C80" s="14">
        <f>'2T'!E80</f>
        <v>-60287047042.620102</v>
      </c>
      <c r="D80" s="14">
        <f>+D78-D79</f>
        <v>-60287047042.620102</v>
      </c>
    </row>
    <row r="81" spans="1:5" ht="15.75" thickBot="1" x14ac:dyDescent="0.3">
      <c r="A81" s="61"/>
      <c r="B81" s="17"/>
      <c r="C81" s="17"/>
      <c r="D81" s="17"/>
    </row>
    <row r="82" spans="1:5" ht="15.75" thickTop="1" x14ac:dyDescent="0.25">
      <c r="A82" s="53" t="s">
        <v>64</v>
      </c>
    </row>
    <row r="83" spans="1:5" x14ac:dyDescent="0.25">
      <c r="A83" s="60" t="s">
        <v>55</v>
      </c>
    </row>
    <row r="84" spans="1:5" x14ac:dyDescent="0.25">
      <c r="A84" s="81" t="s">
        <v>80</v>
      </c>
      <c r="B84" s="81"/>
      <c r="C84" s="81"/>
      <c r="D84" s="81"/>
      <c r="E84" s="81"/>
    </row>
    <row r="85" spans="1:5" x14ac:dyDescent="0.25">
      <c r="A85" s="81"/>
      <c r="B85" s="81"/>
      <c r="C85" s="81"/>
      <c r="D85" s="81"/>
      <c r="E85" s="81"/>
    </row>
    <row r="86" spans="1:5" x14ac:dyDescent="0.25">
      <c r="A86" s="67"/>
    </row>
    <row r="87" spans="1:5" x14ac:dyDescent="0.25">
      <c r="A87" s="67" t="s">
        <v>89</v>
      </c>
    </row>
    <row r="88" spans="1:5" x14ac:dyDescent="0.25">
      <c r="A88" s="67"/>
    </row>
    <row r="89" spans="1:5" x14ac:dyDescent="0.25">
      <c r="A89" s="14"/>
    </row>
    <row r="90" spans="1:5" x14ac:dyDescent="0.25">
      <c r="A90" s="14"/>
    </row>
  </sheetData>
  <mergeCells count="12">
    <mergeCell ref="A84:E85"/>
    <mergeCell ref="A1:F1"/>
    <mergeCell ref="A8:F8"/>
    <mergeCell ref="A9:F9"/>
    <mergeCell ref="A24:E24"/>
    <mergeCell ref="A25:E25"/>
    <mergeCell ref="A55:E55"/>
    <mergeCell ref="A56:E56"/>
    <mergeCell ref="A70:E70"/>
    <mergeCell ref="A71:E71"/>
    <mergeCell ref="A21:F22"/>
    <mergeCell ref="A26:E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workbookViewId="0">
      <selection activeCell="A87" sqref="A87"/>
    </sheetView>
  </sheetViews>
  <sheetFormatPr baseColWidth="10" defaultColWidth="11.42578125" defaultRowHeight="15" x14ac:dyDescent="0.25"/>
  <cols>
    <col min="1" max="1" width="63.140625" style="53" customWidth="1"/>
    <col min="2" max="2" width="17.5703125" style="14" bestFit="1" customWidth="1"/>
    <col min="3" max="5" width="18.5703125" style="14" bestFit="1" customWidth="1"/>
    <col min="6" max="6" width="16.42578125" style="14" customWidth="1"/>
    <col min="7" max="16384" width="11.42578125" style="14"/>
  </cols>
  <sheetData>
    <row r="1" spans="1:6" x14ac:dyDescent="0.25">
      <c r="A1" s="82" t="s">
        <v>15</v>
      </c>
      <c r="B1" s="82"/>
      <c r="C1" s="82"/>
      <c r="D1" s="82"/>
      <c r="E1" s="82"/>
      <c r="F1" s="82"/>
    </row>
    <row r="2" spans="1:6" x14ac:dyDescent="0.25">
      <c r="A2" s="37" t="s">
        <v>0</v>
      </c>
      <c r="B2" s="38" t="s">
        <v>26</v>
      </c>
      <c r="C2" s="39"/>
      <c r="D2" s="40"/>
      <c r="E2" s="40"/>
      <c r="F2" s="40"/>
    </row>
    <row r="3" spans="1:6" x14ac:dyDescent="0.25">
      <c r="A3" s="37" t="s">
        <v>1</v>
      </c>
      <c r="B3" s="38" t="s">
        <v>16</v>
      </c>
      <c r="C3" s="41"/>
      <c r="D3" s="40"/>
      <c r="E3" s="40"/>
      <c r="F3" s="40"/>
    </row>
    <row r="4" spans="1:6" x14ac:dyDescent="0.25">
      <c r="A4" s="37" t="s">
        <v>10</v>
      </c>
      <c r="B4" s="41" t="s">
        <v>27</v>
      </c>
      <c r="C4" s="41"/>
      <c r="D4" s="40"/>
      <c r="E4" s="40"/>
      <c r="F4" s="40"/>
    </row>
    <row r="5" spans="1:6" x14ac:dyDescent="0.25">
      <c r="A5" s="37" t="s">
        <v>28</v>
      </c>
      <c r="B5" s="42" t="s">
        <v>94</v>
      </c>
      <c r="C5" s="41"/>
      <c r="D5" s="40"/>
      <c r="E5" s="40"/>
      <c r="F5" s="40"/>
    </row>
    <row r="6" spans="1:6" x14ac:dyDescent="0.25">
      <c r="A6" s="37"/>
      <c r="B6" s="42"/>
      <c r="C6" s="41"/>
      <c r="D6" s="40"/>
      <c r="E6" s="40"/>
      <c r="F6" s="40"/>
    </row>
    <row r="7" spans="1:6" x14ac:dyDescent="0.25">
      <c r="A7" s="62"/>
      <c r="B7" s="62"/>
      <c r="C7" s="62"/>
      <c r="D7" s="62"/>
      <c r="E7" s="62"/>
      <c r="F7" s="62"/>
    </row>
    <row r="8" spans="1:6" x14ac:dyDescent="0.25">
      <c r="A8" s="82" t="s">
        <v>6</v>
      </c>
      <c r="B8" s="82"/>
      <c r="C8" s="82"/>
      <c r="D8" s="82"/>
      <c r="E8" s="82"/>
      <c r="F8" s="82"/>
    </row>
    <row r="9" spans="1:6" x14ac:dyDescent="0.25">
      <c r="A9" s="82" t="s">
        <v>11</v>
      </c>
      <c r="B9" s="82"/>
      <c r="C9" s="82"/>
      <c r="D9" s="82"/>
      <c r="E9" s="82"/>
      <c r="F9" s="82"/>
    </row>
    <row r="10" spans="1:6" x14ac:dyDescent="0.25">
      <c r="A10" s="14"/>
    </row>
    <row r="11" spans="1:6" ht="15.75" thickBot="1" x14ac:dyDescent="0.3">
      <c r="A11" s="47" t="s">
        <v>78</v>
      </c>
      <c r="B11" s="48" t="s">
        <v>2</v>
      </c>
      <c r="C11" s="48" t="s">
        <v>25</v>
      </c>
      <c r="D11" s="48" t="s">
        <v>51</v>
      </c>
      <c r="E11" s="48" t="s">
        <v>59</v>
      </c>
      <c r="F11" s="48" t="s">
        <v>79</v>
      </c>
    </row>
    <row r="13" spans="1:6" x14ac:dyDescent="0.25">
      <c r="A13" s="49" t="s">
        <v>81</v>
      </c>
      <c r="B13" s="14" t="s">
        <v>3</v>
      </c>
      <c r="C13" s="34">
        <f>'1T '!F13</f>
        <v>499968</v>
      </c>
      <c r="D13" s="35">
        <f>'2T'!F13</f>
        <v>499979</v>
      </c>
      <c r="E13" s="35">
        <f>+'3T'!F13</f>
        <v>500014</v>
      </c>
      <c r="F13" s="35">
        <f>AVERAGE(C13:E13)</f>
        <v>499987</v>
      </c>
    </row>
    <row r="14" spans="1:6" x14ac:dyDescent="0.25">
      <c r="A14" s="21" t="s">
        <v>36</v>
      </c>
      <c r="B14" s="14" t="s">
        <v>3</v>
      </c>
      <c r="C14" s="34">
        <f>'1T '!F14</f>
        <v>136248</v>
      </c>
      <c r="D14" s="35">
        <f>'2T'!F14</f>
        <v>136172</v>
      </c>
      <c r="E14" s="35">
        <f>+'3T'!F14</f>
        <v>136347</v>
      </c>
      <c r="F14" s="35">
        <f t="shared" ref="F14:F19" si="0">AVERAGE(C14:E14)</f>
        <v>136255.66666666666</v>
      </c>
    </row>
    <row r="15" spans="1:6" x14ac:dyDescent="0.25">
      <c r="A15" s="21" t="s">
        <v>41</v>
      </c>
      <c r="B15" s="14" t="s">
        <v>3</v>
      </c>
      <c r="C15" s="34">
        <f>'1T '!F15</f>
        <v>74026</v>
      </c>
      <c r="D15" s="35">
        <f>'2T'!F15</f>
        <v>74026</v>
      </c>
      <c r="E15" s="35">
        <f>+'3T'!F15</f>
        <v>73855</v>
      </c>
      <c r="F15" s="35">
        <f t="shared" si="0"/>
        <v>73969</v>
      </c>
    </row>
    <row r="16" spans="1:6" x14ac:dyDescent="0.25">
      <c r="A16" s="21" t="s">
        <v>37</v>
      </c>
      <c r="B16" s="14" t="s">
        <v>3</v>
      </c>
      <c r="C16" s="34">
        <f>'1T '!F16</f>
        <v>4459</v>
      </c>
      <c r="D16" s="35">
        <f>'2T'!F16</f>
        <v>4459</v>
      </c>
      <c r="E16" s="35">
        <f>+'3T'!F16</f>
        <v>4459</v>
      </c>
      <c r="F16" s="35">
        <f t="shared" si="0"/>
        <v>4459</v>
      </c>
    </row>
    <row r="17" spans="1:6" x14ac:dyDescent="0.25">
      <c r="A17" s="21" t="s">
        <v>38</v>
      </c>
      <c r="B17" s="14" t="s">
        <v>3</v>
      </c>
      <c r="C17" s="34">
        <f>'1T '!F17</f>
        <v>49341</v>
      </c>
      <c r="D17" s="35">
        <f>'2T'!F17</f>
        <v>50231</v>
      </c>
      <c r="E17" s="35">
        <f>+'3T'!F17</f>
        <v>50481</v>
      </c>
      <c r="F17" s="35">
        <f t="shared" si="0"/>
        <v>50017.666666666664</v>
      </c>
    </row>
    <row r="18" spans="1:6" x14ac:dyDescent="0.25">
      <c r="A18" s="50"/>
      <c r="C18" s="34"/>
      <c r="D18" s="35"/>
      <c r="E18" s="35"/>
      <c r="F18" s="35"/>
    </row>
    <row r="19" spans="1:6" ht="15.75" thickBot="1" x14ac:dyDescent="0.3">
      <c r="A19" s="57" t="s">
        <v>12</v>
      </c>
      <c r="B19" s="17"/>
      <c r="C19" s="63">
        <f>SUM(C13:C18)</f>
        <v>764042</v>
      </c>
      <c r="D19" s="63">
        <f>SUM(D13:D18)</f>
        <v>764867</v>
      </c>
      <c r="E19" s="63">
        <f>SUM(E13:E18)</f>
        <v>765156</v>
      </c>
      <c r="F19" s="63">
        <f t="shared" si="0"/>
        <v>764688.33333333337</v>
      </c>
    </row>
    <row r="20" spans="1:6" ht="15.75" thickTop="1" x14ac:dyDescent="0.25">
      <c r="A20" s="53" t="s">
        <v>65</v>
      </c>
      <c r="B20" s="19"/>
      <c r="C20" s="19"/>
      <c r="D20" s="19"/>
      <c r="E20" s="19"/>
      <c r="F20" s="19"/>
    </row>
    <row r="21" spans="1:6" x14ac:dyDescent="0.25">
      <c r="A21" s="84" t="s">
        <v>54</v>
      </c>
      <c r="B21" s="84"/>
      <c r="C21" s="84"/>
      <c r="D21" s="84"/>
      <c r="E21" s="84"/>
      <c r="F21" s="84"/>
    </row>
    <row r="22" spans="1:6" x14ac:dyDescent="0.25">
      <c r="A22" s="84"/>
      <c r="B22" s="84"/>
      <c r="C22" s="84"/>
      <c r="D22" s="84"/>
      <c r="E22" s="84"/>
      <c r="F22" s="84"/>
    </row>
    <row r="23" spans="1:6" x14ac:dyDescent="0.25">
      <c r="A23" s="84" t="s">
        <v>84</v>
      </c>
      <c r="B23" s="84"/>
      <c r="C23" s="84"/>
      <c r="D23" s="84"/>
    </row>
    <row r="24" spans="1:6" x14ac:dyDescent="0.25">
      <c r="A24" s="83" t="s">
        <v>13</v>
      </c>
      <c r="B24" s="83"/>
      <c r="C24" s="83"/>
      <c r="D24" s="83"/>
      <c r="E24" s="83"/>
    </row>
    <row r="25" spans="1:6" x14ac:dyDescent="0.25">
      <c r="A25" s="82" t="s">
        <v>60</v>
      </c>
      <c r="B25" s="82"/>
      <c r="C25" s="82"/>
      <c r="D25" s="82"/>
      <c r="E25" s="82"/>
    </row>
    <row r="26" spans="1:6" x14ac:dyDescent="0.25">
      <c r="A26" s="37" t="s">
        <v>7</v>
      </c>
      <c r="B26" s="42" t="s">
        <v>8</v>
      </c>
      <c r="C26" s="58"/>
      <c r="D26" s="58"/>
      <c r="E26" s="58"/>
    </row>
    <row r="27" spans="1:6" x14ac:dyDescent="0.25">
      <c r="B27" s="60"/>
      <c r="C27" s="13"/>
      <c r="D27" s="13"/>
      <c r="E27" s="13"/>
    </row>
    <row r="28" spans="1:6" ht="15.75" thickBot="1" x14ac:dyDescent="0.3">
      <c r="A28" s="47" t="s">
        <v>78</v>
      </c>
      <c r="B28" s="48" t="s">
        <v>25</v>
      </c>
      <c r="C28" s="48" t="s">
        <v>51</v>
      </c>
      <c r="D28" s="48" t="s">
        <v>59</v>
      </c>
      <c r="E28" s="48" t="s">
        <v>63</v>
      </c>
    </row>
    <row r="30" spans="1:6" x14ac:dyDescent="0.25">
      <c r="A30" s="70" t="s">
        <v>82</v>
      </c>
      <c r="B30" s="71">
        <f>SUM(B31:B33)</f>
        <v>7998738176.070015</v>
      </c>
      <c r="C30" s="71">
        <f t="shared" ref="C30:E30" si="1">SUM(C31:C33)</f>
        <v>15080674755.320091</v>
      </c>
      <c r="D30" s="71">
        <f t="shared" si="1"/>
        <v>14232703658.26009</v>
      </c>
      <c r="E30" s="71">
        <f t="shared" si="1"/>
        <v>37312116589.650192</v>
      </c>
    </row>
    <row r="31" spans="1:6" x14ac:dyDescent="0.25">
      <c r="A31" s="56" t="s">
        <v>17</v>
      </c>
      <c r="B31" s="14">
        <f>'1T '!E31</f>
        <v>6600131287.9899979</v>
      </c>
      <c r="C31" s="14">
        <f>'2T'!E31</f>
        <v>12285691877.099995</v>
      </c>
      <c r="D31" s="14">
        <f>+'3T'!E31</f>
        <v>11233347096.600006</v>
      </c>
      <c r="E31" s="14">
        <f>SUM(B31:D31)</f>
        <v>30119170261.689999</v>
      </c>
    </row>
    <row r="32" spans="1:6" x14ac:dyDescent="0.25">
      <c r="A32" s="56" t="s">
        <v>18</v>
      </c>
      <c r="B32" s="14">
        <f>'1T '!E32</f>
        <v>1398606888.0800166</v>
      </c>
      <c r="C32" s="14">
        <f>'2T'!E32</f>
        <v>2794982878.2200961</v>
      </c>
      <c r="D32" s="14">
        <f>+'3T'!E32</f>
        <v>2999356561.6600828</v>
      </c>
      <c r="E32" s="14">
        <f>SUM(B32:D32)</f>
        <v>7192946327.9601955</v>
      </c>
    </row>
    <row r="33" spans="1:5" x14ac:dyDescent="0.25">
      <c r="A33" s="56" t="s">
        <v>19</v>
      </c>
      <c r="B33" s="14">
        <f>'1T '!E33</f>
        <v>0</v>
      </c>
      <c r="C33" s="14">
        <f>'2T'!E33</f>
        <v>0</v>
      </c>
      <c r="D33" s="14">
        <f>+'3T'!E33</f>
        <v>0</v>
      </c>
      <c r="E33" s="14">
        <f>SUM(B33:D33)</f>
        <v>0</v>
      </c>
    </row>
    <row r="34" spans="1:5" x14ac:dyDescent="0.25">
      <c r="A34" s="70" t="s">
        <v>36</v>
      </c>
      <c r="B34" s="71">
        <f>SUM(B35:B37)</f>
        <v>1954630965.3699999</v>
      </c>
      <c r="C34" s="71">
        <f t="shared" ref="C34:E34" si="2">SUM(C35:C37)</f>
        <v>3648596318.0699987</v>
      </c>
      <c r="D34" s="71">
        <f t="shared" si="2"/>
        <v>3415251161.3799992</v>
      </c>
      <c r="E34" s="71">
        <f t="shared" si="2"/>
        <v>9018478444.8199978</v>
      </c>
    </row>
    <row r="35" spans="1:5" x14ac:dyDescent="0.25">
      <c r="A35" s="56" t="s">
        <v>17</v>
      </c>
      <c r="B35" s="14">
        <f>'1T '!E35</f>
        <v>1627723411.46</v>
      </c>
      <c r="C35" s="14">
        <f>'2T'!E35</f>
        <v>2981330557.9299994</v>
      </c>
      <c r="D35" s="14">
        <f>+'3T'!E35</f>
        <v>2698085203.2200012</v>
      </c>
      <c r="E35" s="14">
        <f>SUM(B35:D35)</f>
        <v>7307139172.6100006</v>
      </c>
    </row>
    <row r="36" spans="1:5" x14ac:dyDescent="0.25">
      <c r="A36" s="56" t="s">
        <v>18</v>
      </c>
      <c r="B36" s="14">
        <f>'1T '!E36</f>
        <v>326907553.90999985</v>
      </c>
      <c r="C36" s="14">
        <f>'2T'!E36</f>
        <v>667265760.13999951</v>
      </c>
      <c r="D36" s="14">
        <f>+'3T'!E36</f>
        <v>717165958.15999818</v>
      </c>
      <c r="E36" s="14">
        <f>SUM(B36:D36)</f>
        <v>1711339272.2099977</v>
      </c>
    </row>
    <row r="37" spans="1:5" x14ac:dyDescent="0.25">
      <c r="A37" s="56" t="s">
        <v>19</v>
      </c>
      <c r="B37" s="14">
        <f>'1T '!E37</f>
        <v>0</v>
      </c>
      <c r="C37" s="14">
        <f>'2T'!E37</f>
        <v>0</v>
      </c>
      <c r="D37" s="14">
        <f>+'3T'!E37</f>
        <v>0</v>
      </c>
      <c r="E37" s="14">
        <f>SUM(B37:D37)</f>
        <v>0</v>
      </c>
    </row>
    <row r="38" spans="1:5" x14ac:dyDescent="0.25">
      <c r="A38" s="70" t="s">
        <v>41</v>
      </c>
      <c r="B38" s="71">
        <f>SUM(B39:B41)</f>
        <v>929369706.57000005</v>
      </c>
      <c r="C38" s="71">
        <f t="shared" ref="C38:E38" si="3">SUM(C39:C41)</f>
        <v>1800582021.1500001</v>
      </c>
      <c r="D38" s="71">
        <f t="shared" si="3"/>
        <v>1744401077.0399997</v>
      </c>
      <c r="E38" s="71">
        <f t="shared" si="3"/>
        <v>4474352804.7600002</v>
      </c>
    </row>
    <row r="39" spans="1:5" x14ac:dyDescent="0.25">
      <c r="A39" s="56" t="s">
        <v>17</v>
      </c>
      <c r="B39" s="14">
        <f>'1T '!E39</f>
        <v>765113677.09000003</v>
      </c>
      <c r="C39" s="14">
        <f>'2T'!E39</f>
        <v>1465962021.1500001</v>
      </c>
      <c r="D39" s="14">
        <f>+'3T'!E39</f>
        <v>1408590822.2399998</v>
      </c>
      <c r="E39" s="14">
        <f>SUM(B39:D39)</f>
        <v>3639666520.48</v>
      </c>
    </row>
    <row r="40" spans="1:5" x14ac:dyDescent="0.25">
      <c r="A40" s="56" t="s">
        <v>18</v>
      </c>
      <c r="B40" s="14">
        <f>'1T '!E40</f>
        <v>164256029.48000002</v>
      </c>
      <c r="C40" s="14">
        <f>'2T'!E40</f>
        <v>334620000</v>
      </c>
      <c r="D40" s="14">
        <f>+'3T'!E40</f>
        <v>335810254.80000001</v>
      </c>
      <c r="E40" s="14">
        <f>SUM(B40:D40)</f>
        <v>834686284.27999997</v>
      </c>
    </row>
    <row r="41" spans="1:5" x14ac:dyDescent="0.25">
      <c r="A41" s="56" t="s">
        <v>19</v>
      </c>
      <c r="B41" s="14">
        <f>'1T '!E41</f>
        <v>0</v>
      </c>
      <c r="C41" s="14">
        <f>'2T'!E41</f>
        <v>0</v>
      </c>
      <c r="D41" s="14">
        <f>+'3T'!E41</f>
        <v>0</v>
      </c>
      <c r="E41" s="14">
        <f>SUM(B41:D41)</f>
        <v>0</v>
      </c>
    </row>
    <row r="42" spans="1:5" x14ac:dyDescent="0.25">
      <c r="A42" s="70" t="s">
        <v>37</v>
      </c>
      <c r="B42" s="71">
        <f>SUM(B43:B45)</f>
        <v>58415930.109999999</v>
      </c>
      <c r="C42" s="71">
        <f t="shared" ref="C42:E42" si="4">SUM(C43:C45)</f>
        <v>112524877</v>
      </c>
      <c r="D42" s="71">
        <f t="shared" si="4"/>
        <v>108507712.68000002</v>
      </c>
      <c r="E42" s="71">
        <f t="shared" si="4"/>
        <v>279448519.79000002</v>
      </c>
    </row>
    <row r="43" spans="1:5" x14ac:dyDescent="0.25">
      <c r="A43" s="56" t="s">
        <v>17</v>
      </c>
      <c r="B43" s="14">
        <f>'1T '!E43</f>
        <v>43270129.149999999</v>
      </c>
      <c r="C43" s="14">
        <f>'2T'!E43</f>
        <v>82233275.079999998</v>
      </c>
      <c r="D43" s="14">
        <f>+'3T'!E43</f>
        <v>78216110.76000002</v>
      </c>
      <c r="E43" s="14">
        <f>SUM(B43:D43)</f>
        <v>203719514.99000001</v>
      </c>
    </row>
    <row r="44" spans="1:5" x14ac:dyDescent="0.25">
      <c r="A44" s="56" t="s">
        <v>18</v>
      </c>
      <c r="B44" s="14">
        <f>'1T '!E44</f>
        <v>15145800.960000001</v>
      </c>
      <c r="C44" s="14">
        <f>'2T'!E44</f>
        <v>30291601.920000002</v>
      </c>
      <c r="D44" s="14">
        <f>+'3T'!E44</f>
        <v>30291601.920000002</v>
      </c>
      <c r="E44" s="14">
        <f>SUM(B44:D44)</f>
        <v>75729004.800000012</v>
      </c>
    </row>
    <row r="45" spans="1:5" x14ac:dyDescent="0.25">
      <c r="A45" s="56" t="s">
        <v>19</v>
      </c>
      <c r="B45" s="14">
        <f>'1T '!E45</f>
        <v>0</v>
      </c>
      <c r="C45" s="14">
        <f>'2T'!E45</f>
        <v>0</v>
      </c>
      <c r="D45" s="14">
        <f>+'3T'!E45</f>
        <v>0</v>
      </c>
      <c r="E45" s="14">
        <f>SUM(B45:D45)</f>
        <v>0</v>
      </c>
    </row>
    <row r="46" spans="1:5" x14ac:dyDescent="0.25">
      <c r="A46" s="70" t="s">
        <v>38</v>
      </c>
      <c r="B46" s="71">
        <f>SUM(B47:B49)</f>
        <v>658856207.47000015</v>
      </c>
      <c r="C46" s="71">
        <f t="shared" ref="C46:E46" si="5">SUM(C47:C49)</f>
        <v>1240583381.8400002</v>
      </c>
      <c r="D46" s="71">
        <f t="shared" si="5"/>
        <v>1167815851.6099997</v>
      </c>
      <c r="E46" s="71">
        <f t="shared" si="5"/>
        <v>3067255440.9200001</v>
      </c>
    </row>
    <row r="47" spans="1:5" x14ac:dyDescent="0.25">
      <c r="A47" s="56" t="s">
        <v>17</v>
      </c>
      <c r="B47" s="14">
        <f>'1T '!E47</f>
        <v>597671353.1500001</v>
      </c>
      <c r="C47" s="14">
        <f>'2T'!E47</f>
        <v>1105335032.3200002</v>
      </c>
      <c r="D47" s="14">
        <f>+'3T'!E47</f>
        <v>1031584207.4099997</v>
      </c>
      <c r="E47" s="14">
        <f>SUM(B47:D47)</f>
        <v>2734590592.8800001</v>
      </c>
    </row>
    <row r="48" spans="1:5" x14ac:dyDescent="0.25">
      <c r="A48" s="56" t="s">
        <v>18</v>
      </c>
      <c r="B48" s="14">
        <f>'1T '!E48</f>
        <v>61184854.32</v>
      </c>
      <c r="C48" s="14">
        <f>'2T'!E48</f>
        <v>135248349.52000001</v>
      </c>
      <c r="D48" s="14">
        <f>+'3T'!E48</f>
        <v>136231644.20000002</v>
      </c>
      <c r="E48" s="14">
        <f>SUM(B48:D48)</f>
        <v>332664848.04000002</v>
      </c>
    </row>
    <row r="49" spans="1:5" x14ac:dyDescent="0.25">
      <c r="A49" s="56" t="s">
        <v>19</v>
      </c>
      <c r="B49" s="14">
        <f>'1T '!E49</f>
        <v>0</v>
      </c>
      <c r="C49" s="14">
        <f>'2T'!E49</f>
        <v>0</v>
      </c>
      <c r="D49" s="14">
        <f>+'3T'!E49</f>
        <v>0</v>
      </c>
      <c r="E49" s="14">
        <f>SUM(B49:D49)</f>
        <v>0</v>
      </c>
    </row>
    <row r="50" spans="1:5" x14ac:dyDescent="0.25">
      <c r="A50" s="50"/>
    </row>
    <row r="51" spans="1:5" ht="15.75" thickBot="1" x14ac:dyDescent="0.3">
      <c r="A51" s="57" t="s">
        <v>12</v>
      </c>
      <c r="B51" s="17">
        <f>+B30+B34+B38+B42+B46</f>
        <v>11600010985.590014</v>
      </c>
      <c r="C51" s="17">
        <f t="shared" ref="C51:E51" si="6">+C30+C34+C38+C42+C46</f>
        <v>21882961353.380093</v>
      </c>
      <c r="D51" s="17">
        <f t="shared" si="6"/>
        <v>20668679460.970093</v>
      </c>
      <c r="E51" s="17">
        <f t="shared" si="6"/>
        <v>54151651799.940193</v>
      </c>
    </row>
    <row r="52" spans="1:5" ht="15.75" thickTop="1" x14ac:dyDescent="0.25">
      <c r="A52" s="53" t="s">
        <v>66</v>
      </c>
    </row>
    <row r="53" spans="1:5" ht="65.25" customHeight="1" x14ac:dyDescent="0.25">
      <c r="A53" s="90"/>
      <c r="B53" s="90"/>
      <c r="C53" s="90"/>
      <c r="D53" s="90"/>
      <c r="E53" s="90"/>
    </row>
    <row r="54" spans="1:5" x14ac:dyDescent="0.25">
      <c r="A54" s="60"/>
    </row>
    <row r="55" spans="1:5" x14ac:dyDescent="0.25">
      <c r="A55" s="82" t="s">
        <v>14</v>
      </c>
      <c r="B55" s="82"/>
      <c r="C55" s="82"/>
      <c r="D55" s="82"/>
      <c r="E55" s="82"/>
    </row>
    <row r="56" spans="1:5" x14ac:dyDescent="0.25">
      <c r="A56" s="82" t="s">
        <v>60</v>
      </c>
      <c r="B56" s="82"/>
      <c r="C56" s="82"/>
      <c r="D56" s="82"/>
      <c r="E56" s="82"/>
    </row>
    <row r="57" spans="1:5" x14ac:dyDescent="0.25">
      <c r="A57" s="37" t="s">
        <v>7</v>
      </c>
      <c r="B57" s="39" t="s">
        <v>8</v>
      </c>
      <c r="C57" s="58"/>
      <c r="D57" s="58"/>
      <c r="E57" s="58"/>
    </row>
    <row r="59" spans="1:5" ht="15.75" thickBot="1" x14ac:dyDescent="0.3">
      <c r="A59" s="55" t="s">
        <v>9</v>
      </c>
      <c r="B59" s="48" t="s">
        <v>25</v>
      </c>
      <c r="C59" s="48" t="s">
        <v>51</v>
      </c>
      <c r="D59" s="48" t="s">
        <v>59</v>
      </c>
      <c r="E59" s="48" t="s">
        <v>63</v>
      </c>
    </row>
    <row r="61" spans="1:5" ht="30" x14ac:dyDescent="0.25">
      <c r="A61" s="59" t="s">
        <v>20</v>
      </c>
      <c r="B61" s="14">
        <f t="shared" ref="B61:C62" si="7">SUM(B31+B35+B39+B43+B47)</f>
        <v>9633909858.8399963</v>
      </c>
      <c r="C61" s="14">
        <f t="shared" si="7"/>
        <v>17920552763.579994</v>
      </c>
      <c r="D61" s="14">
        <f>+'3T'!E61</f>
        <v>16449823440.230009</v>
      </c>
      <c r="E61" s="14">
        <f>SUM(B61:D61)</f>
        <v>44004286062.650002</v>
      </c>
    </row>
    <row r="62" spans="1:5" ht="30" x14ac:dyDescent="0.25">
      <c r="A62" s="59" t="s">
        <v>21</v>
      </c>
      <c r="B62" s="14">
        <f t="shared" si="7"/>
        <v>1966101126.7500165</v>
      </c>
      <c r="C62" s="14">
        <f t="shared" si="7"/>
        <v>3962408589.8000956</v>
      </c>
      <c r="D62" s="14">
        <f>+'3T'!E62</f>
        <v>4218856020.7400818</v>
      </c>
      <c r="E62" s="14">
        <f>SUM(B62:D62)</f>
        <v>10147365737.290194</v>
      </c>
    </row>
    <row r="63" spans="1:5" x14ac:dyDescent="0.25">
      <c r="A63" s="59" t="s">
        <v>52</v>
      </c>
    </row>
    <row r="64" spans="1:5" x14ac:dyDescent="0.25">
      <c r="A64" s="53" t="s">
        <v>4</v>
      </c>
    </row>
    <row r="65" spans="1:5" x14ac:dyDescent="0.25">
      <c r="A65" s="53" t="s">
        <v>5</v>
      </c>
    </row>
    <row r="66" spans="1:5" ht="15.75" thickBot="1" x14ac:dyDescent="0.3">
      <c r="A66" s="57" t="s">
        <v>12</v>
      </c>
      <c r="B66" s="17">
        <f>SUM(B61:B65)</f>
        <v>11600010985.590014</v>
      </c>
      <c r="C66" s="17">
        <f>SUM(C61:C65)</f>
        <v>21882961353.380089</v>
      </c>
      <c r="D66" s="17">
        <f>SUM(D61:D65)</f>
        <v>20668679460.970093</v>
      </c>
      <c r="E66" s="17">
        <f>SUM(E61:E65)</f>
        <v>54151651799.940193</v>
      </c>
    </row>
    <row r="67" spans="1:5" ht="15.75" thickTop="1" x14ac:dyDescent="0.25">
      <c r="A67" s="53" t="s">
        <v>66</v>
      </c>
    </row>
    <row r="70" spans="1:5" x14ac:dyDescent="0.25">
      <c r="A70" s="82" t="s">
        <v>29</v>
      </c>
      <c r="B70" s="82"/>
      <c r="C70" s="82"/>
      <c r="D70" s="82"/>
      <c r="E70" s="82"/>
    </row>
    <row r="71" spans="1:5" x14ac:dyDescent="0.25">
      <c r="A71" s="82" t="s">
        <v>30</v>
      </c>
      <c r="B71" s="82"/>
      <c r="C71" s="82"/>
      <c r="D71" s="82"/>
      <c r="E71" s="82"/>
    </row>
    <row r="72" spans="1:5" x14ac:dyDescent="0.25">
      <c r="A72" s="37" t="s">
        <v>7</v>
      </c>
      <c r="B72" s="42" t="s">
        <v>8</v>
      </c>
      <c r="C72" s="58"/>
      <c r="D72" s="58"/>
      <c r="E72" s="58"/>
    </row>
    <row r="74" spans="1:5" ht="15.75" thickBot="1" x14ac:dyDescent="0.3">
      <c r="A74" s="55" t="s">
        <v>9</v>
      </c>
      <c r="B74" s="48" t="s">
        <v>25</v>
      </c>
      <c r="C74" s="48" t="s">
        <v>51</v>
      </c>
      <c r="D74" s="48" t="s">
        <v>59</v>
      </c>
      <c r="E74" s="48" t="s">
        <v>63</v>
      </c>
    </row>
    <row r="76" spans="1:5" x14ac:dyDescent="0.25">
      <c r="A76" s="60" t="s">
        <v>31</v>
      </c>
      <c r="B76" s="14">
        <f>'1T '!E76</f>
        <v>-50486546517.889999</v>
      </c>
      <c r="C76" s="14">
        <f>'2T'!E76</f>
        <v>-57752413103.590012</v>
      </c>
      <c r="D76" s="14">
        <f>+'3T'!E76</f>
        <v>-60287047042.620102</v>
      </c>
      <c r="E76" s="14">
        <f>B76</f>
        <v>-50486546517.889999</v>
      </c>
    </row>
    <row r="77" spans="1:5" x14ac:dyDescent="0.25">
      <c r="A77" s="60" t="s">
        <v>32</v>
      </c>
      <c r="B77" s="14">
        <f>'1T '!E77</f>
        <v>4334144399.8900003</v>
      </c>
      <c r="C77" s="14">
        <f>'2T'!E77</f>
        <v>19348327414.349998</v>
      </c>
      <c r="D77" s="14">
        <f>+'3T'!E77</f>
        <v>20227871694.68</v>
      </c>
      <c r="E77" s="14">
        <f>SUM(B77:D77)</f>
        <v>43910343508.919998</v>
      </c>
    </row>
    <row r="78" spans="1:5" x14ac:dyDescent="0.25">
      <c r="A78" s="60" t="s">
        <v>33</v>
      </c>
      <c r="B78" s="14">
        <f>'1T '!E78</f>
        <v>-46152402118</v>
      </c>
      <c r="C78" s="14">
        <f>'2T'!E78</f>
        <v>-38404085689.240013</v>
      </c>
      <c r="D78" s="14">
        <f>+'3T'!E78</f>
        <v>-40059175347.940102</v>
      </c>
      <c r="E78" s="14">
        <f>E77+E76</f>
        <v>-6576203008.9700012</v>
      </c>
    </row>
    <row r="79" spans="1:5" x14ac:dyDescent="0.25">
      <c r="A79" s="60" t="s">
        <v>34</v>
      </c>
      <c r="B79" s="14">
        <f>'1T '!E79</f>
        <v>11600010985.590014</v>
      </c>
      <c r="C79" s="14">
        <f>'2T'!E79</f>
        <v>21882961353.380089</v>
      </c>
      <c r="D79" s="14">
        <f>+'3T'!E79</f>
        <v>20668679460.970093</v>
      </c>
      <c r="E79" s="14">
        <f>SUM(B79:D79)</f>
        <v>54151651799.940193</v>
      </c>
    </row>
    <row r="80" spans="1:5" x14ac:dyDescent="0.25">
      <c r="A80" s="60" t="s">
        <v>35</v>
      </c>
      <c r="B80" s="14">
        <f>'1T '!E80</f>
        <v>-57752413103.590012</v>
      </c>
      <c r="C80" s="14">
        <f>'2T'!E80</f>
        <v>-60287047042.620102</v>
      </c>
      <c r="D80" s="14">
        <f>+'3T'!E80</f>
        <v>-60727854808.910194</v>
      </c>
      <c r="E80" s="14">
        <f t="shared" ref="E80" si="8">E78-E79</f>
        <v>-60727854808.910194</v>
      </c>
    </row>
    <row r="81" spans="1:5" ht="15.75" thickBot="1" x14ac:dyDescent="0.3">
      <c r="A81" s="61"/>
      <c r="B81" s="17"/>
      <c r="C81" s="17"/>
      <c r="D81" s="17"/>
      <c r="E81" s="17"/>
    </row>
    <row r="82" spans="1:5" ht="15.75" thickTop="1" x14ac:dyDescent="0.25">
      <c r="A82" s="53" t="s">
        <v>64</v>
      </c>
    </row>
    <row r="83" spans="1:5" x14ac:dyDescent="0.25">
      <c r="A83" s="60" t="s">
        <v>55</v>
      </c>
    </row>
    <row r="84" spans="1:5" x14ac:dyDescent="0.25">
      <c r="A84" s="81" t="s">
        <v>80</v>
      </c>
      <c r="B84" s="81"/>
      <c r="C84" s="81"/>
      <c r="D84" s="81"/>
      <c r="E84" s="81"/>
    </row>
    <row r="85" spans="1:5" x14ac:dyDescent="0.25">
      <c r="A85" s="81"/>
      <c r="B85" s="81"/>
      <c r="C85" s="81"/>
      <c r="D85" s="81"/>
      <c r="E85" s="81"/>
    </row>
    <row r="86" spans="1:5" x14ac:dyDescent="0.25">
      <c r="A86" s="67"/>
    </row>
    <row r="87" spans="1:5" x14ac:dyDescent="0.25">
      <c r="A87" s="67" t="s">
        <v>100</v>
      </c>
    </row>
    <row r="88" spans="1:5" x14ac:dyDescent="0.25">
      <c r="A88" s="67"/>
    </row>
    <row r="92" spans="1:5" x14ac:dyDescent="0.25">
      <c r="A92" s="14"/>
    </row>
    <row r="93" spans="1:5" x14ac:dyDescent="0.25">
      <c r="A93" s="14"/>
    </row>
    <row r="94" spans="1:5" x14ac:dyDescent="0.25">
      <c r="A94" s="14"/>
    </row>
    <row r="95" spans="1:5" x14ac:dyDescent="0.25">
      <c r="A95" s="14"/>
    </row>
    <row r="96" spans="1:5" x14ac:dyDescent="0.25">
      <c r="A96" s="14"/>
    </row>
    <row r="97" spans="1:1" x14ac:dyDescent="0.25">
      <c r="A97" s="14"/>
    </row>
    <row r="98" spans="1:1" x14ac:dyDescent="0.25">
      <c r="A98" s="14"/>
    </row>
    <row r="99" spans="1:1" x14ac:dyDescent="0.25">
      <c r="A99" s="14"/>
    </row>
    <row r="100" spans="1:1" x14ac:dyDescent="0.25">
      <c r="A100" s="14"/>
    </row>
    <row r="101" spans="1:1" x14ac:dyDescent="0.25">
      <c r="A101" s="14"/>
    </row>
    <row r="102" spans="1:1" x14ac:dyDescent="0.25">
      <c r="A102" s="14"/>
    </row>
    <row r="103" spans="1:1" x14ac:dyDescent="0.25">
      <c r="A103" s="14"/>
    </row>
    <row r="104" spans="1:1" x14ac:dyDescent="0.25">
      <c r="A104" s="14"/>
    </row>
    <row r="105" spans="1:1" x14ac:dyDescent="0.25">
      <c r="A105" s="14"/>
    </row>
    <row r="106" spans="1:1" x14ac:dyDescent="0.25">
      <c r="A106" s="14"/>
    </row>
    <row r="107" spans="1:1" x14ac:dyDescent="0.25">
      <c r="A107" s="14"/>
    </row>
    <row r="108" spans="1:1" x14ac:dyDescent="0.25">
      <c r="A108" s="14"/>
    </row>
    <row r="109" spans="1:1" x14ac:dyDescent="0.25">
      <c r="A109" s="14"/>
    </row>
    <row r="110" spans="1:1" x14ac:dyDescent="0.25">
      <c r="A110" s="14"/>
    </row>
    <row r="111" spans="1:1" x14ac:dyDescent="0.25">
      <c r="A111" s="14"/>
    </row>
    <row r="112" spans="1:1" x14ac:dyDescent="0.25">
      <c r="A112" s="14"/>
    </row>
  </sheetData>
  <mergeCells count="13">
    <mergeCell ref="A25:E25"/>
    <mergeCell ref="A1:F1"/>
    <mergeCell ref="A8:F8"/>
    <mergeCell ref="A9:F9"/>
    <mergeCell ref="A21:F22"/>
    <mergeCell ref="A24:E24"/>
    <mergeCell ref="A23:D23"/>
    <mergeCell ref="A53:E53"/>
    <mergeCell ref="A84:E85"/>
    <mergeCell ref="A55:E55"/>
    <mergeCell ref="A56:E56"/>
    <mergeCell ref="A70:E70"/>
    <mergeCell ref="A71:E7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tabSelected="1" topLeftCell="A55" zoomScale="80" zoomScaleNormal="80" workbookViewId="0">
      <selection activeCell="C87" sqref="C87"/>
    </sheetView>
  </sheetViews>
  <sheetFormatPr baseColWidth="10" defaultColWidth="11.42578125" defaultRowHeight="15" x14ac:dyDescent="0.25"/>
  <cols>
    <col min="1" max="1" width="73.140625" style="53" customWidth="1"/>
    <col min="2" max="2" width="17.5703125" style="14" bestFit="1" customWidth="1"/>
    <col min="3" max="4" width="18.5703125" style="14" bestFit="1" customWidth="1"/>
    <col min="5" max="5" width="17.140625" style="14" bestFit="1" customWidth="1"/>
    <col min="6" max="6" width="22.5703125" style="14" customWidth="1"/>
    <col min="7" max="7" width="15.42578125" style="14" bestFit="1" customWidth="1"/>
    <col min="8" max="8" width="11.42578125" style="14"/>
    <col min="9" max="9" width="11.5703125" style="14" bestFit="1" customWidth="1"/>
    <col min="10" max="11" width="15.140625" style="14" bestFit="1" customWidth="1"/>
    <col min="12" max="16384" width="11.42578125" style="14"/>
  </cols>
  <sheetData>
    <row r="1" spans="1:7" x14ac:dyDescent="0.25">
      <c r="A1" s="82" t="s">
        <v>15</v>
      </c>
      <c r="B1" s="82"/>
      <c r="C1" s="82"/>
      <c r="D1" s="82"/>
      <c r="E1" s="82"/>
      <c r="F1" s="82"/>
    </row>
    <row r="2" spans="1:7" x14ac:dyDescent="0.25">
      <c r="A2" s="37" t="s">
        <v>0</v>
      </c>
      <c r="B2" s="38" t="s">
        <v>26</v>
      </c>
      <c r="C2" s="39"/>
      <c r="D2" s="40"/>
      <c r="E2" s="40"/>
      <c r="F2" s="40"/>
    </row>
    <row r="3" spans="1:7" x14ac:dyDescent="0.25">
      <c r="A3" s="37" t="s">
        <v>1</v>
      </c>
      <c r="B3" s="38" t="s">
        <v>16</v>
      </c>
      <c r="C3" s="41"/>
      <c r="D3" s="40"/>
      <c r="E3" s="40"/>
      <c r="F3" s="40"/>
    </row>
    <row r="4" spans="1:7" x14ac:dyDescent="0.25">
      <c r="A4" s="37" t="s">
        <v>10</v>
      </c>
      <c r="B4" s="41" t="s">
        <v>27</v>
      </c>
      <c r="C4" s="41"/>
      <c r="D4" s="40"/>
      <c r="E4" s="40"/>
      <c r="F4" s="40"/>
    </row>
    <row r="5" spans="1:7" x14ac:dyDescent="0.25">
      <c r="A5" s="37" t="s">
        <v>77</v>
      </c>
      <c r="B5" s="66">
        <v>2017</v>
      </c>
      <c r="C5" s="41"/>
      <c r="D5" s="40"/>
      <c r="E5" s="40"/>
      <c r="F5" s="40"/>
    </row>
    <row r="6" spans="1:7" x14ac:dyDescent="0.25">
      <c r="A6" s="37"/>
      <c r="B6" s="42"/>
      <c r="C6" s="41"/>
      <c r="D6" s="40"/>
      <c r="E6" s="40"/>
      <c r="F6" s="40"/>
    </row>
    <row r="7" spans="1:7" x14ac:dyDescent="0.25">
      <c r="A7" s="62"/>
      <c r="B7" s="62"/>
      <c r="C7" s="62"/>
      <c r="D7" s="62"/>
      <c r="E7" s="62"/>
      <c r="F7" s="62"/>
    </row>
    <row r="8" spans="1:7" x14ac:dyDescent="0.25">
      <c r="A8" s="82" t="s">
        <v>6</v>
      </c>
      <c r="B8" s="82"/>
      <c r="C8" s="82"/>
      <c r="D8" s="82"/>
      <c r="E8" s="82"/>
      <c r="F8" s="82"/>
    </row>
    <row r="9" spans="1:7" x14ac:dyDescent="0.25">
      <c r="A9" s="82" t="s">
        <v>11</v>
      </c>
      <c r="B9" s="82"/>
      <c r="C9" s="82"/>
      <c r="D9" s="82"/>
      <c r="E9" s="82"/>
      <c r="F9" s="82"/>
    </row>
    <row r="10" spans="1:7" x14ac:dyDescent="0.25">
      <c r="A10" s="14"/>
    </row>
    <row r="11" spans="1:7" ht="15.75" thickBot="1" x14ac:dyDescent="0.3">
      <c r="A11" s="47" t="s">
        <v>78</v>
      </c>
      <c r="B11" s="48" t="s">
        <v>2</v>
      </c>
      <c r="C11" s="48" t="s">
        <v>25</v>
      </c>
      <c r="D11" s="48" t="s">
        <v>51</v>
      </c>
      <c r="E11" s="48" t="s">
        <v>59</v>
      </c>
      <c r="F11" s="48" t="s">
        <v>72</v>
      </c>
      <c r="G11" s="48" t="s">
        <v>62</v>
      </c>
    </row>
    <row r="13" spans="1:7" x14ac:dyDescent="0.25">
      <c r="A13" s="49" t="s">
        <v>81</v>
      </c>
      <c r="B13" s="14" t="s">
        <v>3</v>
      </c>
      <c r="C13" s="34">
        <f>'1T '!F13</f>
        <v>499968</v>
      </c>
      <c r="D13" s="35">
        <f>'2T'!F13</f>
        <v>499979</v>
      </c>
      <c r="E13" s="35">
        <f>+'3T'!F13</f>
        <v>500014</v>
      </c>
      <c r="F13" s="35">
        <f>'4T'!F13</f>
        <v>502621</v>
      </c>
      <c r="G13" s="35">
        <f>AVERAGE(C13:F13)</f>
        <v>500645.5</v>
      </c>
    </row>
    <row r="14" spans="1:7" x14ac:dyDescent="0.25">
      <c r="A14" s="50" t="s">
        <v>36</v>
      </c>
      <c r="B14" s="14" t="s">
        <v>3</v>
      </c>
      <c r="C14" s="34">
        <f>'1T '!F14</f>
        <v>136248</v>
      </c>
      <c r="D14" s="35">
        <f>'2T'!F14</f>
        <v>136172</v>
      </c>
      <c r="E14" s="35">
        <f>+'3T'!F14</f>
        <v>136347</v>
      </c>
      <c r="F14" s="35">
        <f>'4T'!F14</f>
        <v>134921</v>
      </c>
      <c r="G14" s="35">
        <f t="shared" ref="G14:G17" si="0">AVERAGE(C14:F14)</f>
        <v>135922</v>
      </c>
    </row>
    <row r="15" spans="1:7" x14ac:dyDescent="0.25">
      <c r="A15" s="50" t="s">
        <v>41</v>
      </c>
      <c r="B15" s="14" t="s">
        <v>3</v>
      </c>
      <c r="C15" s="34">
        <f>'1T '!F15</f>
        <v>74026</v>
      </c>
      <c r="D15" s="35">
        <f>'2T'!F15</f>
        <v>74026</v>
      </c>
      <c r="E15" s="35">
        <f>+'3T'!F15</f>
        <v>73855</v>
      </c>
      <c r="F15" s="35">
        <f>'4T'!F15</f>
        <v>74780</v>
      </c>
      <c r="G15" s="35">
        <f t="shared" si="0"/>
        <v>74171.75</v>
      </c>
    </row>
    <row r="16" spans="1:7" x14ac:dyDescent="0.25">
      <c r="A16" s="50" t="s">
        <v>37</v>
      </c>
      <c r="B16" s="14" t="s">
        <v>3</v>
      </c>
      <c r="C16" s="34">
        <f>'1T '!F16</f>
        <v>4459</v>
      </c>
      <c r="D16" s="35">
        <f>'2T'!F16</f>
        <v>4459</v>
      </c>
      <c r="E16" s="35">
        <f>+'3T'!F16</f>
        <v>4459</v>
      </c>
      <c r="F16" s="35">
        <f>'4T'!F16</f>
        <v>4427</v>
      </c>
      <c r="G16" s="35">
        <f t="shared" si="0"/>
        <v>4451</v>
      </c>
    </row>
    <row r="17" spans="1:9" x14ac:dyDescent="0.25">
      <c r="A17" s="50" t="s">
        <v>38</v>
      </c>
      <c r="B17" s="14" t="s">
        <v>3</v>
      </c>
      <c r="C17" s="34">
        <f>'1T '!F17</f>
        <v>49341</v>
      </c>
      <c r="D17" s="35">
        <f>'2T'!F17</f>
        <v>50231</v>
      </c>
      <c r="E17" s="35">
        <f>+'3T'!F17</f>
        <v>50481</v>
      </c>
      <c r="F17" s="35">
        <f>'4T'!F17</f>
        <v>50915</v>
      </c>
      <c r="G17" s="35">
        <f t="shared" si="0"/>
        <v>50242</v>
      </c>
    </row>
    <row r="18" spans="1:9" x14ac:dyDescent="0.25">
      <c r="A18" s="50"/>
      <c r="C18" s="34"/>
      <c r="D18" s="35"/>
      <c r="E18" s="35"/>
      <c r="F18" s="35"/>
      <c r="G18" s="35"/>
    </row>
    <row r="19" spans="1:9" ht="15.75" thickBot="1" x14ac:dyDescent="0.3">
      <c r="A19" s="57" t="s">
        <v>12</v>
      </c>
      <c r="B19" s="17"/>
      <c r="C19" s="78">
        <f>SUM(C13:C17)</f>
        <v>764042</v>
      </c>
      <c r="D19" s="78">
        <f t="shared" ref="D19:F19" si="1">SUM(D13:D17)</f>
        <v>764867</v>
      </c>
      <c r="E19" s="78">
        <f t="shared" si="1"/>
        <v>765156</v>
      </c>
      <c r="F19" s="78">
        <f t="shared" si="1"/>
        <v>767664</v>
      </c>
      <c r="G19" s="63">
        <f>AVERAGE(C19:F19)</f>
        <v>765432.25</v>
      </c>
      <c r="I19" s="75"/>
    </row>
    <row r="20" spans="1:9" ht="15.75" thickTop="1" x14ac:dyDescent="0.25">
      <c r="A20" s="53" t="s">
        <v>73</v>
      </c>
      <c r="B20" s="19"/>
      <c r="C20" s="19"/>
      <c r="D20" s="19"/>
      <c r="E20" s="19"/>
      <c r="F20" s="19"/>
      <c r="I20" s="76"/>
    </row>
    <row r="21" spans="1:9" x14ac:dyDescent="0.25">
      <c r="B21" s="19"/>
      <c r="C21" s="19"/>
      <c r="D21" s="19"/>
      <c r="E21" s="19"/>
      <c r="F21" s="19"/>
    </row>
    <row r="22" spans="1:9" x14ac:dyDescent="0.25">
      <c r="A22" s="84"/>
      <c r="B22" s="84"/>
      <c r="C22" s="84"/>
      <c r="D22" s="84"/>
      <c r="E22" s="84"/>
      <c r="F22" s="84"/>
    </row>
    <row r="24" spans="1:9" x14ac:dyDescent="0.25">
      <c r="A24" s="83" t="s">
        <v>13</v>
      </c>
      <c r="B24" s="83"/>
      <c r="C24" s="83"/>
      <c r="D24" s="83"/>
      <c r="E24" s="83"/>
      <c r="F24" s="83"/>
    </row>
    <row r="25" spans="1:9" x14ac:dyDescent="0.25">
      <c r="A25" s="82" t="s">
        <v>60</v>
      </c>
      <c r="B25" s="82"/>
      <c r="C25" s="82"/>
      <c r="D25" s="82"/>
      <c r="E25" s="82"/>
      <c r="F25" s="82"/>
    </row>
    <row r="26" spans="1:9" x14ac:dyDescent="0.25">
      <c r="A26" s="82" t="s">
        <v>40</v>
      </c>
      <c r="B26" s="82"/>
      <c r="C26" s="82"/>
      <c r="D26" s="82"/>
      <c r="E26" s="82"/>
      <c r="F26" s="82"/>
    </row>
    <row r="27" spans="1:9" x14ac:dyDescent="0.25">
      <c r="B27" s="60"/>
      <c r="C27" s="13"/>
      <c r="D27" s="13"/>
      <c r="E27" s="13"/>
    </row>
    <row r="28" spans="1:9" ht="15.75" thickBot="1" x14ac:dyDescent="0.3">
      <c r="A28" s="47" t="s">
        <v>78</v>
      </c>
      <c r="B28" s="48" t="s">
        <v>25</v>
      </c>
      <c r="C28" s="48" t="s">
        <v>51</v>
      </c>
      <c r="D28" s="48" t="s">
        <v>59</v>
      </c>
      <c r="E28" s="48" t="s">
        <v>72</v>
      </c>
      <c r="F28" s="48" t="s">
        <v>76</v>
      </c>
    </row>
    <row r="30" spans="1:9" x14ac:dyDescent="0.25">
      <c r="A30" s="70" t="s">
        <v>82</v>
      </c>
      <c r="B30" s="71">
        <f>SUM(B31:B33)</f>
        <v>7998738176.070015</v>
      </c>
      <c r="C30" s="71">
        <f t="shared" ref="C30:F30" si="2">SUM(C31:C33)</f>
        <v>15080674755.320091</v>
      </c>
      <c r="D30" s="71">
        <f t="shared" si="2"/>
        <v>14232703658.26009</v>
      </c>
      <c r="E30" s="71">
        <f t="shared" si="2"/>
        <v>14621419227.900053</v>
      </c>
      <c r="F30" s="71">
        <f t="shared" si="2"/>
        <v>51933535817.550247</v>
      </c>
    </row>
    <row r="31" spans="1:9" x14ac:dyDescent="0.25">
      <c r="A31" s="56" t="s">
        <v>17</v>
      </c>
      <c r="B31" s="14">
        <f>'1T '!E31</f>
        <v>6600131287.9899979</v>
      </c>
      <c r="C31" s="14">
        <f>'2T'!E31</f>
        <v>12285691877.099995</v>
      </c>
      <c r="D31" s="14">
        <f>+'3T'!E31</f>
        <v>11233347096.600006</v>
      </c>
      <c r="E31" s="14">
        <f>'4T'!E31</f>
        <v>12061088595.069984</v>
      </c>
      <c r="F31" s="14">
        <f t="shared" ref="F31:F49" si="3">SUM(B31:E31)</f>
        <v>42180258856.759979</v>
      </c>
    </row>
    <row r="32" spans="1:9" x14ac:dyDescent="0.25">
      <c r="A32" s="56" t="s">
        <v>18</v>
      </c>
      <c r="B32" s="14">
        <f>'1T '!E32</f>
        <v>1398606888.0800166</v>
      </c>
      <c r="C32" s="14">
        <f>'2T'!E32</f>
        <v>2794982878.2200961</v>
      </c>
      <c r="D32" s="14">
        <f>+'3T'!E32</f>
        <v>2999356561.6600828</v>
      </c>
      <c r="E32" s="14">
        <f>'4T'!E32</f>
        <v>2560330632.8300686</v>
      </c>
      <c r="F32" s="14">
        <f t="shared" si="3"/>
        <v>9753276960.7902641</v>
      </c>
    </row>
    <row r="33" spans="1:6" x14ac:dyDescent="0.25">
      <c r="A33" s="56" t="s">
        <v>19</v>
      </c>
      <c r="B33" s="14">
        <f>'1T '!E33</f>
        <v>0</v>
      </c>
      <c r="C33" s="14">
        <f>'2T'!E33</f>
        <v>0</v>
      </c>
      <c r="D33" s="14">
        <f>+'3T'!E33</f>
        <v>0</v>
      </c>
      <c r="E33" s="14">
        <f>'4T'!E33</f>
        <v>0</v>
      </c>
      <c r="F33" s="14">
        <f t="shared" si="3"/>
        <v>0</v>
      </c>
    </row>
    <row r="34" spans="1:6" x14ac:dyDescent="0.25">
      <c r="A34" s="70" t="s">
        <v>36</v>
      </c>
      <c r="B34" s="71">
        <f>SUM(B35:B37)</f>
        <v>1954630965.3699999</v>
      </c>
      <c r="C34" s="71">
        <f t="shared" ref="C34:F34" si="4">SUM(C35:C37)</f>
        <v>3648596318.0699987</v>
      </c>
      <c r="D34" s="71">
        <f t="shared" si="4"/>
        <v>3415251161.3799992</v>
      </c>
      <c r="E34" s="71">
        <f t="shared" si="4"/>
        <v>3347170373.869997</v>
      </c>
      <c r="F34" s="71">
        <f t="shared" si="4"/>
        <v>12365648818.689995</v>
      </c>
    </row>
    <row r="35" spans="1:6" x14ac:dyDescent="0.25">
      <c r="A35" s="56" t="s">
        <v>17</v>
      </c>
      <c r="B35" s="14">
        <f>'1T '!E35</f>
        <v>1627723411.46</v>
      </c>
      <c r="C35" s="14">
        <f>'2T'!E35</f>
        <v>2981330557.9299994</v>
      </c>
      <c r="D35" s="14">
        <f>+'3T'!E35</f>
        <v>2698085203.2200012</v>
      </c>
      <c r="E35" s="14">
        <f>'4T'!E35</f>
        <v>2746185584.2600002</v>
      </c>
      <c r="F35" s="14">
        <f t="shared" si="3"/>
        <v>10053324756.870001</v>
      </c>
    </row>
    <row r="36" spans="1:6" x14ac:dyDescent="0.25">
      <c r="A36" s="56" t="s">
        <v>18</v>
      </c>
      <c r="B36" s="14">
        <f>'1T '!E36</f>
        <v>326907553.90999985</v>
      </c>
      <c r="C36" s="14">
        <f>'2T'!E36</f>
        <v>667265760.13999951</v>
      </c>
      <c r="D36" s="14">
        <f>+'3T'!E36</f>
        <v>717165958.15999818</v>
      </c>
      <c r="E36" s="14">
        <f>'4T'!E36</f>
        <v>600984789.60999703</v>
      </c>
      <c r="F36" s="14">
        <f t="shared" si="3"/>
        <v>2312324061.8199949</v>
      </c>
    </row>
    <row r="37" spans="1:6" x14ac:dyDescent="0.25">
      <c r="A37" s="56" t="s">
        <v>19</v>
      </c>
      <c r="B37" s="14">
        <f>'1T '!E37</f>
        <v>0</v>
      </c>
      <c r="C37" s="14">
        <f>'2T'!E37</f>
        <v>0</v>
      </c>
      <c r="D37" s="14">
        <f>+'3T'!E37</f>
        <v>0</v>
      </c>
      <c r="E37" s="14">
        <f>'4T'!E37</f>
        <v>0</v>
      </c>
      <c r="F37" s="14">
        <f t="shared" si="3"/>
        <v>0</v>
      </c>
    </row>
    <row r="38" spans="1:6" x14ac:dyDescent="0.25">
      <c r="A38" s="70" t="s">
        <v>41</v>
      </c>
      <c r="B38" s="71">
        <f>SUM(B39:B41)</f>
        <v>929369706.57000005</v>
      </c>
      <c r="C38" s="71">
        <f t="shared" ref="C38:F38" si="5">SUM(C39:C41)</f>
        <v>1800582021.1500001</v>
      </c>
      <c r="D38" s="71">
        <f t="shared" si="5"/>
        <v>1744401077.0399997</v>
      </c>
      <c r="E38" s="71">
        <f t="shared" si="5"/>
        <v>1728607398.72</v>
      </c>
      <c r="F38" s="71">
        <f t="shared" si="5"/>
        <v>6202960203.4800005</v>
      </c>
    </row>
    <row r="39" spans="1:6" x14ac:dyDescent="0.25">
      <c r="A39" s="56" t="s">
        <v>17</v>
      </c>
      <c r="B39" s="14">
        <f>'1T '!E39</f>
        <v>765113677.09000003</v>
      </c>
      <c r="C39" s="14">
        <f>'2T'!E39</f>
        <v>1465962021.1500001</v>
      </c>
      <c r="D39" s="14">
        <f>+'3T'!E39</f>
        <v>1408590822.2399998</v>
      </c>
      <c r="E39" s="14">
        <f>'4T'!E39</f>
        <v>1437336731.45</v>
      </c>
      <c r="F39" s="14">
        <f t="shared" si="3"/>
        <v>5077003251.9300003</v>
      </c>
    </row>
    <row r="40" spans="1:6" x14ac:dyDescent="0.25">
      <c r="A40" s="56" t="s">
        <v>18</v>
      </c>
      <c r="B40" s="14">
        <f>'1T '!E40</f>
        <v>164256029.48000002</v>
      </c>
      <c r="C40" s="14">
        <f>'2T'!E40</f>
        <v>334620000</v>
      </c>
      <c r="D40" s="14">
        <f>+'3T'!E40</f>
        <v>335810254.80000001</v>
      </c>
      <c r="E40" s="14">
        <f>'4T'!E40</f>
        <v>291270667.26999998</v>
      </c>
      <c r="F40" s="14">
        <f t="shared" si="3"/>
        <v>1125956951.55</v>
      </c>
    </row>
    <row r="41" spans="1:6" x14ac:dyDescent="0.25">
      <c r="A41" s="56" t="s">
        <v>19</v>
      </c>
      <c r="B41" s="14">
        <f>'1T '!E41</f>
        <v>0</v>
      </c>
      <c r="C41" s="14">
        <f>'2T'!E41</f>
        <v>0</v>
      </c>
      <c r="D41" s="14">
        <f>+'3T'!E41</f>
        <v>0</v>
      </c>
      <c r="E41" s="14">
        <f>'4T'!E41</f>
        <v>0</v>
      </c>
      <c r="F41" s="14">
        <f t="shared" si="3"/>
        <v>0</v>
      </c>
    </row>
    <row r="42" spans="1:6" x14ac:dyDescent="0.25">
      <c r="A42" s="70" t="s">
        <v>37</v>
      </c>
      <c r="B42" s="71">
        <f>SUM(B43:B45)</f>
        <v>58415930.109999999</v>
      </c>
      <c r="C42" s="71">
        <f t="shared" ref="C42:F42" si="6">SUM(C43:C45)</f>
        <v>112524877</v>
      </c>
      <c r="D42" s="71">
        <f t="shared" si="6"/>
        <v>108507712.68000002</v>
      </c>
      <c r="E42" s="71">
        <f t="shared" si="6"/>
        <v>103840824.59999999</v>
      </c>
      <c r="F42" s="71">
        <f t="shared" si="6"/>
        <v>383289344.38999999</v>
      </c>
    </row>
    <row r="43" spans="1:6" x14ac:dyDescent="0.25">
      <c r="A43" s="56" t="s">
        <v>17</v>
      </c>
      <c r="B43" s="14">
        <f>'1T '!E43</f>
        <v>43270129.149999999</v>
      </c>
      <c r="C43" s="14">
        <f>'2T'!E43</f>
        <v>82233275.079999998</v>
      </c>
      <c r="D43" s="14">
        <f>+'3T'!E43</f>
        <v>78216110.76000002</v>
      </c>
      <c r="E43" s="14">
        <f>'4T'!E43</f>
        <v>78597823</v>
      </c>
      <c r="F43" s="14">
        <f t="shared" si="3"/>
        <v>282317337.99000001</v>
      </c>
    </row>
    <row r="44" spans="1:6" x14ac:dyDescent="0.25">
      <c r="A44" s="56" t="s">
        <v>18</v>
      </c>
      <c r="B44" s="14">
        <f>'1T '!E44</f>
        <v>15145800.960000001</v>
      </c>
      <c r="C44" s="14">
        <f>'2T'!E44</f>
        <v>30291601.920000002</v>
      </c>
      <c r="D44" s="14">
        <f>+'3T'!E44</f>
        <v>30291601.920000002</v>
      </c>
      <c r="E44" s="14">
        <f>'4T'!E44</f>
        <v>25243001.600000001</v>
      </c>
      <c r="F44" s="14">
        <f t="shared" si="3"/>
        <v>100972006.40000001</v>
      </c>
    </row>
    <row r="45" spans="1:6" x14ac:dyDescent="0.25">
      <c r="A45" s="56" t="s">
        <v>19</v>
      </c>
      <c r="B45" s="14">
        <f>'1T '!E45</f>
        <v>0</v>
      </c>
      <c r="C45" s="14">
        <f>'2T'!E45</f>
        <v>0</v>
      </c>
      <c r="D45" s="14">
        <f>+'3T'!E45</f>
        <v>0</v>
      </c>
      <c r="E45" s="14">
        <f>'4T'!E45</f>
        <v>0</v>
      </c>
      <c r="F45" s="14">
        <f t="shared" si="3"/>
        <v>0</v>
      </c>
    </row>
    <row r="46" spans="1:6" x14ac:dyDescent="0.25">
      <c r="A46" s="70" t="s">
        <v>38</v>
      </c>
      <c r="B46" s="71">
        <f>SUM(B47:B49)</f>
        <v>658856207.47000015</v>
      </c>
      <c r="C46" s="71">
        <f t="shared" ref="C46:F46" si="7">SUM(C47:C49)</f>
        <v>1240583381.8400002</v>
      </c>
      <c r="D46" s="71">
        <f t="shared" si="7"/>
        <v>1167815851.6099997</v>
      </c>
      <c r="E46" s="71">
        <f t="shared" si="7"/>
        <v>1182307217.8199999</v>
      </c>
      <c r="F46" s="71">
        <f t="shared" si="7"/>
        <v>4249562658.7400002</v>
      </c>
    </row>
    <row r="47" spans="1:6" x14ac:dyDescent="0.25">
      <c r="A47" s="56" t="s">
        <v>17</v>
      </c>
      <c r="B47" s="14">
        <f>'1T '!E47</f>
        <v>597671353.1500001</v>
      </c>
      <c r="C47" s="14">
        <f>'2T'!E47</f>
        <v>1105335032.3200002</v>
      </c>
      <c r="D47" s="14">
        <f>+'3T'!E47</f>
        <v>1031584207.4099997</v>
      </c>
      <c r="E47" s="14">
        <f>'4T'!E47</f>
        <v>1065956753.42</v>
      </c>
      <c r="F47" s="14">
        <f t="shared" si="3"/>
        <v>3800547346.3000002</v>
      </c>
    </row>
    <row r="48" spans="1:6" x14ac:dyDescent="0.25">
      <c r="A48" s="56" t="s">
        <v>18</v>
      </c>
      <c r="B48" s="14">
        <f>'1T '!E48</f>
        <v>61184854.32</v>
      </c>
      <c r="C48" s="14">
        <f>'2T'!E48</f>
        <v>135248349.52000001</v>
      </c>
      <c r="D48" s="14">
        <f>+'3T'!E48</f>
        <v>136231644.20000002</v>
      </c>
      <c r="E48" s="14">
        <f>'4T'!E48</f>
        <v>116350464.40000001</v>
      </c>
      <c r="F48" s="14">
        <f t="shared" si="3"/>
        <v>449015312.44000006</v>
      </c>
    </row>
    <row r="49" spans="1:11" x14ac:dyDescent="0.25">
      <c r="A49" s="56" t="s">
        <v>19</v>
      </c>
      <c r="B49" s="14">
        <f>'1T '!E49</f>
        <v>0</v>
      </c>
      <c r="C49" s="14">
        <f>'2T'!E49</f>
        <v>0</v>
      </c>
      <c r="D49" s="14">
        <f>+'3T'!E49</f>
        <v>0</v>
      </c>
      <c r="E49" s="14">
        <f>'4T'!E49</f>
        <v>0</v>
      </c>
      <c r="F49" s="14">
        <f t="shared" si="3"/>
        <v>0</v>
      </c>
    </row>
    <row r="50" spans="1:11" x14ac:dyDescent="0.25">
      <c r="A50" s="50"/>
    </row>
    <row r="51" spans="1:11" ht="15.75" thickBot="1" x14ac:dyDescent="0.3">
      <c r="A51" s="57" t="s">
        <v>12</v>
      </c>
      <c r="B51" s="17">
        <f>+B30+B34+B38+B42+B46</f>
        <v>11600010985.590014</v>
      </c>
      <c r="C51" s="17">
        <f t="shared" ref="C51:F51" si="8">+C30+C34+C38+C42+C46</f>
        <v>21882961353.380093</v>
      </c>
      <c r="D51" s="17">
        <f t="shared" si="8"/>
        <v>20668679460.970093</v>
      </c>
      <c r="E51" s="17">
        <f t="shared" si="8"/>
        <v>20983345042.910049</v>
      </c>
      <c r="F51" s="17">
        <f t="shared" si="8"/>
        <v>75134996842.85025</v>
      </c>
    </row>
    <row r="52" spans="1:11" ht="15.75" thickTop="1" x14ac:dyDescent="0.25">
      <c r="A52" s="53" t="s">
        <v>73</v>
      </c>
    </row>
    <row r="54" spans="1:11" x14ac:dyDescent="0.25">
      <c r="A54" s="60"/>
    </row>
    <row r="55" spans="1:11" x14ac:dyDescent="0.25">
      <c r="A55" s="82" t="s">
        <v>14</v>
      </c>
      <c r="B55" s="82"/>
      <c r="C55" s="82"/>
      <c r="D55" s="82"/>
      <c r="E55" s="82"/>
    </row>
    <row r="56" spans="1:11" x14ac:dyDescent="0.25">
      <c r="A56" s="82" t="s">
        <v>60</v>
      </c>
      <c r="B56" s="82"/>
      <c r="C56" s="82"/>
      <c r="D56" s="82"/>
      <c r="E56" s="82"/>
    </row>
    <row r="57" spans="1:11" x14ac:dyDescent="0.25">
      <c r="A57" s="37" t="s">
        <v>7</v>
      </c>
      <c r="B57" s="39" t="s">
        <v>8</v>
      </c>
      <c r="C57" s="58"/>
      <c r="D57" s="58"/>
      <c r="E57" s="58"/>
    </row>
    <row r="59" spans="1:11" ht="15.75" thickBot="1" x14ac:dyDescent="0.3">
      <c r="A59" s="55" t="s">
        <v>9</v>
      </c>
      <c r="B59" s="48" t="s">
        <v>25</v>
      </c>
      <c r="C59" s="48" t="s">
        <v>51</v>
      </c>
      <c r="D59" s="48" t="s">
        <v>59</v>
      </c>
      <c r="E59" s="48" t="s">
        <v>72</v>
      </c>
      <c r="F59" s="48" t="s">
        <v>76</v>
      </c>
    </row>
    <row r="61" spans="1:11" ht="30" x14ac:dyDescent="0.25">
      <c r="A61" s="59" t="s">
        <v>20</v>
      </c>
      <c r="B61" s="14">
        <f>'1T '!E61</f>
        <v>9633909858.8399963</v>
      </c>
      <c r="C61" s="14">
        <f>'2T'!E61</f>
        <v>17920552763.579994</v>
      </c>
      <c r="D61" s="14">
        <f>'3T'!E61</f>
        <v>16449823440.230009</v>
      </c>
      <c r="E61" s="14">
        <f>'4T'!E61</f>
        <v>17389165487.199986</v>
      </c>
      <c r="F61" s="14">
        <f>SUM(B61:E61)</f>
        <v>61393451549.849991</v>
      </c>
    </row>
    <row r="62" spans="1:11" ht="30" x14ac:dyDescent="0.25">
      <c r="A62" s="59" t="s">
        <v>21</v>
      </c>
      <c r="B62" s="14">
        <f>'1T '!E62</f>
        <v>1966101126.7500165</v>
      </c>
      <c r="C62" s="46">
        <f>'2T'!E62</f>
        <v>3962408589.8000965</v>
      </c>
      <c r="D62" s="46">
        <f>'3T'!E62</f>
        <v>4218856020.7400818</v>
      </c>
      <c r="E62" s="14">
        <f>'4T'!E62</f>
        <v>3594179555.7100663</v>
      </c>
      <c r="F62" s="14">
        <f>SUM(B62:E62)</f>
        <v>13741545293.000261</v>
      </c>
      <c r="J62" s="14">
        <f>SUM(J31:J37)</f>
        <v>0</v>
      </c>
      <c r="K62" s="14">
        <f>SUM(K32:K37)</f>
        <v>0</v>
      </c>
    </row>
    <row r="63" spans="1:11" x14ac:dyDescent="0.25">
      <c r="A63" s="59" t="s">
        <v>43</v>
      </c>
      <c r="E63" s="14">
        <f>'4T'!E63</f>
        <v>0</v>
      </c>
    </row>
    <row r="64" spans="1:11" x14ac:dyDescent="0.25">
      <c r="A64" s="53" t="s">
        <v>4</v>
      </c>
      <c r="E64" s="14">
        <f>'4T'!E64</f>
        <v>0</v>
      </c>
    </row>
    <row r="65" spans="1:6" x14ac:dyDescent="0.25">
      <c r="A65" s="53" t="s">
        <v>5</v>
      </c>
      <c r="E65" s="14">
        <f>'4T'!E65</f>
        <v>0</v>
      </c>
    </row>
    <row r="66" spans="1:6" ht="15.75" thickBot="1" x14ac:dyDescent="0.3">
      <c r="A66" s="57" t="s">
        <v>12</v>
      </c>
      <c r="B66" s="17">
        <f>SUM(B61:B65)</f>
        <v>11600010985.590014</v>
      </c>
      <c r="C66" s="17">
        <f>SUM(C61:C65)</f>
        <v>21882961353.380089</v>
      </c>
      <c r="D66" s="17">
        <f t="shared" ref="D66:E66" si="9">SUM(D61:D65)</f>
        <v>20668679460.970093</v>
      </c>
      <c r="E66" s="17">
        <f t="shared" si="9"/>
        <v>20983345042.910053</v>
      </c>
      <c r="F66" s="17">
        <f>SUM(F61:F65)</f>
        <v>75134996842.85025</v>
      </c>
    </row>
    <row r="67" spans="1:6" ht="15.75" thickTop="1" x14ac:dyDescent="0.25">
      <c r="A67" s="53" t="s">
        <v>73</v>
      </c>
    </row>
    <row r="70" spans="1:6" x14ac:dyDescent="0.25">
      <c r="A70" s="82" t="s">
        <v>29</v>
      </c>
      <c r="B70" s="82"/>
      <c r="C70" s="82"/>
      <c r="D70" s="82"/>
      <c r="E70" s="82"/>
    </row>
    <row r="71" spans="1:6" x14ac:dyDescent="0.25">
      <c r="A71" s="82" t="s">
        <v>30</v>
      </c>
      <c r="B71" s="82"/>
      <c r="C71" s="82"/>
      <c r="D71" s="82"/>
      <c r="E71" s="82"/>
    </row>
    <row r="72" spans="1:6" x14ac:dyDescent="0.25">
      <c r="A72" s="37" t="s">
        <v>7</v>
      </c>
      <c r="B72" s="42" t="s">
        <v>8</v>
      </c>
      <c r="C72" s="58"/>
      <c r="D72" s="58"/>
      <c r="E72" s="58"/>
    </row>
    <row r="74" spans="1:6" ht="15.75" thickBot="1" x14ac:dyDescent="0.3">
      <c r="A74" s="55" t="s">
        <v>9</v>
      </c>
      <c r="B74" s="48" t="s">
        <v>25</v>
      </c>
      <c r="C74" s="48" t="s">
        <v>51</v>
      </c>
      <c r="D74" s="48" t="s">
        <v>59</v>
      </c>
      <c r="E74" s="48" t="s">
        <v>72</v>
      </c>
      <c r="F74" s="48" t="s">
        <v>76</v>
      </c>
    </row>
    <row r="76" spans="1:6" x14ac:dyDescent="0.25">
      <c r="A76" s="60" t="s">
        <v>31</v>
      </c>
      <c r="B76" s="14">
        <f>'1T '!E76</f>
        <v>-50486546517.889999</v>
      </c>
      <c r="C76" s="14">
        <f>'2T'!E76</f>
        <v>-57752413103.590012</v>
      </c>
      <c r="D76" s="14">
        <f>+'3T'!E76</f>
        <v>-60287047042.620102</v>
      </c>
      <c r="E76" s="14">
        <f>+'4T'!E76</f>
        <v>-60727854808.910194</v>
      </c>
      <c r="F76" s="14">
        <f>B76</f>
        <v>-50486546517.889999</v>
      </c>
    </row>
    <row r="77" spans="1:6" x14ac:dyDescent="0.25">
      <c r="A77" s="60" t="s">
        <v>32</v>
      </c>
      <c r="B77" s="14">
        <f>'1T '!E77</f>
        <v>4334144399.8900003</v>
      </c>
      <c r="C77" s="14">
        <f>'2T'!E77</f>
        <v>19348327414.349998</v>
      </c>
      <c r="D77" s="14">
        <f>+'3T'!E77</f>
        <v>20227871694.68</v>
      </c>
      <c r="E77" s="14">
        <f>+'4T'!E77</f>
        <v>4867585521.8000002</v>
      </c>
      <c r="F77" s="14">
        <f>SUM(B77:E77)</f>
        <v>48777929030.720001</v>
      </c>
    </row>
    <row r="78" spans="1:6" x14ac:dyDescent="0.25">
      <c r="A78" s="60" t="s">
        <v>33</v>
      </c>
      <c r="B78" s="14">
        <f>'1T '!E78</f>
        <v>-46152402118</v>
      </c>
      <c r="C78" s="14">
        <f>'2T'!E78</f>
        <v>-38404085689.240013</v>
      </c>
      <c r="D78" s="14">
        <f>+'3T'!E78</f>
        <v>-40059175347.940102</v>
      </c>
      <c r="E78" s="14">
        <f>+'4T'!E78</f>
        <v>-55860269287.110191</v>
      </c>
      <c r="F78" s="14">
        <f>F77+F76</f>
        <v>-1708617487.1699982</v>
      </c>
    </row>
    <row r="79" spans="1:6" x14ac:dyDescent="0.25">
      <c r="A79" s="60" t="s">
        <v>34</v>
      </c>
      <c r="B79" s="14">
        <f>'1T '!E79</f>
        <v>11600010985.590014</v>
      </c>
      <c r="C79" s="14">
        <f>'2T'!E79</f>
        <v>21882961353.380089</v>
      </c>
      <c r="D79" s="14">
        <f>+'3T'!E79</f>
        <v>20668679460.970093</v>
      </c>
      <c r="E79" s="14">
        <f>+'4T'!E79</f>
        <v>20983345042.910049</v>
      </c>
      <c r="F79" s="14">
        <f>SUM(B79:E79)</f>
        <v>75134996842.85025</v>
      </c>
    </row>
    <row r="80" spans="1:6" x14ac:dyDescent="0.25">
      <c r="A80" s="60" t="s">
        <v>35</v>
      </c>
      <c r="B80" s="14">
        <f>'1T '!E80</f>
        <v>-57752413103.590012</v>
      </c>
      <c r="C80" s="14">
        <f>'2T'!E80</f>
        <v>-60287047042.620102</v>
      </c>
      <c r="D80" s="14">
        <f>+'3T'!E80</f>
        <v>-60727854808.910194</v>
      </c>
      <c r="E80" s="14">
        <f>+'4T'!E80</f>
        <v>-76843614330.020233</v>
      </c>
      <c r="F80" s="14">
        <f t="shared" ref="F80" si="10">F78-F79</f>
        <v>-76843614330.020248</v>
      </c>
    </row>
    <row r="81" spans="1:6" ht="15.75" thickBot="1" x14ac:dyDescent="0.3">
      <c r="A81" s="61"/>
      <c r="B81" s="17"/>
      <c r="C81" s="17"/>
      <c r="D81" s="17"/>
      <c r="E81" s="17"/>
      <c r="F81" s="17"/>
    </row>
    <row r="82" spans="1:6" ht="15.75" thickTop="1" x14ac:dyDescent="0.25">
      <c r="A82" s="53" t="s">
        <v>75</v>
      </c>
    </row>
    <row r="83" spans="1:6" x14ac:dyDescent="0.25">
      <c r="A83" s="60" t="s">
        <v>55</v>
      </c>
    </row>
    <row r="84" spans="1:6" x14ac:dyDescent="0.25">
      <c r="A84" s="86" t="s">
        <v>80</v>
      </c>
      <c r="B84" s="86"/>
      <c r="C84" s="86"/>
      <c r="D84" s="86"/>
      <c r="E84" s="86"/>
    </row>
    <row r="85" spans="1:6" x14ac:dyDescent="0.25">
      <c r="A85" s="86"/>
      <c r="B85" s="86"/>
      <c r="C85" s="86"/>
      <c r="D85" s="86"/>
      <c r="E85" s="86"/>
    </row>
    <row r="86" spans="1:6" x14ac:dyDescent="0.25">
      <c r="A86" s="67"/>
    </row>
    <row r="87" spans="1:6" x14ac:dyDescent="0.25">
      <c r="A87" s="67" t="s">
        <v>101</v>
      </c>
    </row>
    <row r="88" spans="1:6" x14ac:dyDescent="0.25">
      <c r="A88" s="67"/>
    </row>
    <row r="92" spans="1:6" x14ac:dyDescent="0.25">
      <c r="A92" s="14"/>
    </row>
    <row r="93" spans="1:6" x14ac:dyDescent="0.25">
      <c r="A93" s="14"/>
    </row>
    <row r="94" spans="1:6" x14ac:dyDescent="0.25">
      <c r="A94" s="14"/>
    </row>
    <row r="95" spans="1:6" x14ac:dyDescent="0.25">
      <c r="A95" s="14"/>
    </row>
    <row r="96" spans="1:6" x14ac:dyDescent="0.25">
      <c r="A96" s="14"/>
    </row>
    <row r="97" spans="1:1" x14ac:dyDescent="0.25">
      <c r="A97" s="14"/>
    </row>
    <row r="98" spans="1:1" x14ac:dyDescent="0.25">
      <c r="A98" s="14"/>
    </row>
    <row r="99" spans="1:1" x14ac:dyDescent="0.25">
      <c r="A99" s="14"/>
    </row>
    <row r="100" spans="1:1" x14ac:dyDescent="0.25">
      <c r="A100" s="14"/>
    </row>
    <row r="101" spans="1:1" x14ac:dyDescent="0.25">
      <c r="A101" s="14"/>
    </row>
    <row r="102" spans="1:1" x14ac:dyDescent="0.25">
      <c r="A102" s="14"/>
    </row>
    <row r="103" spans="1:1" x14ac:dyDescent="0.25">
      <c r="A103" s="14"/>
    </row>
    <row r="104" spans="1:1" x14ac:dyDescent="0.25">
      <c r="A104" s="14"/>
    </row>
    <row r="105" spans="1:1" x14ac:dyDescent="0.25">
      <c r="A105" s="14"/>
    </row>
    <row r="106" spans="1:1" x14ac:dyDescent="0.25">
      <c r="A106" s="14"/>
    </row>
    <row r="107" spans="1:1" x14ac:dyDescent="0.25">
      <c r="A107" s="14"/>
    </row>
    <row r="108" spans="1:1" x14ac:dyDescent="0.25">
      <c r="A108" s="14"/>
    </row>
    <row r="109" spans="1:1" x14ac:dyDescent="0.25">
      <c r="A109" s="14"/>
    </row>
    <row r="110" spans="1:1" x14ac:dyDescent="0.25">
      <c r="A110" s="14"/>
    </row>
    <row r="111" spans="1:1" x14ac:dyDescent="0.25">
      <c r="A111" s="14"/>
    </row>
    <row r="112" spans="1:1" x14ac:dyDescent="0.25">
      <c r="A112" s="14"/>
    </row>
  </sheetData>
  <mergeCells count="12">
    <mergeCell ref="A84:E85"/>
    <mergeCell ref="A1:F1"/>
    <mergeCell ref="A8:F8"/>
    <mergeCell ref="A9:F9"/>
    <mergeCell ref="A22:F22"/>
    <mergeCell ref="A55:E55"/>
    <mergeCell ref="A56:E56"/>
    <mergeCell ref="A70:E70"/>
    <mergeCell ref="A71:E71"/>
    <mergeCell ref="A24:F24"/>
    <mergeCell ref="A25:F25"/>
    <mergeCell ref="A26:F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1T </vt:lpstr>
      <vt:lpstr>2T</vt:lpstr>
      <vt:lpstr>3T</vt:lpstr>
      <vt:lpstr>4T</vt:lpstr>
      <vt:lpstr>Semestral</vt:lpstr>
      <vt:lpstr>3T Acumulado</vt:lpstr>
      <vt:lpstr>Anual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Horacio Rodriguez</cp:lastModifiedBy>
  <cp:lastPrinted>2012-03-14T18:56:13Z</cp:lastPrinted>
  <dcterms:created xsi:type="dcterms:W3CDTF">2011-03-10T14:40:05Z</dcterms:created>
  <dcterms:modified xsi:type="dcterms:W3CDTF">2018-01-22T16:39:31Z</dcterms:modified>
</cp:coreProperties>
</file>