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9240" activeTab="6"/>
  </bookViews>
  <sheets>
    <sheet name="1T" sheetId="1" r:id="rId1"/>
    <sheet name="2T" sheetId="2" r:id="rId2"/>
    <sheet name="3T" sheetId="3" r:id="rId3"/>
    <sheet name="4T" sheetId="4" r:id="rId4"/>
    <sheet name="Semestral" sheetId="5" r:id="rId5"/>
    <sheet name="3T Acumulado" sheetId="6" r:id="rId6"/>
    <sheet name="Anual" sheetId="7" r:id="rId7"/>
  </sheets>
  <definedNames/>
  <calcPr fullCalcOnLoad="1"/>
</workbook>
</file>

<file path=xl/sharedStrings.xml><?xml version="1.0" encoding="utf-8"?>
<sst xmlns="http://schemas.openxmlformats.org/spreadsheetml/2006/main" count="452" uniqueCount="91">
  <si>
    <t xml:space="preserve">Programa: </t>
  </si>
  <si>
    <t>Institución:</t>
  </si>
  <si>
    <t>Unidad</t>
  </si>
  <si>
    <t>Enero</t>
  </si>
  <si>
    <t>Febrero</t>
  </si>
  <si>
    <t>Marzo</t>
  </si>
  <si>
    <t>I Trimestre</t>
  </si>
  <si>
    <t>Personas</t>
  </si>
  <si>
    <t>Cuadro 1</t>
  </si>
  <si>
    <t>Rubro por objeto de gasto</t>
  </si>
  <si>
    <t>Unidad Ejecutora:</t>
  </si>
  <si>
    <t>Reporte de beneficiarios efectivos financiados por el Fondo de Desarrollo Social y Asignaciones Familiares</t>
  </si>
  <si>
    <t>Total</t>
  </si>
  <si>
    <t>Cuadro 2</t>
  </si>
  <si>
    <t>Cuadro 3</t>
  </si>
  <si>
    <t>Reporte de ingresos efectivos girados por el Fondo de Desarrollo Social y Asignaciones Familiares</t>
  </si>
  <si>
    <t>2. Ingresos efectivos recibidos</t>
  </si>
  <si>
    <t xml:space="preserve">3. Recursos disponibles (1+2) </t>
  </si>
  <si>
    <t>4. Egresos efectivos pagados</t>
  </si>
  <si>
    <t>Cuadro 4</t>
  </si>
  <si>
    <t>FODESAF</t>
  </si>
  <si>
    <t>Subsidio atención directa</t>
  </si>
  <si>
    <t>Equipamiento</t>
  </si>
  <si>
    <t>Construcciones</t>
  </si>
  <si>
    <t xml:space="preserve">Atención Integral a Jóvenes en Riesgo Social </t>
  </si>
  <si>
    <t>Ciudad de los Niños</t>
  </si>
  <si>
    <t>Subsidio para atención integral de jóvenes internos</t>
  </si>
  <si>
    <t>Reporte de gastos efectivos por rubro financiados por el Fondo de Desarrollo Social y Asignaciones Familiares</t>
  </si>
  <si>
    <t>Reporte de gastos efectivos por producto financiados el Fondo de Desarrollo Social y Asignaciones Familiares</t>
  </si>
  <si>
    <t>Abril</t>
  </si>
  <si>
    <t>Mayo</t>
  </si>
  <si>
    <t>Junio</t>
  </si>
  <si>
    <t>II Trimestre</t>
  </si>
  <si>
    <t>Período:</t>
  </si>
  <si>
    <t>Beneficiarios Distintos</t>
  </si>
  <si>
    <r>
      <t xml:space="preserve">1. Saldo en caja inicial  (5 </t>
    </r>
    <r>
      <rPr>
        <sz val="11"/>
        <color indexed="8"/>
        <rFont val="Calibri"/>
        <family val="2"/>
      </rPr>
      <t xml:space="preserve">t-1) </t>
    </r>
  </si>
  <si>
    <t>Unidad: Colones</t>
  </si>
  <si>
    <r>
      <t xml:space="preserve">1. Saldo en caja inicial  (5 </t>
    </r>
    <r>
      <rPr>
        <sz val="11"/>
        <color indexed="8"/>
        <rFont val="Calibri"/>
        <family val="2"/>
      </rPr>
      <t xml:space="preserve">t-1) </t>
    </r>
  </si>
  <si>
    <t>II trimestre</t>
  </si>
  <si>
    <t>I Semestre</t>
  </si>
  <si>
    <t>Cuadro N°1</t>
  </si>
  <si>
    <t>III Trimestre</t>
  </si>
  <si>
    <t>Benefciarios Distintos</t>
  </si>
  <si>
    <t>Son promedios mensuales</t>
  </si>
  <si>
    <t>Cuadro N°2</t>
  </si>
  <si>
    <t>Reporte de gastos efectivos por producto financiados por el Fondo de Desarrollo Social y Asignaciones Familiares</t>
  </si>
  <si>
    <t>Acumulado</t>
  </si>
  <si>
    <t>Cuadro N°3</t>
  </si>
  <si>
    <t>Cuadro N°4</t>
  </si>
  <si>
    <t xml:space="preserve">1. Saldo en caja inicial  (5 t-1) </t>
  </si>
  <si>
    <t>Julio</t>
  </si>
  <si>
    <t>Agosto</t>
  </si>
  <si>
    <t>Setiembre</t>
  </si>
  <si>
    <t>Septiembre</t>
  </si>
  <si>
    <r>
      <t xml:space="preserve">1. Saldo en caja inicial  (5 </t>
    </r>
    <r>
      <rPr>
        <sz val="11"/>
        <color indexed="8"/>
        <rFont val="Calibri"/>
        <family val="2"/>
      </rPr>
      <t xml:space="preserve">t-1) </t>
    </r>
  </si>
  <si>
    <t>Anual</t>
  </si>
  <si>
    <t>IV Trimestre</t>
  </si>
  <si>
    <t>Son Promedios Mensuales</t>
  </si>
  <si>
    <t>Octubre</t>
  </si>
  <si>
    <t>Noviembre</t>
  </si>
  <si>
    <t>Diciembre</t>
  </si>
  <si>
    <r>
      <t xml:space="preserve">1. Saldo en caja inicial  (5 </t>
    </r>
    <r>
      <rPr>
        <sz val="11"/>
        <color indexed="8"/>
        <rFont val="Calibri"/>
        <family val="2"/>
      </rPr>
      <t xml:space="preserve">t-1) </t>
    </r>
  </si>
  <si>
    <t>Beneficio</t>
  </si>
  <si>
    <t>1.  Servicios</t>
  </si>
  <si>
    <t>2.  Materiales y suministros</t>
  </si>
  <si>
    <t>3.  Bienes duraderos</t>
  </si>
  <si>
    <t>Promedio</t>
  </si>
  <si>
    <t xml:space="preserve">Promedio </t>
  </si>
  <si>
    <t xml:space="preserve">6. Saldo en caja final   (3-4) </t>
  </si>
  <si>
    <t xml:space="preserve">Nota: </t>
  </si>
  <si>
    <t>Primer Trimestre 2017</t>
  </si>
  <si>
    <t>Fuente:  Ciudad de los Niños, Primer Trimestre, 2017</t>
  </si>
  <si>
    <t>Segundo Trimestre 2017</t>
  </si>
  <si>
    <t>Fuente:  Ciudad de los Niños, Segundo Trimestre 2017</t>
  </si>
  <si>
    <t>Tercer Trimestre 2017</t>
  </si>
  <si>
    <t>Fuente:  Ciudad de los Niños, Tercer Trimestre 2017</t>
  </si>
  <si>
    <t>Cuarto Trimestre 2017</t>
  </si>
  <si>
    <t>Fuente:  Ciudad de los Niños, Cuarto Trimestre 2017</t>
  </si>
  <si>
    <t>Primer Semestre 2017</t>
  </si>
  <si>
    <r>
      <rPr>
        <b/>
        <sz val="11"/>
        <color indexed="8"/>
        <rFont val="Calibri"/>
        <family val="2"/>
      </rPr>
      <t xml:space="preserve">Fuente: </t>
    </r>
    <r>
      <rPr>
        <sz val="11"/>
        <color theme="1"/>
        <rFont val="Calibri"/>
        <family val="2"/>
      </rPr>
      <t xml:space="preserve"> Ciudad de los Niños, Primer Semestre 2017</t>
    </r>
  </si>
  <si>
    <r>
      <rPr>
        <b/>
        <sz val="11"/>
        <color indexed="8"/>
        <rFont val="Calibri"/>
        <family val="2"/>
      </rPr>
      <t>Fuente:</t>
    </r>
    <r>
      <rPr>
        <sz val="11"/>
        <color theme="1"/>
        <rFont val="Calibri"/>
        <family val="2"/>
      </rPr>
      <t xml:space="preserve">  Ciudad de los Niños, Primer Semestre 2017</t>
    </r>
  </si>
  <si>
    <t>Tercer Trimestre Acumulado 2017</t>
  </si>
  <si>
    <r>
      <rPr>
        <b/>
        <sz val="11"/>
        <color indexed="8"/>
        <rFont val="Calibri"/>
        <family val="2"/>
      </rPr>
      <t xml:space="preserve">Fuente: </t>
    </r>
    <r>
      <rPr>
        <sz val="11"/>
        <color theme="1"/>
        <rFont val="Calibri"/>
        <family val="2"/>
      </rPr>
      <t xml:space="preserve"> Ciudad de los Niños, Primer, Segundo y Tercer Trimestre 2017</t>
    </r>
  </si>
  <si>
    <r>
      <rPr>
        <b/>
        <sz val="11"/>
        <color indexed="8"/>
        <rFont val="Calibri"/>
        <family val="2"/>
      </rPr>
      <t>Fuente:</t>
    </r>
    <r>
      <rPr>
        <sz val="11"/>
        <color theme="1"/>
        <rFont val="Calibri"/>
        <family val="2"/>
      </rPr>
      <t xml:space="preserve">  Ciudad de los Niños, Primer, Segundo y Tercer Trimestre 2017</t>
    </r>
  </si>
  <si>
    <t>Fuente:  Ciudad de los Niños, Primer, Segundo, Tercer y Cuarto Trimestre 2017</t>
  </si>
  <si>
    <t>Fuente:  Ciudad de los Niños, Primer, Segundo, Tercer y Cuarto Trimestren 2017</t>
  </si>
  <si>
    <t>Fecha de actualización: 25/05/2017</t>
  </si>
  <si>
    <t>Fecha de actualización: 01/09/2017</t>
  </si>
  <si>
    <t>Fecha de actualización: 07/11/2017</t>
  </si>
  <si>
    <t>Fecha de actualización: 25/01/2018</t>
  </si>
  <si>
    <t>5.  Devolución de superavit 2016</t>
  </si>
</sst>
</file>

<file path=xl/styles.xml><?xml version="1.0" encoding="utf-8"?>
<styleSheet xmlns="http://schemas.openxmlformats.org/spreadsheetml/2006/main">
  <numFmts count="33">
    <numFmt numFmtId="5" formatCode="&quot;₡&quot;#,##0;\-&quot;₡&quot;#,##0"/>
    <numFmt numFmtId="6" formatCode="&quot;₡&quot;#,##0;[Red]\-&quot;₡&quot;#,##0"/>
    <numFmt numFmtId="7" formatCode="&quot;₡&quot;#,##0.00;\-&quot;₡&quot;#,##0.00"/>
    <numFmt numFmtId="8" formatCode="&quot;₡&quot;#,##0.00;[Red]\-&quot;₡&quot;#,##0.00"/>
    <numFmt numFmtId="42" formatCode="_-&quot;₡&quot;* #,##0_-;\-&quot;₡&quot;* #,##0_-;_-&quot;₡&quot;* &quot;-&quot;_-;_-@_-"/>
    <numFmt numFmtId="41" formatCode="_-* #,##0_-;\-* #,##0_-;_-* &quot;-&quot;_-;_-@_-"/>
    <numFmt numFmtId="44" formatCode="_-&quot;₡&quot;* #,##0.00_-;\-&quot;₡&quot;* #,##0.00_-;_-&quot;₡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₡&quot;#,##0_);\(&quot;₡&quot;#,##0\)"/>
    <numFmt numFmtId="173" formatCode="&quot;₡&quot;#,##0_);[Red]\(&quot;₡&quot;#,##0\)"/>
    <numFmt numFmtId="174" formatCode="&quot;₡&quot;#,##0.00_);\(&quot;₡&quot;#,##0.00\)"/>
    <numFmt numFmtId="175" formatCode="&quot;₡&quot;#,##0.00_);[Red]\(&quot;₡&quot;#,##0.00\)"/>
    <numFmt numFmtId="176" formatCode="_(&quot;₡&quot;* #,##0_);_(&quot;₡&quot;* \(#,##0\);_(&quot;₡&quot;* &quot;-&quot;_);_(@_)"/>
    <numFmt numFmtId="177" formatCode="_(* #,##0_);_(* \(#,##0\);_(* &quot;-&quot;_);_(@_)"/>
    <numFmt numFmtId="178" formatCode="_(&quot;₡&quot;* #,##0.00_);_(&quot;₡&quot;* \(#,##0.00\);_(&quot;₡&quot;* &quot;-&quot;??_);_(@_)"/>
    <numFmt numFmtId="179" formatCode="_(* #,##0.00_);_(* \(#,##0.00\);_(* &quot;-&quot;??_);_(@_)"/>
    <numFmt numFmtId="180" formatCode="0.00000"/>
    <numFmt numFmtId="181" formatCode="0.0000"/>
    <numFmt numFmtId="182" formatCode="0.000"/>
    <numFmt numFmtId="183" formatCode="0.0"/>
    <numFmt numFmtId="184" formatCode="_(* #,##0_);_(* \(#,##0\);_(* &quot;-&quot;??_);_(@_)"/>
    <numFmt numFmtId="185" formatCode="_(* #,##0.0_);_(* \(#,##0.0\);_(* &quot;-&quot;??_);_(@_)"/>
    <numFmt numFmtId="186" formatCode="#,##0.0"/>
    <numFmt numFmtId="187" formatCode="_(* #,##0.000_);_(* \(#,##0.000\);_(* &quot;-&quot;??_);_(@_)"/>
    <numFmt numFmtId="188" formatCode="_(* #,##0.0000_);_(* \(#,##0.00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9" tint="-0.4999699890613556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medium"/>
    </border>
    <border>
      <left/>
      <right/>
      <top style="thin"/>
      <bottom style="double"/>
    </border>
    <border>
      <left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53"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36" fillId="0" borderId="0" xfId="0" applyFont="1" applyFill="1" applyAlignment="1">
      <alignment horizontal="right"/>
    </xf>
    <xf numFmtId="0" fontId="36" fillId="0" borderId="10" xfId="0" applyFont="1" applyFill="1" applyBorder="1" applyAlignment="1">
      <alignment horizontal="center"/>
    </xf>
    <xf numFmtId="0" fontId="36" fillId="0" borderId="0" xfId="0" applyFont="1" applyFill="1" applyAlignment="1">
      <alignment/>
    </xf>
    <xf numFmtId="179" fontId="36" fillId="0" borderId="0" xfId="47" applyFont="1" applyFill="1" applyAlignment="1">
      <alignment/>
    </xf>
    <xf numFmtId="0" fontId="0" fillId="0" borderId="0" xfId="0" applyFont="1" applyFill="1" applyBorder="1" applyAlignment="1">
      <alignment horizontal="center"/>
    </xf>
    <xf numFmtId="3" fontId="0" fillId="0" borderId="0" xfId="0" applyNumberFormat="1" applyFont="1" applyFill="1" applyAlignment="1">
      <alignment/>
    </xf>
    <xf numFmtId="0" fontId="36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left"/>
    </xf>
    <xf numFmtId="3" fontId="36" fillId="0" borderId="11" xfId="0" applyNumberFormat="1" applyFont="1" applyFill="1" applyBorder="1" applyAlignment="1">
      <alignment/>
    </xf>
    <xf numFmtId="0" fontId="37" fillId="0" borderId="0" xfId="0" applyFont="1" applyFill="1" applyAlignment="1">
      <alignment horizontal="left" indent="2"/>
    </xf>
    <xf numFmtId="0" fontId="18" fillId="0" borderId="0" xfId="0" applyFont="1" applyFill="1" applyAlignment="1">
      <alignment horizontal="left" indent="2"/>
    </xf>
    <xf numFmtId="0" fontId="36" fillId="0" borderId="10" xfId="0" applyFont="1" applyFill="1" applyBorder="1" applyAlignment="1">
      <alignment horizontal="center" vertical="center" wrapText="1"/>
    </xf>
    <xf numFmtId="184" fontId="0" fillId="0" borderId="0" xfId="47" applyNumberFormat="1" applyFont="1" applyAlignment="1">
      <alignment/>
    </xf>
    <xf numFmtId="184" fontId="0" fillId="0" borderId="0" xfId="47" applyNumberFormat="1" applyFont="1" applyBorder="1" applyAlignment="1">
      <alignment/>
    </xf>
    <xf numFmtId="0" fontId="36" fillId="0" borderId="0" xfId="0" applyFont="1" applyFill="1" applyBorder="1" applyAlignment="1">
      <alignment horizontal="center"/>
    </xf>
    <xf numFmtId="0" fontId="36" fillId="0" borderId="0" xfId="0" applyFont="1" applyFill="1" applyAlignment="1">
      <alignment horizontal="center"/>
    </xf>
    <xf numFmtId="179" fontId="0" fillId="0" borderId="0" xfId="47" applyFont="1" applyFill="1" applyAlignment="1">
      <alignment/>
    </xf>
    <xf numFmtId="0" fontId="36" fillId="0" borderId="0" xfId="0" applyFont="1" applyFill="1" applyAlignment="1">
      <alignment/>
    </xf>
    <xf numFmtId="1" fontId="0" fillId="0" borderId="0" xfId="0" applyNumberFormat="1" applyFont="1" applyFill="1" applyAlignment="1">
      <alignment/>
    </xf>
    <xf numFmtId="184" fontId="0" fillId="0" borderId="0" xfId="47" applyNumberFormat="1" applyFont="1" applyFill="1" applyAlignment="1">
      <alignment/>
    </xf>
    <xf numFmtId="184" fontId="36" fillId="0" borderId="11" xfId="47" applyNumberFormat="1" applyFont="1" applyFill="1" applyBorder="1" applyAlignment="1">
      <alignment/>
    </xf>
    <xf numFmtId="3" fontId="36" fillId="0" borderId="0" xfId="0" applyNumberFormat="1" applyFont="1" applyFill="1" applyBorder="1" applyAlignment="1">
      <alignment/>
    </xf>
    <xf numFmtId="40" fontId="0" fillId="0" borderId="0" xfId="0" applyNumberFormat="1" applyFont="1" applyFill="1" applyAlignment="1">
      <alignment/>
    </xf>
    <xf numFmtId="0" fontId="36" fillId="0" borderId="0" xfId="0" applyFont="1" applyFill="1" applyBorder="1" applyAlignment="1">
      <alignment horizontal="center"/>
    </xf>
    <xf numFmtId="0" fontId="36" fillId="0" borderId="0" xfId="0" applyFont="1" applyFill="1" applyAlignment="1">
      <alignment horizontal="center"/>
    </xf>
    <xf numFmtId="0" fontId="36" fillId="0" borderId="0" xfId="0" applyFont="1" applyFill="1" applyAlignment="1">
      <alignment horizontal="right"/>
    </xf>
    <xf numFmtId="184" fontId="0" fillId="0" borderId="0" xfId="47" applyNumberFormat="1" applyFont="1" applyFill="1" applyAlignment="1">
      <alignment/>
    </xf>
    <xf numFmtId="184" fontId="36" fillId="0" borderId="0" xfId="47" applyNumberFormat="1" applyFont="1" applyFill="1" applyAlignment="1">
      <alignment horizontal="right"/>
    </xf>
    <xf numFmtId="184" fontId="36" fillId="0" borderId="0" xfId="47" applyNumberFormat="1" applyFont="1" applyFill="1" applyAlignment="1">
      <alignment/>
    </xf>
    <xf numFmtId="184" fontId="36" fillId="0" borderId="0" xfId="47" applyNumberFormat="1" applyFont="1" applyFill="1" applyAlignment="1">
      <alignment horizontal="center"/>
    </xf>
    <xf numFmtId="184" fontId="36" fillId="0" borderId="10" xfId="47" applyNumberFormat="1" applyFont="1" applyFill="1" applyBorder="1" applyAlignment="1">
      <alignment horizontal="center" vertical="center" wrapText="1"/>
    </xf>
    <xf numFmtId="184" fontId="0" fillId="0" borderId="0" xfId="47" applyNumberFormat="1" applyFont="1" applyFill="1" applyAlignment="1">
      <alignment horizontal="center"/>
    </xf>
    <xf numFmtId="184" fontId="36" fillId="0" borderId="10" xfId="47" applyNumberFormat="1" applyFont="1" applyFill="1" applyBorder="1" applyAlignment="1">
      <alignment/>
    </xf>
    <xf numFmtId="184" fontId="0" fillId="0" borderId="10" xfId="47" applyNumberFormat="1" applyFont="1" applyFill="1" applyBorder="1" applyAlignment="1">
      <alignment/>
    </xf>
    <xf numFmtId="184" fontId="36" fillId="0" borderId="0" xfId="47" applyNumberFormat="1" applyFont="1" applyFill="1" applyBorder="1" applyAlignment="1">
      <alignment horizontal="center"/>
    </xf>
    <xf numFmtId="184" fontId="36" fillId="0" borderId="10" xfId="47" applyNumberFormat="1" applyFont="1" applyFill="1" applyBorder="1" applyAlignment="1">
      <alignment horizontal="center"/>
    </xf>
    <xf numFmtId="184" fontId="0" fillId="0" borderId="0" xfId="47" applyNumberFormat="1" applyFont="1" applyFill="1" applyAlignment="1">
      <alignment horizontal="left" indent="2"/>
    </xf>
    <xf numFmtId="184" fontId="0" fillId="0" borderId="0" xfId="47" applyNumberFormat="1" applyFont="1" applyFill="1" applyBorder="1" applyAlignment="1">
      <alignment/>
    </xf>
    <xf numFmtId="184" fontId="0" fillId="0" borderId="10" xfId="47" applyNumberFormat="1" applyFont="1" applyFill="1" applyBorder="1" applyAlignment="1">
      <alignment/>
    </xf>
    <xf numFmtId="184" fontId="36" fillId="0" borderId="0" xfId="47" applyNumberFormat="1" applyFont="1" applyFill="1" applyBorder="1" applyAlignment="1">
      <alignment horizontal="left" vertical="top"/>
    </xf>
    <xf numFmtId="184" fontId="0" fillId="0" borderId="0" xfId="47" applyNumberFormat="1" applyFont="1" applyFill="1" applyAlignment="1">
      <alignment/>
    </xf>
    <xf numFmtId="184" fontId="0" fillId="0" borderId="0" xfId="47" applyNumberFormat="1" applyFont="1" applyFill="1" applyBorder="1" applyAlignment="1">
      <alignment vertical="top" wrapText="1"/>
    </xf>
    <xf numFmtId="184" fontId="36" fillId="0" borderId="0" xfId="47" applyNumberFormat="1" applyFont="1" applyFill="1" applyAlignment="1">
      <alignment horizontal="left"/>
    </xf>
    <xf numFmtId="184" fontId="36" fillId="0" borderId="10" xfId="47" applyNumberFormat="1" applyFont="1" applyFill="1" applyBorder="1" applyAlignment="1">
      <alignment horizontal="center" wrapText="1"/>
    </xf>
    <xf numFmtId="184" fontId="0" fillId="0" borderId="0" xfId="47" applyNumberFormat="1" applyFont="1" applyFill="1" applyBorder="1" applyAlignment="1">
      <alignment horizontal="center"/>
    </xf>
    <xf numFmtId="184" fontId="0" fillId="0" borderId="0" xfId="47" applyNumberFormat="1" applyFont="1" applyFill="1" applyAlignment="1">
      <alignment horizontal="left"/>
    </xf>
    <xf numFmtId="184" fontId="0" fillId="0" borderId="0" xfId="47" applyNumberFormat="1" applyFont="1" applyFill="1" applyBorder="1" applyAlignment="1">
      <alignment horizontal="center" vertical="center"/>
    </xf>
    <xf numFmtId="184" fontId="37" fillId="0" borderId="0" xfId="47" applyNumberFormat="1" applyFont="1" applyFill="1" applyAlignment="1">
      <alignment horizontal="left" indent="2"/>
    </xf>
    <xf numFmtId="184" fontId="36" fillId="0" borderId="11" xfId="47" applyNumberFormat="1" applyFont="1" applyFill="1" applyBorder="1" applyAlignment="1">
      <alignment horizontal="center"/>
    </xf>
    <xf numFmtId="184" fontId="18" fillId="0" borderId="0" xfId="47" applyNumberFormat="1" applyFont="1" applyFill="1" applyAlignment="1">
      <alignment horizontal="left" indent="2"/>
    </xf>
    <xf numFmtId="184" fontId="0" fillId="0" borderId="0" xfId="47" applyNumberFormat="1" applyFont="1" applyAlignment="1">
      <alignment/>
    </xf>
    <xf numFmtId="184" fontId="32" fillId="0" borderId="0" xfId="47" applyNumberFormat="1" applyFont="1" applyFill="1" applyAlignment="1">
      <alignment/>
    </xf>
    <xf numFmtId="184" fontId="36" fillId="0" borderId="0" xfId="47" applyNumberFormat="1" applyFont="1" applyFill="1" applyBorder="1" applyAlignment="1">
      <alignment horizontal="right"/>
    </xf>
    <xf numFmtId="184" fontId="36" fillId="0" borderId="0" xfId="47" applyNumberFormat="1" applyFont="1" applyFill="1" applyBorder="1" applyAlignment="1">
      <alignment/>
    </xf>
    <xf numFmtId="184" fontId="36" fillId="0" borderId="0" xfId="47" applyNumberFormat="1" applyFont="1" applyFill="1" applyBorder="1" applyAlignment="1">
      <alignment/>
    </xf>
    <xf numFmtId="184" fontId="36" fillId="0" borderId="0" xfId="47" applyNumberFormat="1" applyFont="1" applyFill="1" applyBorder="1" applyAlignment="1">
      <alignment horizontal="left"/>
    </xf>
    <xf numFmtId="184" fontId="0" fillId="0" borderId="0" xfId="47" applyNumberFormat="1" applyFont="1" applyAlignment="1">
      <alignment horizontal="left"/>
    </xf>
    <xf numFmtId="184" fontId="0" fillId="0" borderId="0" xfId="47" applyNumberFormat="1" applyFont="1" applyBorder="1" applyAlignment="1">
      <alignment horizontal="center"/>
    </xf>
    <xf numFmtId="184" fontId="37" fillId="0" borderId="0" xfId="47" applyNumberFormat="1" applyFont="1" applyAlignment="1">
      <alignment horizontal="left" indent="2"/>
    </xf>
    <xf numFmtId="184" fontId="18" fillId="0" borderId="0" xfId="47" applyNumberFormat="1" applyFont="1" applyAlignment="1">
      <alignment horizontal="left" indent="2"/>
    </xf>
    <xf numFmtId="3" fontId="0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36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79" fontId="0" fillId="0" borderId="0" xfId="47" applyFont="1" applyFill="1" applyAlignment="1">
      <alignment/>
    </xf>
    <xf numFmtId="0" fontId="0" fillId="0" borderId="0" xfId="0" applyFont="1" applyFill="1" applyAlignment="1">
      <alignment horizontal="left" indent="2"/>
    </xf>
    <xf numFmtId="184" fontId="0" fillId="0" borderId="0" xfId="47" applyNumberFormat="1" applyFont="1" applyFill="1" applyAlignment="1">
      <alignment/>
    </xf>
    <xf numFmtId="184" fontId="0" fillId="0" borderId="0" xfId="0" applyNumberFormat="1" applyFont="1" applyFill="1" applyAlignment="1">
      <alignment/>
    </xf>
    <xf numFmtId="184" fontId="36" fillId="0" borderId="10" xfId="0" applyNumberFormat="1" applyFont="1" applyFill="1" applyBorder="1" applyAlignment="1">
      <alignment/>
    </xf>
    <xf numFmtId="179" fontId="0" fillId="0" borderId="0" xfId="0" applyNumberFormat="1" applyFont="1" applyFill="1" applyAlignment="1">
      <alignment/>
    </xf>
    <xf numFmtId="184" fontId="0" fillId="0" borderId="0" xfId="47" applyNumberFormat="1" applyFont="1" applyFill="1" applyBorder="1" applyAlignment="1">
      <alignment/>
    </xf>
    <xf numFmtId="184" fontId="0" fillId="0" borderId="0" xfId="0" applyNumberFormat="1" applyFont="1" applyFill="1" applyBorder="1" applyAlignment="1">
      <alignment/>
    </xf>
    <xf numFmtId="179" fontId="0" fillId="0" borderId="10" xfId="47" applyFont="1" applyFill="1" applyBorder="1" applyAlignment="1">
      <alignment/>
    </xf>
    <xf numFmtId="0" fontId="36" fillId="0" borderId="0" xfId="0" applyFont="1" applyFill="1" applyAlignment="1">
      <alignment horizontal="left"/>
    </xf>
    <xf numFmtId="184" fontId="0" fillId="0" borderId="0" xfId="47" applyNumberFormat="1" applyFont="1" applyFill="1" applyAlignment="1">
      <alignment/>
    </xf>
    <xf numFmtId="184" fontId="36" fillId="0" borderId="0" xfId="47" applyNumberFormat="1" applyFont="1" applyFill="1" applyBorder="1" applyAlignment="1">
      <alignment horizontal="center"/>
    </xf>
    <xf numFmtId="184" fontId="36" fillId="0" borderId="0" xfId="47" applyNumberFormat="1" applyFont="1" applyFill="1" applyAlignment="1">
      <alignment horizontal="center"/>
    </xf>
    <xf numFmtId="184" fontId="36" fillId="0" borderId="0" xfId="47" applyNumberFormat="1" applyFont="1" applyFill="1" applyAlignment="1">
      <alignment horizontal="right"/>
    </xf>
    <xf numFmtId="184" fontId="36" fillId="0" borderId="10" xfId="47" applyNumberFormat="1" applyFont="1" applyFill="1" applyBorder="1" applyAlignment="1">
      <alignment horizontal="center"/>
    </xf>
    <xf numFmtId="184" fontId="0" fillId="0" borderId="0" xfId="47" applyNumberFormat="1" applyFont="1" applyFill="1" applyAlignment="1">
      <alignment/>
    </xf>
    <xf numFmtId="184" fontId="0" fillId="0" borderId="0" xfId="47" applyNumberFormat="1" applyFont="1" applyFill="1" applyAlignment="1">
      <alignment/>
    </xf>
    <xf numFmtId="184" fontId="36" fillId="0" borderId="0" xfId="47" applyNumberFormat="1" applyFont="1" applyFill="1" applyAlignment="1">
      <alignment/>
    </xf>
    <xf numFmtId="184" fontId="36" fillId="0" borderId="0" xfId="47" applyNumberFormat="1" applyFont="1" applyFill="1" applyBorder="1" applyAlignment="1">
      <alignment vertical="top" wrapText="1"/>
    </xf>
    <xf numFmtId="184" fontId="0" fillId="0" borderId="0" xfId="47" applyNumberFormat="1" applyFont="1" applyFill="1" applyBorder="1" applyAlignment="1">
      <alignment vertical="top" wrapText="1"/>
    </xf>
    <xf numFmtId="184" fontId="36" fillId="0" borderId="10" xfId="47" applyNumberFormat="1" applyFont="1" applyFill="1" applyBorder="1" applyAlignment="1">
      <alignment horizontal="center" vertical="center"/>
    </xf>
    <xf numFmtId="184" fontId="0" fillId="0" borderId="0" xfId="47" applyNumberFormat="1" applyFont="1" applyFill="1" applyBorder="1" applyAlignment="1">
      <alignment horizontal="center"/>
    </xf>
    <xf numFmtId="184" fontId="0" fillId="0" borderId="0" xfId="47" applyNumberFormat="1" applyFont="1" applyFill="1" applyAlignment="1">
      <alignment horizontal="left"/>
    </xf>
    <xf numFmtId="184" fontId="0" fillId="0" borderId="0" xfId="47" applyNumberFormat="1" applyFont="1" applyFill="1" applyAlignment="1">
      <alignment horizontal="center"/>
    </xf>
    <xf numFmtId="184" fontId="0" fillId="0" borderId="0" xfId="47" applyNumberFormat="1" applyFont="1" applyFill="1" applyAlignment="1">
      <alignment/>
    </xf>
    <xf numFmtId="184" fontId="0" fillId="0" borderId="0" xfId="47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179" fontId="0" fillId="0" borderId="0" xfId="47" applyNumberFormat="1" applyFont="1" applyFill="1" applyAlignment="1">
      <alignment/>
    </xf>
    <xf numFmtId="184" fontId="0" fillId="0" borderId="0" xfId="47" applyNumberFormat="1" applyFont="1" applyFill="1" applyAlignment="1">
      <alignment/>
    </xf>
    <xf numFmtId="184" fontId="0" fillId="0" borderId="0" xfId="47" applyNumberFormat="1" applyFont="1" applyFill="1" applyAlignment="1">
      <alignment/>
    </xf>
    <xf numFmtId="3" fontId="0" fillId="0" borderId="0" xfId="0" applyNumberFormat="1" applyFont="1" applyAlignment="1">
      <alignment/>
    </xf>
    <xf numFmtId="3" fontId="0" fillId="0" borderId="0" xfId="47" applyNumberFormat="1" applyFont="1" applyFill="1" applyAlignment="1">
      <alignment/>
    </xf>
    <xf numFmtId="184" fontId="0" fillId="0" borderId="0" xfId="47" applyNumberFormat="1" applyFont="1" applyFill="1" applyAlignment="1">
      <alignment/>
    </xf>
    <xf numFmtId="184" fontId="0" fillId="0" borderId="0" xfId="47" applyNumberFormat="1" applyFont="1" applyFill="1" applyAlignment="1">
      <alignment/>
    </xf>
    <xf numFmtId="184" fontId="0" fillId="0" borderId="0" xfId="47" applyNumberFormat="1" applyFont="1" applyFill="1" applyAlignment="1">
      <alignment/>
    </xf>
    <xf numFmtId="184" fontId="0" fillId="0" borderId="0" xfId="47" applyNumberFormat="1" applyFont="1" applyFill="1" applyAlignment="1">
      <alignment/>
    </xf>
    <xf numFmtId="184" fontId="0" fillId="0" borderId="0" xfId="47" applyNumberFormat="1" applyFont="1" applyFill="1" applyAlignment="1">
      <alignment/>
    </xf>
    <xf numFmtId="0" fontId="32" fillId="0" borderId="0" xfId="0" applyFont="1" applyFill="1" applyAlignment="1">
      <alignment/>
    </xf>
    <xf numFmtId="184" fontId="32" fillId="0" borderId="0" xfId="47" applyNumberFormat="1" applyFont="1" applyAlignment="1">
      <alignment/>
    </xf>
    <xf numFmtId="0" fontId="38" fillId="0" borderId="0" xfId="0" applyFont="1" applyFill="1" applyBorder="1" applyAlignment="1">
      <alignment horizontal="center" vertical="center" wrapText="1"/>
    </xf>
    <xf numFmtId="184" fontId="36" fillId="0" borderId="0" xfId="47" applyNumberFormat="1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1" fontId="36" fillId="0" borderId="0" xfId="0" applyNumberFormat="1" applyFont="1" applyFill="1" applyAlignment="1">
      <alignment/>
    </xf>
    <xf numFmtId="184" fontId="38" fillId="0" borderId="0" xfId="47" applyNumberFormat="1" applyFont="1" applyFill="1" applyBorder="1" applyAlignment="1">
      <alignment/>
    </xf>
    <xf numFmtId="0" fontId="32" fillId="0" borderId="0" xfId="0" applyFont="1" applyFill="1" applyBorder="1" applyAlignment="1">
      <alignment/>
    </xf>
    <xf numFmtId="184" fontId="32" fillId="0" borderId="0" xfId="0" applyNumberFormat="1" applyFont="1" applyFill="1" applyBorder="1" applyAlignment="1">
      <alignment/>
    </xf>
    <xf numFmtId="184" fontId="38" fillId="0" borderId="0" xfId="0" applyNumberFormat="1" applyFont="1" applyFill="1" applyBorder="1" applyAlignment="1">
      <alignment/>
    </xf>
    <xf numFmtId="3" fontId="18" fillId="0" borderId="0" xfId="0" applyNumberFormat="1" applyFont="1" applyAlignment="1">
      <alignment/>
    </xf>
    <xf numFmtId="184" fontId="38" fillId="0" borderId="0" xfId="47" applyNumberFormat="1" applyFont="1" applyFill="1" applyAlignment="1">
      <alignment/>
    </xf>
    <xf numFmtId="184" fontId="18" fillId="0" borderId="0" xfId="47" applyNumberFormat="1" applyFont="1" applyFill="1" applyAlignment="1">
      <alignment horizontal="center"/>
    </xf>
    <xf numFmtId="184" fontId="18" fillId="0" borderId="0" xfId="47" applyNumberFormat="1" applyFont="1" applyFill="1" applyAlignment="1">
      <alignment/>
    </xf>
    <xf numFmtId="3" fontId="18" fillId="0" borderId="0" xfId="0" applyNumberFormat="1" applyFont="1" applyFill="1" applyAlignment="1">
      <alignment horizontal="center"/>
    </xf>
    <xf numFmtId="3" fontId="18" fillId="0" borderId="0" xfId="47" applyNumberFormat="1" applyFont="1" applyFill="1" applyAlignment="1">
      <alignment/>
    </xf>
    <xf numFmtId="184" fontId="0" fillId="0" borderId="0" xfId="47" applyNumberFormat="1" applyFont="1" applyAlignment="1">
      <alignment/>
    </xf>
    <xf numFmtId="184" fontId="0" fillId="0" borderId="0" xfId="47" applyNumberFormat="1" applyFont="1" applyFill="1" applyAlignment="1">
      <alignment/>
    </xf>
    <xf numFmtId="184" fontId="0" fillId="0" borderId="0" xfId="47" applyNumberFormat="1" applyFont="1" applyFill="1" applyBorder="1" applyAlignment="1">
      <alignment/>
    </xf>
    <xf numFmtId="184" fontId="20" fillId="0" borderId="10" xfId="47" applyNumberFormat="1" applyFont="1" applyFill="1" applyBorder="1" applyAlignment="1">
      <alignment horizontal="center" vertical="center" wrapText="1"/>
    </xf>
    <xf numFmtId="3" fontId="0" fillId="0" borderId="0" xfId="47" applyNumberFormat="1" applyFont="1" applyFill="1" applyAlignment="1">
      <alignment/>
    </xf>
    <xf numFmtId="0" fontId="20" fillId="0" borderId="10" xfId="0" applyFont="1" applyFill="1" applyBorder="1" applyAlignment="1">
      <alignment horizontal="center" vertical="center" wrapText="1"/>
    </xf>
    <xf numFmtId="184" fontId="18" fillId="0" borderId="0" xfId="47" applyNumberFormat="1" applyFont="1" applyFill="1" applyBorder="1" applyAlignment="1">
      <alignment/>
    </xf>
    <xf numFmtId="184" fontId="20" fillId="0" borderId="10" xfId="47" applyNumberFormat="1" applyFont="1" applyFill="1" applyBorder="1" applyAlignment="1">
      <alignment horizontal="center" wrapText="1"/>
    </xf>
    <xf numFmtId="184" fontId="0" fillId="0" borderId="0" xfId="47" applyNumberFormat="1" applyFont="1" applyFill="1" applyAlignment="1">
      <alignment/>
    </xf>
    <xf numFmtId="184" fontId="0" fillId="0" borderId="0" xfId="47" applyNumberFormat="1" applyFont="1" applyFill="1" applyAlignment="1">
      <alignment/>
    </xf>
    <xf numFmtId="184" fontId="0" fillId="0" borderId="0" xfId="47" applyNumberFormat="1" applyFont="1" applyFill="1" applyAlignment="1">
      <alignment/>
    </xf>
    <xf numFmtId="37" fontId="0" fillId="0" borderId="0" xfId="47" applyNumberFormat="1" applyFont="1" applyAlignment="1">
      <alignment/>
    </xf>
    <xf numFmtId="37" fontId="36" fillId="0" borderId="11" xfId="47" applyNumberFormat="1" applyFont="1" applyFill="1" applyBorder="1" applyAlignment="1">
      <alignment/>
    </xf>
    <xf numFmtId="37" fontId="0" fillId="0" borderId="0" xfId="47" applyNumberFormat="1" applyFont="1" applyFill="1" applyAlignment="1">
      <alignment/>
    </xf>
    <xf numFmtId="37" fontId="0" fillId="0" borderId="0" xfId="47" applyNumberFormat="1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84" fontId="0" fillId="0" borderId="0" xfId="47" applyNumberFormat="1" applyFont="1" applyFill="1" applyAlignment="1">
      <alignment/>
    </xf>
    <xf numFmtId="184" fontId="0" fillId="0" borderId="0" xfId="47" applyNumberFormat="1" applyFont="1" applyFill="1" applyAlignment="1">
      <alignment/>
    </xf>
    <xf numFmtId="184" fontId="0" fillId="0" borderId="0" xfId="47" applyNumberFormat="1" applyFont="1" applyFill="1" applyAlignment="1">
      <alignment/>
    </xf>
    <xf numFmtId="184" fontId="0" fillId="0" borderId="0" xfId="47" applyNumberFormat="1" applyFont="1" applyFill="1" applyAlignment="1">
      <alignment/>
    </xf>
    <xf numFmtId="184" fontId="36" fillId="0" borderId="0" xfId="47" applyNumberFormat="1" applyFont="1" applyFill="1" applyBorder="1" applyAlignment="1">
      <alignment horizontal="center"/>
    </xf>
    <xf numFmtId="184" fontId="36" fillId="0" borderId="0" xfId="47" applyNumberFormat="1" applyFont="1" applyFill="1" applyAlignment="1">
      <alignment horizontal="center"/>
    </xf>
    <xf numFmtId="0" fontId="36" fillId="0" borderId="0" xfId="0" applyFont="1" applyFill="1" applyAlignment="1">
      <alignment horizontal="center"/>
    </xf>
    <xf numFmtId="0" fontId="36" fillId="0" borderId="0" xfId="0" applyFont="1" applyFill="1" applyBorder="1" applyAlignment="1">
      <alignment horizontal="center"/>
    </xf>
    <xf numFmtId="0" fontId="36" fillId="0" borderId="0" xfId="0" applyFont="1" applyFill="1" applyAlignment="1">
      <alignment horizontal="right"/>
    </xf>
    <xf numFmtId="184" fontId="36" fillId="0" borderId="0" xfId="47" applyNumberFormat="1" applyFont="1" applyFill="1" applyAlignment="1">
      <alignment horizontal="right"/>
    </xf>
    <xf numFmtId="184" fontId="36" fillId="0" borderId="10" xfId="47" applyNumberFormat="1" applyFont="1" applyFill="1" applyBorder="1" applyAlignment="1">
      <alignment horizontal="center"/>
    </xf>
    <xf numFmtId="184" fontId="36" fillId="0" borderId="12" xfId="47" applyNumberFormat="1" applyFont="1" applyFill="1" applyBorder="1" applyAlignment="1">
      <alignment horizontal="center"/>
    </xf>
    <xf numFmtId="3" fontId="36" fillId="0" borderId="10" xfId="0" applyNumberFormat="1" applyFont="1" applyFill="1" applyBorder="1" applyAlignment="1">
      <alignment horizontal="center"/>
    </xf>
    <xf numFmtId="3" fontId="36" fillId="0" borderId="12" xfId="0" applyNumberFormat="1" applyFont="1" applyFill="1" applyBorder="1" applyAlignment="1">
      <alignment horizontal="center"/>
    </xf>
    <xf numFmtId="184" fontId="0" fillId="0" borderId="0" xfId="47" applyNumberFormat="1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7"/>
  <sheetViews>
    <sheetView zoomScale="90" zoomScaleNormal="90" zoomScalePageLayoutView="0" workbookViewId="0" topLeftCell="A55">
      <selection activeCell="B71" sqref="B71"/>
    </sheetView>
  </sheetViews>
  <sheetFormatPr defaultColWidth="11.57421875" defaultRowHeight="15" customHeight="1"/>
  <cols>
    <col min="1" max="1" width="51.140625" style="29" customWidth="1"/>
    <col min="2" max="2" width="14.8515625" style="53" customWidth="1"/>
    <col min="3" max="3" width="14.140625" style="53" customWidth="1"/>
    <col min="4" max="4" width="15.140625" style="53" bestFit="1" customWidth="1"/>
    <col min="5" max="5" width="15.8515625" style="53" customWidth="1"/>
    <col min="6" max="6" width="18.00390625" style="53" bestFit="1" customWidth="1"/>
    <col min="7" max="7" width="12.7109375" style="53" customWidth="1"/>
    <col min="8" max="8" width="11.57421875" style="53" customWidth="1"/>
    <col min="9" max="9" width="14.00390625" style="15" bestFit="1" customWidth="1"/>
    <col min="10" max="16384" width="11.57421875" style="53" customWidth="1"/>
  </cols>
  <sheetData>
    <row r="1" spans="1:6" ht="15" customHeight="1">
      <c r="A1" s="142" t="s">
        <v>20</v>
      </c>
      <c r="B1" s="142"/>
      <c r="C1" s="142"/>
      <c r="D1" s="142"/>
      <c r="E1" s="142"/>
      <c r="F1" s="142"/>
    </row>
    <row r="2" spans="1:6" ht="15" customHeight="1">
      <c r="A2" s="55" t="s">
        <v>0</v>
      </c>
      <c r="B2" s="42" t="s">
        <v>24</v>
      </c>
      <c r="C2" s="56"/>
      <c r="D2" s="55"/>
      <c r="E2" s="42"/>
      <c r="F2" s="56"/>
    </row>
    <row r="3" spans="1:6" ht="15" customHeight="1">
      <c r="A3" s="55" t="s">
        <v>1</v>
      </c>
      <c r="B3" s="42" t="s">
        <v>25</v>
      </c>
      <c r="C3" s="57"/>
      <c r="D3" s="55"/>
      <c r="E3" s="42"/>
      <c r="F3" s="57"/>
    </row>
    <row r="4" spans="1:6" ht="15" customHeight="1">
      <c r="A4" s="55" t="s">
        <v>10</v>
      </c>
      <c r="B4" s="42" t="s">
        <v>25</v>
      </c>
      <c r="C4" s="57"/>
      <c r="D4" s="55"/>
      <c r="E4" s="42"/>
      <c r="F4" s="57"/>
    </row>
    <row r="5" spans="1:6" ht="15" customHeight="1">
      <c r="A5" s="55" t="s">
        <v>33</v>
      </c>
      <c r="B5" s="58" t="s">
        <v>70</v>
      </c>
      <c r="C5" s="56"/>
      <c r="D5" s="55"/>
      <c r="E5" s="58"/>
      <c r="F5" s="56"/>
    </row>
    <row r="6" spans="1:6" ht="15" customHeight="1">
      <c r="A6" s="55"/>
      <c r="B6" s="58"/>
      <c r="C6" s="56"/>
      <c r="D6" s="55"/>
      <c r="E6" s="58"/>
      <c r="F6" s="56"/>
    </row>
    <row r="7" spans="1:2" ht="15" customHeight="1">
      <c r="A7" s="45"/>
      <c r="B7" s="59"/>
    </row>
    <row r="8" spans="1:7" ht="15" customHeight="1">
      <c r="A8" s="142" t="s">
        <v>8</v>
      </c>
      <c r="B8" s="142"/>
      <c r="C8" s="142"/>
      <c r="D8" s="142"/>
      <c r="E8" s="142"/>
      <c r="F8" s="142"/>
      <c r="G8" s="57"/>
    </row>
    <row r="9" spans="1:6" ht="15" customHeight="1">
      <c r="A9" s="143" t="s">
        <v>11</v>
      </c>
      <c r="B9" s="143"/>
      <c r="C9" s="143"/>
      <c r="D9" s="143"/>
      <c r="E9" s="143"/>
      <c r="F9" s="143"/>
    </row>
    <row r="11" spans="1:8" s="31" customFormat="1" ht="30.75" customHeight="1" thickBot="1">
      <c r="A11" s="33" t="s">
        <v>62</v>
      </c>
      <c r="B11" s="33" t="s">
        <v>2</v>
      </c>
      <c r="C11" s="33" t="s">
        <v>3</v>
      </c>
      <c r="D11" s="33" t="s">
        <v>4</v>
      </c>
      <c r="E11" s="33" t="s">
        <v>5</v>
      </c>
      <c r="F11" s="124" t="s">
        <v>66</v>
      </c>
      <c r="G11" s="33" t="s">
        <v>34</v>
      </c>
      <c r="H11" s="116"/>
    </row>
    <row r="12" spans="1:7" ht="15" customHeight="1">
      <c r="A12" s="47"/>
      <c r="B12" s="60"/>
      <c r="C12" s="60"/>
      <c r="D12" s="60"/>
      <c r="E12" s="60"/>
      <c r="F12" s="60"/>
      <c r="G12" s="60"/>
    </row>
    <row r="13" spans="1:7" ht="15" customHeight="1">
      <c r="A13" s="59" t="s">
        <v>26</v>
      </c>
      <c r="B13" s="53" t="s">
        <v>7</v>
      </c>
      <c r="C13" s="132">
        <v>463</v>
      </c>
      <c r="D13" s="132">
        <v>459</v>
      </c>
      <c r="E13" s="132">
        <v>454</v>
      </c>
      <c r="F13" s="132">
        <f>AVERAGE(C13:E13)</f>
        <v>458.6666666666667</v>
      </c>
      <c r="G13" s="132">
        <f>C13</f>
        <v>463</v>
      </c>
    </row>
    <row r="14" ht="15" customHeight="1">
      <c r="A14" s="61"/>
    </row>
    <row r="15" spans="1:7" s="31" customFormat="1" ht="15" customHeight="1" thickBot="1">
      <c r="A15" s="23" t="s">
        <v>12</v>
      </c>
      <c r="B15" s="23"/>
      <c r="C15" s="23"/>
      <c r="D15" s="23"/>
      <c r="E15" s="23"/>
      <c r="F15" s="23"/>
      <c r="G15" s="23"/>
    </row>
    <row r="16" ht="15" customHeight="1" thickTop="1">
      <c r="A16" s="138" t="s">
        <v>71</v>
      </c>
    </row>
    <row r="19" spans="1:6" ht="15" customHeight="1">
      <c r="A19" s="142" t="s">
        <v>13</v>
      </c>
      <c r="B19" s="142"/>
      <c r="C19" s="142"/>
      <c r="D19" s="142"/>
      <c r="E19" s="142"/>
      <c r="F19" s="57"/>
    </row>
    <row r="20" spans="1:5" ht="15" customHeight="1">
      <c r="A20" s="142" t="s">
        <v>28</v>
      </c>
      <c r="B20" s="142"/>
      <c r="C20" s="142"/>
      <c r="D20" s="142"/>
      <c r="E20" s="142"/>
    </row>
    <row r="21" spans="1:5" ht="15" customHeight="1">
      <c r="A21" s="142" t="s">
        <v>36</v>
      </c>
      <c r="B21" s="142"/>
      <c r="C21" s="142"/>
      <c r="D21" s="142"/>
      <c r="E21" s="142"/>
    </row>
    <row r="23" spans="1:7" s="31" customFormat="1" ht="15" customHeight="1" thickBot="1">
      <c r="A23" s="33" t="s">
        <v>62</v>
      </c>
      <c r="B23" s="38" t="s">
        <v>3</v>
      </c>
      <c r="C23" s="38" t="s">
        <v>4</v>
      </c>
      <c r="D23" s="38" t="s">
        <v>5</v>
      </c>
      <c r="E23" s="38" t="s">
        <v>6</v>
      </c>
      <c r="F23" s="108"/>
      <c r="G23" s="116"/>
    </row>
    <row r="24" spans="1:6" ht="15" customHeight="1">
      <c r="A24" s="47"/>
      <c r="B24" s="60"/>
      <c r="C24" s="60"/>
      <c r="D24" s="60"/>
      <c r="E24" s="60"/>
      <c r="F24" s="60"/>
    </row>
    <row r="25" spans="1:6" ht="15" customHeight="1">
      <c r="A25" s="59" t="s">
        <v>26</v>
      </c>
      <c r="B25" s="15"/>
      <c r="C25" s="15"/>
      <c r="D25" s="15"/>
      <c r="E25" s="15"/>
      <c r="F25" s="16"/>
    </row>
    <row r="26" spans="1:6" ht="15" customHeight="1">
      <c r="A26" s="62" t="s">
        <v>21</v>
      </c>
      <c r="B26" s="132">
        <v>0</v>
      </c>
      <c r="C26" s="132">
        <v>2682652</v>
      </c>
      <c r="D26" s="132">
        <v>35421586.93</v>
      </c>
      <c r="E26" s="132">
        <f>SUM(B26:D26)</f>
        <v>38104238.93</v>
      </c>
      <c r="F26" s="16"/>
    </row>
    <row r="27" spans="1:6" ht="15" customHeight="1">
      <c r="A27" s="62" t="s">
        <v>22</v>
      </c>
      <c r="B27" s="132">
        <v>0</v>
      </c>
      <c r="C27" s="132">
        <v>0</v>
      </c>
      <c r="D27" s="132">
        <v>7216661.73</v>
      </c>
      <c r="E27" s="132">
        <f>SUM(B27:D27)</f>
        <v>7216661.73</v>
      </c>
      <c r="F27" s="16"/>
    </row>
    <row r="28" spans="1:6" ht="15" customHeight="1">
      <c r="A28" s="62" t="s">
        <v>23</v>
      </c>
      <c r="B28" s="132">
        <v>0</v>
      </c>
      <c r="C28" s="132">
        <v>3981276</v>
      </c>
      <c r="D28" s="132">
        <v>0</v>
      </c>
      <c r="E28" s="132">
        <f>SUM(B28:D28)</f>
        <v>3981276</v>
      </c>
      <c r="F28" s="16"/>
    </row>
    <row r="29" spans="1:6" ht="15" customHeight="1">
      <c r="A29" s="62"/>
      <c r="B29" s="132"/>
      <c r="C29" s="132"/>
      <c r="D29" s="132"/>
      <c r="E29" s="132"/>
      <c r="F29" s="16"/>
    </row>
    <row r="30" spans="1:6" s="31" customFormat="1" ht="15" customHeight="1" thickBot="1">
      <c r="A30" s="23" t="s">
        <v>12</v>
      </c>
      <c r="B30" s="133">
        <f>SUM(B26:B29)</f>
        <v>0</v>
      </c>
      <c r="C30" s="133">
        <f>SUM(C26:C29)</f>
        <v>6663928</v>
      </c>
      <c r="D30" s="133">
        <f>SUM(D26:D29)</f>
        <v>42638248.66</v>
      </c>
      <c r="E30" s="133">
        <f>SUM(E26:E29)</f>
        <v>49302176.66</v>
      </c>
      <c r="F30" s="56"/>
    </row>
    <row r="31" ht="15" customHeight="1" thickTop="1">
      <c r="A31" s="138" t="s">
        <v>71</v>
      </c>
    </row>
    <row r="33" ht="15" customHeight="1">
      <c r="A33" s="53"/>
    </row>
    <row r="34" spans="1:5" ht="15" customHeight="1">
      <c r="A34" s="142" t="s">
        <v>14</v>
      </c>
      <c r="B34" s="142"/>
      <c r="C34" s="142"/>
      <c r="D34" s="142"/>
      <c r="E34" s="142"/>
    </row>
    <row r="35" spans="1:5" ht="15" customHeight="1">
      <c r="A35" s="142" t="s">
        <v>27</v>
      </c>
      <c r="B35" s="142"/>
      <c r="C35" s="142"/>
      <c r="D35" s="142"/>
      <c r="E35" s="142"/>
    </row>
    <row r="36" spans="1:5" ht="15" customHeight="1">
      <c r="A36" s="142" t="s">
        <v>36</v>
      </c>
      <c r="B36" s="142"/>
      <c r="C36" s="142"/>
      <c r="D36" s="142"/>
      <c r="E36" s="142"/>
    </row>
    <row r="38" spans="1:5" s="31" customFormat="1" ht="15" customHeight="1" thickBot="1">
      <c r="A38" s="38" t="s">
        <v>9</v>
      </c>
      <c r="B38" s="38" t="s">
        <v>3</v>
      </c>
      <c r="C38" s="38" t="s">
        <v>4</v>
      </c>
      <c r="D38" s="38" t="s">
        <v>5</v>
      </c>
      <c r="E38" s="38" t="s">
        <v>6</v>
      </c>
    </row>
    <row r="40" spans="1:5" ht="15" customHeight="1">
      <c r="A40" s="96" t="s">
        <v>63</v>
      </c>
      <c r="B40" s="132">
        <v>0</v>
      </c>
      <c r="C40" s="132">
        <v>510000</v>
      </c>
      <c r="D40" s="132">
        <v>1030000</v>
      </c>
      <c r="E40" s="132">
        <f>SUM(B40:D40)</f>
        <v>1540000</v>
      </c>
    </row>
    <row r="41" spans="1:5" ht="15" customHeight="1">
      <c r="A41" s="96" t="s">
        <v>64</v>
      </c>
      <c r="B41" s="132">
        <v>0</v>
      </c>
      <c r="C41" s="132">
        <v>2172652</v>
      </c>
      <c r="D41" s="132">
        <v>41608248.66</v>
      </c>
      <c r="E41" s="132">
        <f>SUM(B41:D41)</f>
        <v>43780900.66</v>
      </c>
    </row>
    <row r="42" spans="1:5" ht="15" customHeight="1">
      <c r="A42" s="96" t="s">
        <v>65</v>
      </c>
      <c r="B42" s="132">
        <v>0</v>
      </c>
      <c r="C42" s="132">
        <v>3981276</v>
      </c>
      <c r="D42" s="132">
        <v>0</v>
      </c>
      <c r="E42" s="132">
        <f>SUM(B42:D42)</f>
        <v>3981276</v>
      </c>
    </row>
    <row r="43" spans="2:5" ht="15" customHeight="1">
      <c r="B43" s="132"/>
      <c r="C43" s="132"/>
      <c r="D43" s="132"/>
      <c r="E43" s="132"/>
    </row>
    <row r="44" spans="1:5" s="31" customFormat="1" ht="15" customHeight="1" thickBot="1">
      <c r="A44" s="23" t="s">
        <v>12</v>
      </c>
      <c r="B44" s="133">
        <f>SUM(B40:B43)</f>
        <v>0</v>
      </c>
      <c r="C44" s="133">
        <f>SUM(C40:C43)</f>
        <v>6663928</v>
      </c>
      <c r="D44" s="133">
        <f>SUM(D40:D43)</f>
        <v>42638248.66</v>
      </c>
      <c r="E44" s="133">
        <f>SUM(E40:E43)</f>
        <v>49302176.66</v>
      </c>
    </row>
    <row r="45" ht="15" customHeight="1" thickTop="1">
      <c r="A45" s="138" t="s">
        <v>71</v>
      </c>
    </row>
    <row r="48" spans="1:5" ht="15" customHeight="1">
      <c r="A48" s="142" t="s">
        <v>19</v>
      </c>
      <c r="B48" s="142"/>
      <c r="C48" s="142"/>
      <c r="D48" s="142"/>
      <c r="E48" s="142"/>
    </row>
    <row r="49" ht="15" customHeight="1">
      <c r="A49" s="45" t="s">
        <v>15</v>
      </c>
    </row>
    <row r="50" spans="1:5" ht="18" customHeight="1">
      <c r="A50" s="142" t="s">
        <v>36</v>
      </c>
      <c r="B50" s="142"/>
      <c r="C50" s="142"/>
      <c r="D50" s="142"/>
      <c r="E50" s="142"/>
    </row>
    <row r="52" spans="1:5" s="31" customFormat="1" ht="15" customHeight="1" thickBot="1">
      <c r="A52" s="38" t="s">
        <v>9</v>
      </c>
      <c r="B52" s="38" t="s">
        <v>3</v>
      </c>
      <c r="C52" s="38" t="s">
        <v>4</v>
      </c>
      <c r="D52" s="38" t="s">
        <v>5</v>
      </c>
      <c r="E52" s="38" t="s">
        <v>6</v>
      </c>
    </row>
    <row r="53" spans="2:5" ht="15" customHeight="1">
      <c r="B53" s="15"/>
      <c r="C53" s="15"/>
      <c r="D53" s="15"/>
      <c r="E53" s="15"/>
    </row>
    <row r="54" spans="1:5" ht="15" customHeight="1">
      <c r="A54" s="53" t="s">
        <v>37</v>
      </c>
      <c r="B54" s="134">
        <v>300469302.14</v>
      </c>
      <c r="C54" s="132">
        <f>B59</f>
        <v>300469302.14</v>
      </c>
      <c r="D54" s="132">
        <f>C59</f>
        <v>327316253.14</v>
      </c>
      <c r="E54" s="132">
        <f>+B54</f>
        <v>300469302.14</v>
      </c>
    </row>
    <row r="55" spans="1:9" ht="15" customHeight="1">
      <c r="A55" s="53" t="s">
        <v>16</v>
      </c>
      <c r="B55" s="132">
        <v>0</v>
      </c>
      <c r="C55" s="132">
        <v>33510879</v>
      </c>
      <c r="D55" s="134">
        <v>171000000</v>
      </c>
      <c r="E55" s="132">
        <f>SUM(B55:D55)</f>
        <v>204510879</v>
      </c>
      <c r="G55" s="7"/>
      <c r="H55" s="7"/>
      <c r="I55" s="94"/>
    </row>
    <row r="56" spans="1:5" ht="15" customHeight="1">
      <c r="A56" s="53" t="s">
        <v>17</v>
      </c>
      <c r="B56" s="132">
        <f>B54+B55</f>
        <v>300469302.14</v>
      </c>
      <c r="C56" s="132">
        <f>C54+C55</f>
        <v>333980181.14</v>
      </c>
      <c r="D56" s="132">
        <f>D54+D55</f>
        <v>498316253.14</v>
      </c>
      <c r="E56" s="132">
        <f>+E54+E55</f>
        <v>504980181.14</v>
      </c>
    </row>
    <row r="57" spans="1:5" ht="15" customHeight="1">
      <c r="A57" s="53" t="s">
        <v>18</v>
      </c>
      <c r="B57" s="132">
        <f>B44</f>
        <v>0</v>
      </c>
      <c r="C57" s="132">
        <f>C44</f>
        <v>6663928</v>
      </c>
      <c r="D57" s="132">
        <f>D44</f>
        <v>42638248.66</v>
      </c>
      <c r="E57" s="135">
        <f>SUM(B57:D57)</f>
        <v>49302176.66</v>
      </c>
    </row>
    <row r="58" spans="1:9" ht="15" customHeight="1">
      <c r="A58" s="152" t="s">
        <v>90</v>
      </c>
      <c r="B58" s="132">
        <v>0</v>
      </c>
      <c r="C58" s="132">
        <v>0</v>
      </c>
      <c r="D58" s="132">
        <v>7386809.16</v>
      </c>
      <c r="E58" s="135">
        <f>SUM(B58:D58)</f>
        <v>7386809.16</v>
      </c>
      <c r="I58" s="53"/>
    </row>
    <row r="59" spans="1:5" ht="15" customHeight="1">
      <c r="A59" s="121" t="s">
        <v>68</v>
      </c>
      <c r="B59" s="132">
        <f>B56-B57-B58</f>
        <v>300469302.14</v>
      </c>
      <c r="C59" s="132">
        <f>C56-C57-C58</f>
        <v>327316253.14</v>
      </c>
      <c r="D59" s="132">
        <f>D56-D57-D58</f>
        <v>448291195.32</v>
      </c>
      <c r="E59" s="132">
        <f>+E56-E57-E58</f>
        <v>448291195.32</v>
      </c>
    </row>
    <row r="60" spans="1:5" s="31" customFormat="1" ht="15" customHeight="1" thickBot="1">
      <c r="A60" s="23"/>
      <c r="B60" s="133"/>
      <c r="C60" s="133"/>
      <c r="D60" s="133"/>
      <c r="E60" s="133"/>
    </row>
    <row r="61" ht="15" customHeight="1" thickTop="1">
      <c r="A61" s="138" t="s">
        <v>71</v>
      </c>
    </row>
    <row r="62" spans="1:3" ht="15" customHeight="1">
      <c r="A62" s="118" t="s">
        <v>69</v>
      </c>
      <c r="C62" s="106"/>
    </row>
    <row r="64" ht="15" customHeight="1">
      <c r="A64" s="138" t="s">
        <v>86</v>
      </c>
    </row>
    <row r="65" ht="15" customHeight="1">
      <c r="A65" s="92"/>
    </row>
    <row r="66" ht="15" customHeight="1">
      <c r="A66" s="92"/>
    </row>
    <row r="67" ht="15" customHeight="1">
      <c r="A67" s="92"/>
    </row>
  </sheetData>
  <sheetProtection/>
  <mergeCells count="11">
    <mergeCell ref="A1:F1"/>
    <mergeCell ref="A8:F8"/>
    <mergeCell ref="A9:F9"/>
    <mergeCell ref="A19:E19"/>
    <mergeCell ref="A20:E20"/>
    <mergeCell ref="A21:E21"/>
    <mergeCell ref="A34:E34"/>
    <mergeCell ref="A35:E35"/>
    <mergeCell ref="A36:E36"/>
    <mergeCell ref="A48:E48"/>
    <mergeCell ref="A50:E50"/>
  </mergeCells>
  <printOptions horizontalCentered="1" verticalCentered="1"/>
  <pageMargins left="0.7086614173228347" right="1.1811023622047245" top="0.31496062992125984" bottom="0.1968503937007874" header="0.31496062992125984" footer="0.31496062992125984"/>
  <pageSetup fitToHeight="1" fitToWidth="1" horizontalDpi="600" verticalDpi="600" orientation="portrait" scale="60" r:id="rId1"/>
  <ignoredErrors>
    <ignoredError sqref="E5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7"/>
  <sheetViews>
    <sheetView zoomScale="90" zoomScaleNormal="90" zoomScalePageLayoutView="0" workbookViewId="0" topLeftCell="A44">
      <selection activeCell="D75" sqref="D75"/>
    </sheetView>
  </sheetViews>
  <sheetFormatPr defaultColWidth="11.57421875" defaultRowHeight="15"/>
  <cols>
    <col min="1" max="1" width="51.140625" style="29" customWidth="1"/>
    <col min="2" max="2" width="14.8515625" style="29" customWidth="1"/>
    <col min="3" max="3" width="14.140625" style="29" customWidth="1"/>
    <col min="4" max="4" width="14.140625" style="29" bestFit="1" customWidth="1"/>
    <col min="5" max="5" width="21.00390625" style="29" customWidth="1"/>
    <col min="6" max="6" width="18.140625" style="29" bestFit="1" customWidth="1"/>
    <col min="7" max="7" width="12.421875" style="29" customWidth="1"/>
    <col min="8" max="8" width="11.57421875" style="29" customWidth="1"/>
    <col min="9" max="9" width="14.00390625" style="22" bestFit="1" customWidth="1"/>
    <col min="10" max="16384" width="11.57421875" style="29" customWidth="1"/>
  </cols>
  <sheetData>
    <row r="1" spans="1:6" ht="15" customHeight="1">
      <c r="A1" s="143" t="s">
        <v>20</v>
      </c>
      <c r="B1" s="143"/>
      <c r="C1" s="143"/>
      <c r="D1" s="143"/>
      <c r="E1" s="143"/>
      <c r="F1" s="143"/>
    </row>
    <row r="2" spans="1:2" ht="15" customHeight="1">
      <c r="A2" s="30" t="s">
        <v>0</v>
      </c>
      <c r="B2" s="42" t="s">
        <v>24</v>
      </c>
    </row>
    <row r="3" spans="1:5" ht="15" customHeight="1">
      <c r="A3" s="30" t="s">
        <v>1</v>
      </c>
      <c r="B3" s="42" t="s">
        <v>25</v>
      </c>
      <c r="C3" s="43"/>
      <c r="D3" s="44"/>
      <c r="E3" s="44"/>
    </row>
    <row r="4" spans="1:5" ht="15" customHeight="1">
      <c r="A4" s="30" t="s">
        <v>10</v>
      </c>
      <c r="B4" s="42" t="s">
        <v>25</v>
      </c>
      <c r="C4" s="43"/>
      <c r="D4" s="44"/>
      <c r="E4" s="44"/>
    </row>
    <row r="5" spans="1:5" ht="15" customHeight="1">
      <c r="A5" s="30" t="s">
        <v>33</v>
      </c>
      <c r="B5" s="45" t="s">
        <v>72</v>
      </c>
      <c r="D5" s="44"/>
      <c r="E5" s="44"/>
    </row>
    <row r="6" spans="1:5" ht="15" customHeight="1">
      <c r="A6" s="30"/>
      <c r="B6" s="45"/>
      <c r="D6" s="44"/>
      <c r="E6" s="44"/>
    </row>
    <row r="7" spans="1:2" ht="15" customHeight="1">
      <c r="A7" s="30"/>
      <c r="B7" s="45"/>
    </row>
    <row r="8" spans="1:6" ht="15" customHeight="1">
      <c r="A8" s="143" t="s">
        <v>8</v>
      </c>
      <c r="B8" s="143"/>
      <c r="C8" s="143"/>
      <c r="D8" s="143"/>
      <c r="E8" s="143"/>
      <c r="F8" s="143"/>
    </row>
    <row r="9" spans="1:6" ht="15" customHeight="1">
      <c r="A9" s="143" t="s">
        <v>11</v>
      </c>
      <c r="B9" s="143"/>
      <c r="C9" s="143"/>
      <c r="D9" s="143"/>
      <c r="E9" s="143"/>
      <c r="F9" s="143"/>
    </row>
    <row r="10" ht="15" customHeight="1"/>
    <row r="11" spans="1:8" s="31" customFormat="1" ht="30.75" customHeight="1" thickBot="1">
      <c r="A11" s="33" t="s">
        <v>62</v>
      </c>
      <c r="B11" s="38" t="s">
        <v>2</v>
      </c>
      <c r="C11" s="38" t="s">
        <v>29</v>
      </c>
      <c r="D11" s="38" t="s">
        <v>30</v>
      </c>
      <c r="E11" s="38" t="s">
        <v>31</v>
      </c>
      <c r="F11" s="128" t="s">
        <v>66</v>
      </c>
      <c r="G11" s="46" t="s">
        <v>34</v>
      </c>
      <c r="H11" s="116"/>
    </row>
    <row r="12" spans="1:7" ht="15" customHeight="1">
      <c r="A12" s="47"/>
      <c r="B12" s="47"/>
      <c r="C12" s="47"/>
      <c r="D12" s="47"/>
      <c r="E12" s="47"/>
      <c r="F12" s="47"/>
      <c r="G12" s="47"/>
    </row>
    <row r="13" spans="1:7" ht="15" customHeight="1">
      <c r="A13" s="48" t="s">
        <v>26</v>
      </c>
      <c r="B13" s="29" t="s">
        <v>7</v>
      </c>
      <c r="C13" s="49">
        <v>441</v>
      </c>
      <c r="D13" s="49">
        <v>434</v>
      </c>
      <c r="E13" s="49">
        <v>425</v>
      </c>
      <c r="F13" s="34">
        <f>AVERAGE(C13:E13)</f>
        <v>433.3333333333333</v>
      </c>
      <c r="G13" s="49">
        <f>C13</f>
        <v>441</v>
      </c>
    </row>
    <row r="14" ht="15" customHeight="1">
      <c r="A14" s="50"/>
    </row>
    <row r="15" spans="1:7" s="31" customFormat="1" ht="15" customHeight="1" thickBot="1">
      <c r="A15" s="23"/>
      <c r="B15" s="23"/>
      <c r="C15" s="51"/>
      <c r="D15" s="51"/>
      <c r="E15" s="51"/>
      <c r="F15" s="51"/>
      <c r="G15" s="51"/>
    </row>
    <row r="16" spans="1:6" ht="15" customHeight="1" thickTop="1">
      <c r="A16" s="138" t="s">
        <v>73</v>
      </c>
      <c r="B16" s="40"/>
      <c r="C16" s="40"/>
      <c r="D16" s="40"/>
      <c r="E16" s="40"/>
      <c r="F16" s="40"/>
    </row>
    <row r="17" ht="15" customHeight="1"/>
    <row r="18" ht="15" customHeight="1"/>
    <row r="19" spans="1:6" ht="15" customHeight="1">
      <c r="A19" s="142" t="s">
        <v>13</v>
      </c>
      <c r="B19" s="142"/>
      <c r="C19" s="142"/>
      <c r="D19" s="142"/>
      <c r="E19" s="142"/>
      <c r="F19" s="142"/>
    </row>
    <row r="20" spans="1:6" ht="15" customHeight="1">
      <c r="A20" s="143" t="s">
        <v>28</v>
      </c>
      <c r="B20" s="143"/>
      <c r="C20" s="143"/>
      <c r="D20" s="143"/>
      <c r="E20" s="143"/>
      <c r="F20" s="143"/>
    </row>
    <row r="21" spans="1:6" ht="15" customHeight="1">
      <c r="A21" s="143" t="s">
        <v>36</v>
      </c>
      <c r="B21" s="143"/>
      <c r="C21" s="143"/>
      <c r="D21" s="143"/>
      <c r="E21" s="143"/>
      <c r="F21" s="143"/>
    </row>
    <row r="22" ht="15" customHeight="1"/>
    <row r="23" spans="1:7" s="31" customFormat="1" ht="15" customHeight="1" thickBot="1">
      <c r="A23" s="33" t="s">
        <v>62</v>
      </c>
      <c r="B23" s="38" t="s">
        <v>29</v>
      </c>
      <c r="C23" s="38" t="s">
        <v>30</v>
      </c>
      <c r="D23" s="38" t="s">
        <v>31</v>
      </c>
      <c r="E23" s="38" t="s">
        <v>32</v>
      </c>
      <c r="F23" s="108"/>
      <c r="G23" s="116"/>
    </row>
    <row r="24" spans="1:6" ht="15" customHeight="1">
      <c r="A24" s="47"/>
      <c r="B24" s="47"/>
      <c r="C24" s="47"/>
      <c r="D24" s="47"/>
      <c r="E24" s="47"/>
      <c r="F24" s="89"/>
    </row>
    <row r="25" spans="1:6" ht="15" customHeight="1">
      <c r="A25" s="48" t="s">
        <v>26</v>
      </c>
      <c r="F25" s="74"/>
    </row>
    <row r="26" spans="1:6" ht="15" customHeight="1">
      <c r="A26" s="52" t="s">
        <v>21</v>
      </c>
      <c r="B26" s="29">
        <v>24999430.96</v>
      </c>
      <c r="C26" s="29">
        <v>27911665.74</v>
      </c>
      <c r="D26" s="29">
        <v>12192573.23</v>
      </c>
      <c r="E26" s="29">
        <f>SUM(B26:D26)</f>
        <v>65103669.93000001</v>
      </c>
      <c r="F26" s="74"/>
    </row>
    <row r="27" spans="1:6" ht="15" customHeight="1">
      <c r="A27" s="52" t="s">
        <v>22</v>
      </c>
      <c r="B27" s="29">
        <v>0</v>
      </c>
      <c r="C27" s="29">
        <v>230000</v>
      </c>
      <c r="D27" s="29">
        <v>280000</v>
      </c>
      <c r="E27" s="93">
        <f>SUM(B27:D27)</f>
        <v>510000</v>
      </c>
      <c r="F27" s="74"/>
    </row>
    <row r="28" spans="1:6" ht="15" customHeight="1">
      <c r="A28" s="52" t="s">
        <v>23</v>
      </c>
      <c r="B28" s="29">
        <v>0</v>
      </c>
      <c r="C28" s="29">
        <v>879645</v>
      </c>
      <c r="D28" s="29">
        <v>1255779.75</v>
      </c>
      <c r="E28" s="93">
        <f>SUM(B28:D28)</f>
        <v>2135424.75</v>
      </c>
      <c r="F28" s="74"/>
    </row>
    <row r="29" spans="1:6" ht="15" customHeight="1">
      <c r="A29" s="52"/>
      <c r="B29" s="22"/>
      <c r="C29" s="22"/>
      <c r="D29" s="22"/>
      <c r="E29" s="22"/>
      <c r="F29" s="74"/>
    </row>
    <row r="30" spans="1:6" s="31" customFormat="1" ht="15" customHeight="1" thickBot="1">
      <c r="A30" s="23" t="s">
        <v>12</v>
      </c>
      <c r="B30" s="23">
        <f>SUM(B26:B29)</f>
        <v>24999430.96</v>
      </c>
      <c r="C30" s="23">
        <f>SUM(C26:C29)</f>
        <v>29021310.74</v>
      </c>
      <c r="D30" s="23">
        <f>SUM(D26:D29)</f>
        <v>13728352.98</v>
      </c>
      <c r="E30" s="23">
        <f>SUM(E26:E29)</f>
        <v>67749094.68</v>
      </c>
      <c r="F30" s="56"/>
    </row>
    <row r="31" ht="15" customHeight="1" thickTop="1">
      <c r="A31" s="138" t="s">
        <v>73</v>
      </c>
    </row>
    <row r="32" ht="15" customHeight="1"/>
    <row r="33" ht="15" customHeight="1"/>
    <row r="34" spans="1:5" ht="15" customHeight="1">
      <c r="A34" s="143" t="s">
        <v>14</v>
      </c>
      <c r="B34" s="143"/>
      <c r="C34" s="143"/>
      <c r="D34" s="143"/>
      <c r="E34" s="143"/>
    </row>
    <row r="35" spans="1:5" ht="15" customHeight="1">
      <c r="A35" s="143" t="s">
        <v>27</v>
      </c>
      <c r="B35" s="143"/>
      <c r="C35" s="143"/>
      <c r="D35" s="143"/>
      <c r="E35" s="143"/>
    </row>
    <row r="36" spans="1:5" ht="15" customHeight="1">
      <c r="A36" s="143" t="s">
        <v>36</v>
      </c>
      <c r="B36" s="143"/>
      <c r="C36" s="143"/>
      <c r="D36" s="143"/>
      <c r="E36" s="143"/>
    </row>
    <row r="37" ht="15" customHeight="1"/>
    <row r="38" spans="1:5" s="31" customFormat="1" ht="15" customHeight="1" thickBot="1">
      <c r="A38" s="38" t="s">
        <v>9</v>
      </c>
      <c r="B38" s="38" t="s">
        <v>29</v>
      </c>
      <c r="C38" s="38" t="s">
        <v>30</v>
      </c>
      <c r="D38" s="38" t="s">
        <v>31</v>
      </c>
      <c r="E38" s="38" t="s">
        <v>32</v>
      </c>
    </row>
    <row r="39" ht="15" customHeight="1"/>
    <row r="40" spans="1:6" ht="15" customHeight="1">
      <c r="A40" s="96" t="s">
        <v>63</v>
      </c>
      <c r="B40" s="130">
        <v>1060000</v>
      </c>
      <c r="C40" s="130">
        <v>1128450</v>
      </c>
      <c r="D40" s="130">
        <v>1040000</v>
      </c>
      <c r="E40" s="131">
        <f>SUM(B40:D40)</f>
        <v>3228450</v>
      </c>
      <c r="F40" s="131"/>
    </row>
    <row r="41" spans="1:6" ht="15" customHeight="1">
      <c r="A41" s="96" t="s">
        <v>64</v>
      </c>
      <c r="B41" s="130">
        <v>23939430.96</v>
      </c>
      <c r="C41" s="130">
        <v>27013215.74</v>
      </c>
      <c r="D41" s="130">
        <v>11432573.23</v>
      </c>
      <c r="E41" s="131">
        <f>SUM(B41:D41)</f>
        <v>62385219.93000001</v>
      </c>
      <c r="F41" s="131"/>
    </row>
    <row r="42" spans="1:9" ht="15" customHeight="1">
      <c r="A42" s="96" t="s">
        <v>65</v>
      </c>
      <c r="B42" s="29">
        <v>0</v>
      </c>
      <c r="C42" s="29">
        <v>879645</v>
      </c>
      <c r="D42" s="29">
        <v>1255779.75</v>
      </c>
      <c r="E42" s="70">
        <f>SUM(B42:D42)</f>
        <v>2135424.75</v>
      </c>
      <c r="F42" s="131"/>
      <c r="I42" s="29"/>
    </row>
    <row r="43" ht="15" customHeight="1">
      <c r="F43" s="131"/>
    </row>
    <row r="44" spans="1:5" s="31" customFormat="1" ht="15" customHeight="1" thickBot="1">
      <c r="A44" s="23" t="s">
        <v>12</v>
      </c>
      <c r="B44" s="23">
        <f>SUM(B40:B43)</f>
        <v>24999430.96</v>
      </c>
      <c r="C44" s="23">
        <f>SUM(C40:C43)</f>
        <v>29021310.74</v>
      </c>
      <c r="D44" s="23">
        <f>SUM(D40:D43)</f>
        <v>13728352.98</v>
      </c>
      <c r="E44" s="23">
        <f>SUM(E40:E43)</f>
        <v>67749094.68</v>
      </c>
    </row>
    <row r="45" spans="1:6" ht="15" customHeight="1" thickTop="1">
      <c r="A45" s="138" t="s">
        <v>73</v>
      </c>
      <c r="F45" s="131"/>
    </row>
    <row r="46" ht="15" customHeight="1"/>
    <row r="47" ht="15" customHeight="1">
      <c r="A47" s="31"/>
    </row>
    <row r="48" spans="1:5" ht="15" customHeight="1">
      <c r="A48" s="143" t="s">
        <v>19</v>
      </c>
      <c r="B48" s="143"/>
      <c r="C48" s="143"/>
      <c r="D48" s="143"/>
      <c r="E48" s="143"/>
    </row>
    <row r="49" spans="1:5" ht="15" customHeight="1">
      <c r="A49" s="143" t="s">
        <v>15</v>
      </c>
      <c r="B49" s="143"/>
      <c r="C49" s="143"/>
      <c r="D49" s="143"/>
      <c r="E49" s="143"/>
    </row>
    <row r="50" spans="1:5" ht="18" customHeight="1">
      <c r="A50" s="143" t="s">
        <v>36</v>
      </c>
      <c r="B50" s="143"/>
      <c r="C50" s="143"/>
      <c r="D50" s="143"/>
      <c r="E50" s="143"/>
    </row>
    <row r="51" ht="15" customHeight="1"/>
    <row r="52" spans="1:5" s="31" customFormat="1" ht="15" customHeight="1" thickBot="1">
      <c r="A52" s="38" t="s">
        <v>9</v>
      </c>
      <c r="B52" s="38" t="s">
        <v>29</v>
      </c>
      <c r="C52" s="38" t="s">
        <v>30</v>
      </c>
      <c r="D52" s="38" t="s">
        <v>31</v>
      </c>
      <c r="E52" s="38" t="s">
        <v>32</v>
      </c>
    </row>
    <row r="53" ht="15" customHeight="1"/>
    <row r="54" spans="1:5" ht="15" customHeight="1">
      <c r="A54" s="29" t="s">
        <v>35</v>
      </c>
      <c r="B54" s="98">
        <f>1T!E59</f>
        <v>448291195.32</v>
      </c>
      <c r="C54" s="98">
        <f>+B59</f>
        <v>594291764.3599999</v>
      </c>
      <c r="D54" s="98">
        <f>+C59</f>
        <v>736270453.6199999</v>
      </c>
      <c r="E54" s="99">
        <f>+B54</f>
        <v>448291195.32</v>
      </c>
    </row>
    <row r="55" spans="1:5" ht="15" customHeight="1">
      <c r="A55" s="29" t="s">
        <v>16</v>
      </c>
      <c r="B55" s="98">
        <v>171000000</v>
      </c>
      <c r="C55" s="98">
        <v>171000000</v>
      </c>
      <c r="D55" s="98">
        <v>21000000</v>
      </c>
      <c r="E55" s="99">
        <f>SUM(B55:D55)</f>
        <v>363000000</v>
      </c>
    </row>
    <row r="56" spans="1:5" ht="15" customHeight="1">
      <c r="A56" s="29" t="s">
        <v>17</v>
      </c>
      <c r="B56" s="98">
        <f>+B54+B55</f>
        <v>619291195.3199999</v>
      </c>
      <c r="C56" s="98">
        <f>+C54+C55</f>
        <v>765291764.3599999</v>
      </c>
      <c r="D56" s="98">
        <f>+D54+D55</f>
        <v>757270453.6199999</v>
      </c>
      <c r="E56" s="99">
        <f>SUM(E54:E55)</f>
        <v>811291195.3199999</v>
      </c>
    </row>
    <row r="57" spans="1:5" ht="15" customHeight="1">
      <c r="A57" s="29" t="s">
        <v>18</v>
      </c>
      <c r="B57" s="98">
        <f>+B44</f>
        <v>24999430.96</v>
      </c>
      <c r="C57" s="98">
        <f>+C44</f>
        <v>29021310.74</v>
      </c>
      <c r="D57" s="98">
        <f>+D44</f>
        <v>13728352.98</v>
      </c>
      <c r="E57" s="99">
        <f>SUM(B57:D57)</f>
        <v>67749094.68</v>
      </c>
    </row>
    <row r="58" spans="1:6" s="102" customFormat="1" ht="15" customHeight="1">
      <c r="A58" s="152" t="s">
        <v>90</v>
      </c>
      <c r="B58" s="98">
        <v>0</v>
      </c>
      <c r="C58" s="98">
        <v>0</v>
      </c>
      <c r="D58" s="115">
        <v>0</v>
      </c>
      <c r="E58" s="120">
        <f>SUM(B58:D58)</f>
        <v>0</v>
      </c>
      <c r="F58" s="54"/>
    </row>
    <row r="59" spans="1:6" ht="15" customHeight="1">
      <c r="A59" s="122" t="s">
        <v>68</v>
      </c>
      <c r="B59" s="115">
        <f>+B56-B57-B58</f>
        <v>594291764.3599999</v>
      </c>
      <c r="C59" s="115">
        <f>+C56-C57-C58</f>
        <v>736270453.6199999</v>
      </c>
      <c r="D59" s="115">
        <f>+D56-D57-D58</f>
        <v>743542100.6399999</v>
      </c>
      <c r="E59" s="120">
        <f>+E56-E57-E58</f>
        <v>743542100.6399999</v>
      </c>
      <c r="F59" s="54"/>
    </row>
    <row r="60" spans="1:5" s="31" customFormat="1" ht="15" customHeight="1" thickBot="1">
      <c r="A60" s="23"/>
      <c r="B60" s="23"/>
      <c r="C60" s="23"/>
      <c r="D60" s="23"/>
      <c r="E60" s="23"/>
    </row>
    <row r="61" ht="15" customHeight="1" thickTop="1">
      <c r="A61" s="138" t="s">
        <v>73</v>
      </c>
    </row>
    <row r="62" ht="15" customHeight="1"/>
    <row r="63" spans="1:4" ht="15">
      <c r="A63" s="129" t="s">
        <v>69</v>
      </c>
      <c r="B63" s="54"/>
      <c r="C63" s="92"/>
      <c r="D63" s="92"/>
    </row>
    <row r="64" spans="1:4" ht="15">
      <c r="A64" s="139" t="s">
        <v>87</v>
      </c>
      <c r="B64" s="92"/>
      <c r="C64" s="92"/>
      <c r="D64" s="92"/>
    </row>
    <row r="65" ht="15">
      <c r="A65" s="92"/>
    </row>
    <row r="66" ht="15">
      <c r="A66" s="92"/>
    </row>
    <row r="67" ht="15">
      <c r="A67" s="92"/>
    </row>
  </sheetData>
  <sheetProtection/>
  <mergeCells count="12">
    <mergeCell ref="A50:E50"/>
    <mergeCell ref="A21:F21"/>
    <mergeCell ref="A34:E34"/>
    <mergeCell ref="A35:E35"/>
    <mergeCell ref="A36:E36"/>
    <mergeCell ref="A48:E48"/>
    <mergeCell ref="A49:E49"/>
    <mergeCell ref="A1:F1"/>
    <mergeCell ref="A8:F8"/>
    <mergeCell ref="A9:F9"/>
    <mergeCell ref="A19:F19"/>
    <mergeCell ref="A20:F2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6"/>
  <sheetViews>
    <sheetView zoomScale="80" zoomScaleNormal="80" zoomScalePageLayoutView="0" workbookViewId="0" topLeftCell="A47">
      <selection activeCell="C81" sqref="C81"/>
    </sheetView>
  </sheetViews>
  <sheetFormatPr defaultColWidth="11.57421875" defaultRowHeight="15"/>
  <cols>
    <col min="1" max="1" width="51.140625" style="1" customWidth="1"/>
    <col min="2" max="2" width="14.8515625" style="1" customWidth="1"/>
    <col min="3" max="3" width="14.140625" style="1" customWidth="1"/>
    <col min="4" max="4" width="14.28125" style="1" bestFit="1" customWidth="1"/>
    <col min="5" max="5" width="23.57421875" style="1" customWidth="1"/>
    <col min="6" max="6" width="16.8515625" style="1" customWidth="1"/>
    <col min="7" max="7" width="14.140625" style="1" bestFit="1" customWidth="1"/>
    <col min="8" max="8" width="13.140625" style="1" bestFit="1" customWidth="1"/>
    <col min="9" max="9" width="14.00390625" style="19" bestFit="1" customWidth="1"/>
    <col min="10" max="16384" width="11.57421875" style="1" customWidth="1"/>
  </cols>
  <sheetData>
    <row r="1" spans="1:7" ht="15">
      <c r="A1" s="146" t="s">
        <v>20</v>
      </c>
      <c r="B1" s="146"/>
      <c r="C1" s="20"/>
      <c r="D1" s="20"/>
      <c r="E1" s="20"/>
      <c r="F1" s="20"/>
      <c r="G1" s="20"/>
    </row>
    <row r="2" spans="1:2" ht="15" customHeight="1">
      <c r="A2" s="2" t="s">
        <v>0</v>
      </c>
      <c r="B2" s="4" t="s">
        <v>24</v>
      </c>
    </row>
    <row r="3" spans="1:2" ht="15" customHeight="1">
      <c r="A3" s="2" t="s">
        <v>1</v>
      </c>
      <c r="B3" s="4" t="s">
        <v>25</v>
      </c>
    </row>
    <row r="4" spans="1:2" ht="15" customHeight="1">
      <c r="A4" s="2" t="s">
        <v>10</v>
      </c>
      <c r="B4" s="4" t="s">
        <v>25</v>
      </c>
    </row>
    <row r="5" spans="1:2" ht="15" customHeight="1">
      <c r="A5" s="2" t="s">
        <v>33</v>
      </c>
      <c r="B5" s="4" t="s">
        <v>74</v>
      </c>
    </row>
    <row r="6" spans="1:2" ht="15" customHeight="1">
      <c r="A6" s="28"/>
      <c r="B6" s="4"/>
    </row>
    <row r="7" spans="1:2" ht="15" customHeight="1">
      <c r="A7" s="2"/>
      <c r="B7" s="4"/>
    </row>
    <row r="8" spans="1:7" ht="15" customHeight="1">
      <c r="A8" s="144" t="s">
        <v>40</v>
      </c>
      <c r="B8" s="144"/>
      <c r="C8" s="144"/>
      <c r="D8" s="144"/>
      <c r="E8" s="144"/>
      <c r="F8" s="144"/>
      <c r="G8" s="144"/>
    </row>
    <row r="9" spans="1:7" ht="15" customHeight="1">
      <c r="A9" s="145" t="s">
        <v>11</v>
      </c>
      <c r="B9" s="145"/>
      <c r="C9" s="145"/>
      <c r="D9" s="145"/>
      <c r="E9" s="145"/>
      <c r="F9" s="145"/>
      <c r="G9" s="145"/>
    </row>
    <row r="10" spans="1:7" ht="15" customHeight="1">
      <c r="A10" s="17"/>
      <c r="B10" s="17"/>
      <c r="C10" s="17"/>
      <c r="D10" s="17"/>
      <c r="E10" s="17"/>
      <c r="F10" s="17"/>
      <c r="G10" s="17"/>
    </row>
    <row r="11" spans="1:9" s="4" customFormat="1" ht="30.75" customHeight="1" thickBot="1">
      <c r="A11" s="33" t="s">
        <v>62</v>
      </c>
      <c r="B11" s="14" t="s">
        <v>2</v>
      </c>
      <c r="C11" s="14" t="s">
        <v>50</v>
      </c>
      <c r="D11" s="14" t="s">
        <v>51</v>
      </c>
      <c r="E11" s="14" t="s">
        <v>52</v>
      </c>
      <c r="F11" s="126" t="s">
        <v>66</v>
      </c>
      <c r="G11" s="14" t="s">
        <v>34</v>
      </c>
      <c r="H11" s="116"/>
      <c r="I11" s="5"/>
    </row>
    <row r="12" spans="1:6" ht="15" customHeight="1">
      <c r="A12" s="6"/>
      <c r="B12" s="6"/>
      <c r="C12" s="6"/>
      <c r="D12" s="6"/>
      <c r="E12" s="6"/>
      <c r="F12" s="6"/>
    </row>
    <row r="13" spans="1:7" ht="15" customHeight="1">
      <c r="A13" s="10" t="s">
        <v>26</v>
      </c>
      <c r="B13" s="1" t="s">
        <v>7</v>
      </c>
      <c r="C13" s="1">
        <v>421</v>
      </c>
      <c r="D13" s="1">
        <v>415</v>
      </c>
      <c r="E13" s="1">
        <v>413</v>
      </c>
      <c r="F13" s="21">
        <f>AVERAGE(C13:E13)</f>
        <v>416.3333333333333</v>
      </c>
      <c r="G13" s="1">
        <f>C13</f>
        <v>421</v>
      </c>
    </row>
    <row r="14" spans="1:6" ht="15" customHeight="1">
      <c r="A14" s="12"/>
      <c r="F14" s="7"/>
    </row>
    <row r="15" spans="1:9" s="4" customFormat="1" ht="15" customHeight="1" thickBot="1">
      <c r="A15" s="8"/>
      <c r="B15" s="8"/>
      <c r="C15" s="11"/>
      <c r="D15" s="11"/>
      <c r="E15" s="11"/>
      <c r="F15" s="11"/>
      <c r="G15" s="8"/>
      <c r="I15" s="5"/>
    </row>
    <row r="16" ht="15" customHeight="1" thickTop="1">
      <c r="A16" s="136" t="s">
        <v>75</v>
      </c>
    </row>
    <row r="17" ht="15" customHeight="1"/>
    <row r="18" ht="15" customHeight="1"/>
    <row r="19" spans="1:6" ht="15" customHeight="1">
      <c r="A19" s="145" t="s">
        <v>44</v>
      </c>
      <c r="B19" s="145"/>
      <c r="C19" s="145"/>
      <c r="D19" s="145"/>
      <c r="E19" s="145"/>
      <c r="F19" s="145"/>
    </row>
    <row r="20" spans="1:6" ht="15" customHeight="1">
      <c r="A20" s="144" t="s">
        <v>45</v>
      </c>
      <c r="B20" s="144"/>
      <c r="C20" s="144"/>
      <c r="D20" s="144"/>
      <c r="E20" s="144"/>
      <c r="F20" s="144"/>
    </row>
    <row r="21" spans="1:6" ht="15" customHeight="1">
      <c r="A21" s="145" t="s">
        <v>36</v>
      </c>
      <c r="B21" s="145"/>
      <c r="C21" s="145"/>
      <c r="D21" s="145"/>
      <c r="E21" s="145"/>
      <c r="F21" s="145"/>
    </row>
    <row r="22" spans="1:6" ht="15" customHeight="1">
      <c r="A22" s="17"/>
      <c r="B22" s="17"/>
      <c r="C22" s="17"/>
      <c r="D22" s="17"/>
      <c r="E22" s="17"/>
      <c r="F22" s="17"/>
    </row>
    <row r="23" spans="1:9" s="4" customFormat="1" ht="15" customHeight="1" thickBot="1">
      <c r="A23" s="33" t="s">
        <v>62</v>
      </c>
      <c r="B23" s="3" t="s">
        <v>50</v>
      </c>
      <c r="C23" s="3" t="s">
        <v>51</v>
      </c>
      <c r="D23" s="3" t="s">
        <v>52</v>
      </c>
      <c r="E23" s="3" t="s">
        <v>41</v>
      </c>
      <c r="F23" s="109"/>
      <c r="G23" s="116"/>
      <c r="I23" s="5"/>
    </row>
    <row r="24" spans="1:6" ht="15" customHeight="1">
      <c r="A24" s="6"/>
      <c r="B24" s="6"/>
      <c r="C24" s="6"/>
      <c r="D24" s="6"/>
      <c r="E24" s="6"/>
      <c r="F24" s="9"/>
    </row>
    <row r="25" spans="1:6" ht="15" customHeight="1">
      <c r="A25" s="10" t="s">
        <v>26</v>
      </c>
      <c r="F25" s="9"/>
    </row>
    <row r="26" spans="1:6" ht="15" customHeight="1">
      <c r="A26" s="13" t="s">
        <v>21</v>
      </c>
      <c r="B26" s="22">
        <v>13588672.24</v>
      </c>
      <c r="C26" s="22">
        <v>26181785.15</v>
      </c>
      <c r="D26" s="22">
        <v>15262957.16</v>
      </c>
      <c r="E26" s="103">
        <f>SUM(B26:D26)</f>
        <v>55033414.55</v>
      </c>
      <c r="F26" s="74"/>
    </row>
    <row r="27" spans="1:6" ht="15" customHeight="1">
      <c r="A27" s="13" t="s">
        <v>22</v>
      </c>
      <c r="B27" s="22">
        <v>0</v>
      </c>
      <c r="C27" s="22">
        <v>145840</v>
      </c>
      <c r="D27" s="22">
        <v>0</v>
      </c>
      <c r="E27" s="103">
        <f>SUM(B27:D27)</f>
        <v>145840</v>
      </c>
      <c r="F27" s="74"/>
    </row>
    <row r="28" spans="1:6" ht="15" customHeight="1">
      <c r="A28" s="13" t="s">
        <v>23</v>
      </c>
      <c r="B28" s="22">
        <v>397329.1</v>
      </c>
      <c r="C28" s="22">
        <v>3771580.5</v>
      </c>
      <c r="D28" s="22">
        <v>45000000</v>
      </c>
      <c r="E28" s="103">
        <f>SUM(B28:D28)</f>
        <v>49168909.6</v>
      </c>
      <c r="F28" s="74"/>
    </row>
    <row r="29" spans="1:6" ht="15" customHeight="1">
      <c r="A29" s="13"/>
      <c r="B29" s="22"/>
      <c r="C29" s="22"/>
      <c r="D29" s="22"/>
      <c r="E29" s="22"/>
      <c r="F29" s="74"/>
    </row>
    <row r="30" spans="1:9" s="4" customFormat="1" ht="15" customHeight="1" thickBot="1">
      <c r="A30" s="8" t="s">
        <v>12</v>
      </c>
      <c r="B30" s="23">
        <f>SUM(B26:B29)</f>
        <v>13986001.34</v>
      </c>
      <c r="C30" s="23">
        <f>SUM(C26:C29)</f>
        <v>30099205.65</v>
      </c>
      <c r="D30" s="23">
        <f>SUM(D26:D29)</f>
        <v>60262957.16</v>
      </c>
      <c r="E30" s="23">
        <f>SUM(E26:E29)</f>
        <v>104348164.15</v>
      </c>
      <c r="F30" s="56"/>
      <c r="I30" s="5"/>
    </row>
    <row r="31" ht="15" customHeight="1" thickTop="1">
      <c r="A31" s="136" t="s">
        <v>75</v>
      </c>
    </row>
    <row r="32" ht="15" customHeight="1"/>
    <row r="33" ht="15" customHeight="1"/>
    <row r="34" spans="1:5" ht="15" customHeight="1">
      <c r="A34" s="144" t="s">
        <v>47</v>
      </c>
      <c r="B34" s="144"/>
      <c r="C34" s="144"/>
      <c r="D34" s="144"/>
      <c r="E34" s="144"/>
    </row>
    <row r="35" spans="1:5" ht="15" customHeight="1">
      <c r="A35" s="144" t="s">
        <v>27</v>
      </c>
      <c r="B35" s="144"/>
      <c r="C35" s="144"/>
      <c r="D35" s="144"/>
      <c r="E35" s="144"/>
    </row>
    <row r="36" spans="1:5" ht="15" customHeight="1">
      <c r="A36" s="144" t="s">
        <v>36</v>
      </c>
      <c r="B36" s="144"/>
      <c r="C36" s="144"/>
      <c r="D36" s="144"/>
      <c r="E36" s="144"/>
    </row>
    <row r="37" spans="1:5" ht="15" customHeight="1">
      <c r="A37" s="18"/>
      <c r="B37" s="18"/>
      <c r="C37" s="18"/>
      <c r="D37" s="18"/>
      <c r="E37" s="18"/>
    </row>
    <row r="38" spans="1:9" ht="15" customHeight="1" thickBot="1">
      <c r="A38" s="3" t="s">
        <v>9</v>
      </c>
      <c r="B38" s="3" t="s">
        <v>50</v>
      </c>
      <c r="C38" s="3" t="s">
        <v>51</v>
      </c>
      <c r="D38" s="3" t="s">
        <v>53</v>
      </c>
      <c r="E38" s="3" t="s">
        <v>41</v>
      </c>
      <c r="I38" s="1"/>
    </row>
    <row r="39" ht="15" customHeight="1">
      <c r="I39" s="1"/>
    </row>
    <row r="40" spans="1:9" ht="15" customHeight="1">
      <c r="A40" s="96" t="s">
        <v>63</v>
      </c>
      <c r="B40" s="22">
        <v>1040000</v>
      </c>
      <c r="C40" s="22">
        <v>1040000</v>
      </c>
      <c r="D40" s="22">
        <v>1040000</v>
      </c>
      <c r="E40" s="22">
        <f>SUM(B40:D40)</f>
        <v>3120000</v>
      </c>
      <c r="I40" s="1"/>
    </row>
    <row r="41" spans="1:9" ht="15" customHeight="1">
      <c r="A41" s="96" t="s">
        <v>64</v>
      </c>
      <c r="B41" s="22">
        <v>12548672.24</v>
      </c>
      <c r="C41" s="22">
        <v>25287625.15</v>
      </c>
      <c r="D41" s="22">
        <v>14222957.16</v>
      </c>
      <c r="E41" s="22">
        <f>SUM(B41:D41)</f>
        <v>52059254.55</v>
      </c>
      <c r="I41" s="1"/>
    </row>
    <row r="42" spans="1:9" ht="15" customHeight="1">
      <c r="A42" s="96" t="s">
        <v>65</v>
      </c>
      <c r="B42" s="22">
        <v>397329.1</v>
      </c>
      <c r="C42" s="22">
        <v>3771580.5</v>
      </c>
      <c r="D42" s="22">
        <v>45000000</v>
      </c>
      <c r="E42" s="22">
        <f>SUM(B42:D42)</f>
        <v>49168909.6</v>
      </c>
      <c r="I42" s="1"/>
    </row>
    <row r="43" spans="2:9" ht="15" customHeight="1">
      <c r="B43" s="22"/>
      <c r="C43" s="22"/>
      <c r="D43" s="22"/>
      <c r="E43" s="22"/>
      <c r="I43" s="1"/>
    </row>
    <row r="44" spans="1:9" ht="15" customHeight="1" thickBot="1">
      <c r="A44" s="8" t="s">
        <v>12</v>
      </c>
      <c r="B44" s="23">
        <f>SUM(B40:B43)</f>
        <v>13986001.34</v>
      </c>
      <c r="C44" s="23">
        <f>SUM(C40:C43)</f>
        <v>30099205.65</v>
      </c>
      <c r="D44" s="23">
        <f>SUM(D40:D43)</f>
        <v>60262957.16</v>
      </c>
      <c r="E44" s="23">
        <f>SUM(E40:E43)</f>
        <v>104348164.15</v>
      </c>
      <c r="I44" s="1"/>
    </row>
    <row r="45" spans="1:9" ht="15" customHeight="1" thickTop="1">
      <c r="A45" s="137" t="s">
        <v>75</v>
      </c>
      <c r="B45" s="24"/>
      <c r="C45" s="24"/>
      <c r="D45" s="24"/>
      <c r="E45" s="24"/>
      <c r="I45" s="1"/>
    </row>
    <row r="46" ht="15" customHeight="1">
      <c r="A46" s="4"/>
    </row>
    <row r="47" ht="15" customHeight="1">
      <c r="A47" s="4"/>
    </row>
    <row r="48" spans="1:5" ht="15" customHeight="1">
      <c r="A48" s="144" t="s">
        <v>48</v>
      </c>
      <c r="B48" s="144"/>
      <c r="C48" s="144"/>
      <c r="D48" s="144"/>
      <c r="E48" s="144"/>
    </row>
    <row r="49" spans="1:5" ht="15" customHeight="1">
      <c r="A49" s="144" t="s">
        <v>15</v>
      </c>
      <c r="B49" s="144"/>
      <c r="C49" s="144"/>
      <c r="D49" s="144"/>
      <c r="E49" s="144"/>
    </row>
    <row r="50" spans="1:5" ht="18" customHeight="1">
      <c r="A50" s="145" t="s">
        <v>36</v>
      </c>
      <c r="B50" s="145"/>
      <c r="C50" s="145"/>
      <c r="D50" s="145"/>
      <c r="E50" s="145"/>
    </row>
    <row r="51" spans="1:5" ht="18" customHeight="1">
      <c r="A51" s="17"/>
      <c r="B51" s="17"/>
      <c r="C51" s="17"/>
      <c r="D51" s="17"/>
      <c r="E51" s="17"/>
    </row>
    <row r="52" spans="1:9" s="4" customFormat="1" ht="15" customHeight="1" thickBot="1">
      <c r="A52" s="3" t="s">
        <v>9</v>
      </c>
      <c r="B52" s="3" t="s">
        <v>50</v>
      </c>
      <c r="C52" s="3" t="s">
        <v>51</v>
      </c>
      <c r="D52" s="3" t="s">
        <v>52</v>
      </c>
      <c r="E52" s="3" t="s">
        <v>41</v>
      </c>
      <c r="I52" s="5"/>
    </row>
    <row r="53" ht="15" customHeight="1">
      <c r="F53" s="105"/>
    </row>
    <row r="54" spans="1:6" ht="15" customHeight="1">
      <c r="A54" s="1" t="s">
        <v>54</v>
      </c>
      <c r="B54" s="115">
        <f>+2T!E59</f>
        <v>743542100.6399999</v>
      </c>
      <c r="C54" s="98">
        <f>+B59</f>
        <v>848556099.2999998</v>
      </c>
      <c r="D54" s="98">
        <f>+C59</f>
        <v>837456893.6499999</v>
      </c>
      <c r="E54" s="99">
        <f>+B54</f>
        <v>743542100.6399999</v>
      </c>
      <c r="F54" s="105"/>
    </row>
    <row r="55" spans="1:9" ht="15" customHeight="1">
      <c r="A55" s="1" t="s">
        <v>16</v>
      </c>
      <c r="B55" s="98">
        <v>119000000</v>
      </c>
      <c r="C55" s="98">
        <v>19000000</v>
      </c>
      <c r="D55" s="98">
        <v>19000000</v>
      </c>
      <c r="E55" s="99">
        <f>SUM(B55:D55)</f>
        <v>157000000</v>
      </c>
      <c r="G55" s="95"/>
      <c r="H55" s="95"/>
      <c r="I55" s="95"/>
    </row>
    <row r="56" spans="1:5" ht="15" customHeight="1">
      <c r="A56" s="1" t="s">
        <v>17</v>
      </c>
      <c r="B56" s="98">
        <f>+B54+B55</f>
        <v>862542100.6399999</v>
      </c>
      <c r="C56" s="98">
        <f>+C54+C55</f>
        <v>867556099.2999998</v>
      </c>
      <c r="D56" s="98">
        <f>+D54+D55</f>
        <v>856456893.6499999</v>
      </c>
      <c r="E56" s="99">
        <f>SUM(E54:E55)</f>
        <v>900542100.6399999</v>
      </c>
    </row>
    <row r="57" spans="1:5" ht="15" customHeight="1">
      <c r="A57" s="1" t="s">
        <v>18</v>
      </c>
      <c r="B57" s="98">
        <f>+B44</f>
        <v>13986001.34</v>
      </c>
      <c r="C57" s="98">
        <f>+C44</f>
        <v>30099205.65</v>
      </c>
      <c r="D57" s="98">
        <f>+D44</f>
        <v>60262957.16</v>
      </c>
      <c r="E57" s="99">
        <f>SUM(B57:D57)</f>
        <v>104348164.14999999</v>
      </c>
    </row>
    <row r="58" spans="1:9" ht="15" customHeight="1">
      <c r="A58" s="152" t="s">
        <v>90</v>
      </c>
      <c r="B58" s="98">
        <v>0</v>
      </c>
      <c r="C58" s="98">
        <v>0</v>
      </c>
      <c r="D58" s="98">
        <v>0</v>
      </c>
      <c r="E58" s="125">
        <f>SUM(B58:D58)</f>
        <v>0</v>
      </c>
      <c r="I58" s="68"/>
    </row>
    <row r="59" spans="1:5" ht="15" customHeight="1">
      <c r="A59" s="1" t="s">
        <v>68</v>
      </c>
      <c r="B59" s="98">
        <f>+B56-B57-B58</f>
        <v>848556099.2999998</v>
      </c>
      <c r="C59" s="98">
        <f>+C56-C57-C58</f>
        <v>837456893.6499999</v>
      </c>
      <c r="D59" s="98">
        <f>+D56-D57-D58</f>
        <v>796193936.4899999</v>
      </c>
      <c r="E59" s="99">
        <f>E56-E57-E58</f>
        <v>796193936.4899999</v>
      </c>
    </row>
    <row r="60" spans="1:9" s="4" customFormat="1" ht="15" customHeight="1" thickBot="1">
      <c r="A60" s="8"/>
      <c r="B60" s="11"/>
      <c r="C60" s="11"/>
      <c r="D60" s="11"/>
      <c r="E60" s="11"/>
      <c r="I60" s="5"/>
    </row>
    <row r="61" spans="1:5" ht="15" customHeight="1" thickTop="1">
      <c r="A61" s="136" t="s">
        <v>75</v>
      </c>
      <c r="E61" s="25"/>
    </row>
    <row r="62" ht="15" customHeight="1"/>
    <row r="63" ht="15" customHeight="1">
      <c r="E63" s="25"/>
    </row>
    <row r="64" spans="1:5" ht="15" customHeight="1">
      <c r="A64" s="140" t="s">
        <v>88</v>
      </c>
      <c r="E64" s="7"/>
    </row>
    <row r="65" ht="15">
      <c r="A65" s="92"/>
    </row>
    <row r="66" ht="15">
      <c r="A66" s="92"/>
    </row>
  </sheetData>
  <sheetProtection/>
  <mergeCells count="12">
    <mergeCell ref="A1:B1"/>
    <mergeCell ref="A8:G8"/>
    <mergeCell ref="A9:G9"/>
    <mergeCell ref="A19:F19"/>
    <mergeCell ref="A20:F20"/>
    <mergeCell ref="A21:F21"/>
    <mergeCell ref="A34:E34"/>
    <mergeCell ref="A35:E35"/>
    <mergeCell ref="A36:E36"/>
    <mergeCell ref="A48:E48"/>
    <mergeCell ref="A49:E49"/>
    <mergeCell ref="A50:E50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6"/>
  <sheetViews>
    <sheetView zoomScale="90" zoomScaleNormal="90" zoomScalePageLayoutView="0" workbookViewId="0" topLeftCell="A31">
      <selection activeCell="B67" sqref="B67"/>
    </sheetView>
  </sheetViews>
  <sheetFormatPr defaultColWidth="11.57421875" defaultRowHeight="15"/>
  <cols>
    <col min="1" max="1" width="51.140625" style="84" customWidth="1"/>
    <col min="2" max="2" width="14.8515625" style="84" customWidth="1"/>
    <col min="3" max="3" width="14.140625" style="84" customWidth="1"/>
    <col min="4" max="4" width="15.140625" style="84" bestFit="1" customWidth="1"/>
    <col min="5" max="5" width="22.421875" style="84" customWidth="1"/>
    <col min="6" max="6" width="16.7109375" style="84" customWidth="1"/>
    <col min="7" max="7" width="13.57421875" style="84" customWidth="1"/>
    <col min="8" max="8" width="11.57421875" style="84" customWidth="1"/>
    <col min="9" max="9" width="14.00390625" style="83" bestFit="1" customWidth="1"/>
    <col min="10" max="10" width="12.57421875" style="84" bestFit="1" customWidth="1"/>
    <col min="11" max="16384" width="11.57421875" style="84" customWidth="1"/>
  </cols>
  <sheetData>
    <row r="1" spans="1:2" ht="15">
      <c r="A1" s="147" t="s">
        <v>20</v>
      </c>
      <c r="B1" s="147"/>
    </row>
    <row r="2" spans="1:4" ht="15" customHeight="1">
      <c r="A2" s="81" t="s">
        <v>0</v>
      </c>
      <c r="B2" s="42" t="s">
        <v>24</v>
      </c>
      <c r="C2" s="31"/>
      <c r="D2" s="31"/>
    </row>
    <row r="3" spans="1:5" ht="15" customHeight="1">
      <c r="A3" s="81" t="s">
        <v>1</v>
      </c>
      <c r="B3" s="42" t="s">
        <v>25</v>
      </c>
      <c r="C3" s="85"/>
      <c r="D3" s="86"/>
      <c r="E3" s="87"/>
    </row>
    <row r="4" spans="1:5" ht="15" customHeight="1">
      <c r="A4" s="81" t="s">
        <v>10</v>
      </c>
      <c r="B4" s="42" t="s">
        <v>25</v>
      </c>
      <c r="C4" s="85"/>
      <c r="D4" s="86"/>
      <c r="E4" s="87"/>
    </row>
    <row r="5" spans="1:5" ht="15" customHeight="1">
      <c r="A5" s="81" t="s">
        <v>33</v>
      </c>
      <c r="B5" s="45" t="s">
        <v>76</v>
      </c>
      <c r="C5" s="31"/>
      <c r="D5" s="86"/>
      <c r="E5" s="87"/>
    </row>
    <row r="6" spans="1:5" ht="15" customHeight="1">
      <c r="A6" s="81"/>
      <c r="B6" s="45"/>
      <c r="C6" s="31"/>
      <c r="D6" s="86"/>
      <c r="E6" s="87"/>
    </row>
    <row r="7" spans="1:5" ht="15" customHeight="1">
      <c r="A7" s="81"/>
      <c r="B7" s="45"/>
      <c r="C7" s="31"/>
      <c r="D7" s="86"/>
      <c r="E7" s="87"/>
    </row>
    <row r="8" spans="1:7" ht="15" customHeight="1">
      <c r="A8" s="143" t="s">
        <v>40</v>
      </c>
      <c r="B8" s="143"/>
      <c r="C8" s="143"/>
      <c r="D8" s="143"/>
      <c r="E8" s="143"/>
      <c r="F8" s="143"/>
      <c r="G8" s="143"/>
    </row>
    <row r="9" spans="1:7" ht="15" customHeight="1">
      <c r="A9" s="143" t="s">
        <v>11</v>
      </c>
      <c r="B9" s="143"/>
      <c r="C9" s="143"/>
      <c r="D9" s="143"/>
      <c r="E9" s="143"/>
      <c r="F9" s="143"/>
      <c r="G9" s="143"/>
    </row>
    <row r="10" spans="1:7" ht="15" customHeight="1">
      <c r="A10" s="80"/>
      <c r="B10" s="80"/>
      <c r="C10" s="80"/>
      <c r="D10" s="80"/>
      <c r="E10" s="80"/>
      <c r="F10" s="80"/>
      <c r="G10" s="80"/>
    </row>
    <row r="11" spans="1:8" s="31" customFormat="1" ht="28.5" customHeight="1" thickBot="1">
      <c r="A11" s="33" t="s">
        <v>62</v>
      </c>
      <c r="B11" s="88" t="s">
        <v>2</v>
      </c>
      <c r="C11" s="88" t="s">
        <v>58</v>
      </c>
      <c r="D11" s="88" t="s">
        <v>59</v>
      </c>
      <c r="E11" s="88" t="s">
        <v>60</v>
      </c>
      <c r="F11" s="124" t="s">
        <v>66</v>
      </c>
      <c r="G11" s="33" t="s">
        <v>34</v>
      </c>
      <c r="H11" s="116"/>
    </row>
    <row r="12" spans="1:6" ht="15" customHeight="1">
      <c r="A12" s="89"/>
      <c r="B12" s="89"/>
      <c r="C12" s="89"/>
      <c r="D12" s="89"/>
      <c r="E12" s="89"/>
      <c r="F12" s="89"/>
    </row>
    <row r="13" spans="1:7" ht="15" customHeight="1">
      <c r="A13" s="90" t="s">
        <v>26</v>
      </c>
      <c r="B13" s="84" t="s">
        <v>7</v>
      </c>
      <c r="C13" s="91">
        <v>409</v>
      </c>
      <c r="D13" s="91">
        <v>409</v>
      </c>
      <c r="E13" s="91">
        <v>409</v>
      </c>
      <c r="F13" s="91">
        <f>AVERAGE(C13:E13)</f>
        <v>409</v>
      </c>
      <c r="G13" s="91">
        <f>C13</f>
        <v>409</v>
      </c>
    </row>
    <row r="14" ht="15" customHeight="1">
      <c r="A14" s="50"/>
    </row>
    <row r="15" spans="1:7" s="31" customFormat="1" ht="15" customHeight="1" thickBot="1">
      <c r="A15" s="23"/>
      <c r="B15" s="23"/>
      <c r="C15" s="23"/>
      <c r="D15" s="23"/>
      <c r="E15" s="23"/>
      <c r="F15" s="23"/>
      <c r="G15" s="23"/>
    </row>
    <row r="16" ht="15.75" thickTop="1">
      <c r="A16" s="138" t="s">
        <v>77</v>
      </c>
    </row>
    <row r="19" spans="1:6" ht="15">
      <c r="A19" s="143" t="s">
        <v>44</v>
      </c>
      <c r="B19" s="143"/>
      <c r="C19" s="143"/>
      <c r="D19" s="143"/>
      <c r="E19" s="143"/>
      <c r="F19" s="143"/>
    </row>
    <row r="20" spans="1:6" ht="15">
      <c r="A20" s="143" t="s">
        <v>45</v>
      </c>
      <c r="B20" s="143"/>
      <c r="C20" s="143"/>
      <c r="D20" s="143"/>
      <c r="E20" s="143"/>
      <c r="F20" s="143"/>
    </row>
    <row r="21" spans="1:6" ht="15">
      <c r="A21" s="142" t="s">
        <v>36</v>
      </c>
      <c r="B21" s="142"/>
      <c r="C21" s="142"/>
      <c r="D21" s="142"/>
      <c r="E21" s="142"/>
      <c r="F21" s="142"/>
    </row>
    <row r="22" spans="1:6" ht="15">
      <c r="A22" s="79"/>
      <c r="B22" s="79"/>
      <c r="C22" s="79"/>
      <c r="D22" s="79"/>
      <c r="E22" s="79"/>
      <c r="F22" s="79"/>
    </row>
    <row r="23" spans="1:7" s="31" customFormat="1" ht="15.75" thickBot="1">
      <c r="A23" s="33" t="s">
        <v>62</v>
      </c>
      <c r="B23" s="82" t="s">
        <v>58</v>
      </c>
      <c r="C23" s="82" t="s">
        <v>59</v>
      </c>
      <c r="D23" s="82" t="s">
        <v>60</v>
      </c>
      <c r="E23" s="82" t="s">
        <v>56</v>
      </c>
      <c r="F23" s="108"/>
      <c r="G23" s="116"/>
    </row>
    <row r="24" spans="1:6" ht="15">
      <c r="A24" s="89"/>
      <c r="B24" s="89"/>
      <c r="C24" s="89"/>
      <c r="D24" s="89"/>
      <c r="E24" s="89"/>
      <c r="F24" s="74"/>
    </row>
    <row r="25" spans="1:6" ht="15">
      <c r="A25" s="90" t="s">
        <v>26</v>
      </c>
      <c r="F25" s="74"/>
    </row>
    <row r="26" spans="1:6" ht="15">
      <c r="A26" s="52" t="s">
        <v>21</v>
      </c>
      <c r="B26" s="83">
        <v>22026174.94</v>
      </c>
      <c r="C26" s="100">
        <v>19555302.23</v>
      </c>
      <c r="D26" s="83">
        <v>4685000</v>
      </c>
      <c r="E26" s="83">
        <f>SUM(B26:D26)</f>
        <v>46266477.17</v>
      </c>
      <c r="F26" s="74"/>
    </row>
    <row r="27" spans="1:6" ht="15">
      <c r="A27" s="52" t="s">
        <v>22</v>
      </c>
      <c r="B27" s="83">
        <v>0</v>
      </c>
      <c r="C27" s="100">
        <v>0</v>
      </c>
      <c r="D27" s="83">
        <v>0</v>
      </c>
      <c r="E27" s="83">
        <f>SUM(B27:D27)</f>
        <v>0</v>
      </c>
      <c r="F27" s="74"/>
    </row>
    <row r="28" spans="1:6" ht="15">
      <c r="A28" s="52" t="s">
        <v>23</v>
      </c>
      <c r="B28" s="83">
        <v>8328346.42</v>
      </c>
      <c r="C28" s="100">
        <v>42283678.88</v>
      </c>
      <c r="D28" s="83">
        <v>82802316.28</v>
      </c>
      <c r="E28" s="83">
        <f>SUM(B28:D28)</f>
        <v>133414341.58000001</v>
      </c>
      <c r="F28" s="74"/>
    </row>
    <row r="29" spans="1:6" ht="15">
      <c r="A29" s="52"/>
      <c r="B29" s="83"/>
      <c r="C29" s="83"/>
      <c r="D29" s="83"/>
      <c r="E29" s="83"/>
      <c r="F29" s="74"/>
    </row>
    <row r="30" spans="1:6" s="31" customFormat="1" ht="15.75" thickBot="1">
      <c r="A30" s="23" t="s">
        <v>12</v>
      </c>
      <c r="B30" s="23">
        <f>SUM(B26:B29)</f>
        <v>30354521.36</v>
      </c>
      <c r="C30" s="23">
        <f>SUM(C26:C29)</f>
        <v>61838981.11</v>
      </c>
      <c r="D30" s="23">
        <f>SUM(D26:D29)</f>
        <v>87487316.28</v>
      </c>
      <c r="E30" s="23">
        <f>SUM(E26:E29)</f>
        <v>179680818.75</v>
      </c>
      <c r="F30" s="56"/>
    </row>
    <row r="31" ht="15.75" thickTop="1">
      <c r="A31" s="138" t="s">
        <v>77</v>
      </c>
    </row>
    <row r="34" spans="1:5" ht="15">
      <c r="A34" s="143" t="s">
        <v>47</v>
      </c>
      <c r="B34" s="143"/>
      <c r="C34" s="143"/>
      <c r="D34" s="143"/>
      <c r="E34" s="143"/>
    </row>
    <row r="35" spans="1:5" ht="15">
      <c r="A35" s="143" t="s">
        <v>27</v>
      </c>
      <c r="B35" s="143"/>
      <c r="C35" s="143"/>
      <c r="D35" s="143"/>
      <c r="E35" s="143"/>
    </row>
    <row r="36" spans="1:5" ht="15">
      <c r="A36" s="143" t="s">
        <v>36</v>
      </c>
      <c r="B36" s="143"/>
      <c r="C36" s="143"/>
      <c r="D36" s="143"/>
      <c r="E36" s="143"/>
    </row>
    <row r="37" spans="1:5" ht="15">
      <c r="A37" s="80"/>
      <c r="B37" s="80"/>
      <c r="C37" s="80"/>
      <c r="D37" s="80"/>
      <c r="E37" s="80"/>
    </row>
    <row r="38" spans="1:9" ht="15.75" thickBot="1">
      <c r="A38" s="82" t="s">
        <v>9</v>
      </c>
      <c r="B38" s="82" t="s">
        <v>58</v>
      </c>
      <c r="C38" s="82" t="s">
        <v>59</v>
      </c>
      <c r="D38" s="82" t="s">
        <v>60</v>
      </c>
      <c r="E38" s="82" t="s">
        <v>56</v>
      </c>
      <c r="I38" s="84"/>
    </row>
    <row r="39" ht="15">
      <c r="I39" s="84"/>
    </row>
    <row r="40" spans="1:9" ht="15">
      <c r="A40" s="96" t="s">
        <v>63</v>
      </c>
      <c r="B40" s="83">
        <v>1040000</v>
      </c>
      <c r="C40" s="83">
        <v>1040000</v>
      </c>
      <c r="D40" s="83">
        <v>685000</v>
      </c>
      <c r="E40" s="83">
        <f>SUM(B40:D40)</f>
        <v>2765000</v>
      </c>
      <c r="I40" s="84"/>
    </row>
    <row r="41" spans="1:9" ht="15">
      <c r="A41" s="96" t="s">
        <v>64</v>
      </c>
      <c r="B41" s="83">
        <v>20986174.94</v>
      </c>
      <c r="C41" s="83">
        <v>18515302.33</v>
      </c>
      <c r="D41" s="83">
        <v>4000000</v>
      </c>
      <c r="E41" s="83">
        <f>SUM(B41:D41)</f>
        <v>43501477.269999996</v>
      </c>
      <c r="I41" s="84"/>
    </row>
    <row r="42" spans="1:9" ht="15">
      <c r="A42" s="96" t="s">
        <v>65</v>
      </c>
      <c r="B42" s="83">
        <v>8328346.42</v>
      </c>
      <c r="C42" s="83">
        <v>42283678.88</v>
      </c>
      <c r="D42" s="83">
        <v>82802316.28</v>
      </c>
      <c r="E42" s="83">
        <f>SUM(B42:D42)</f>
        <v>133414341.58000001</v>
      </c>
      <c r="I42" s="84"/>
    </row>
    <row r="43" spans="2:9" ht="15">
      <c r="B43" s="83"/>
      <c r="C43" s="83"/>
      <c r="D43" s="83"/>
      <c r="E43" s="83"/>
      <c r="I43" s="84"/>
    </row>
    <row r="44" spans="1:9" ht="15.75" thickBot="1">
      <c r="A44" s="23" t="s">
        <v>12</v>
      </c>
      <c r="B44" s="23">
        <f>+SUM(B40:B42)</f>
        <v>30354521.36</v>
      </c>
      <c r="C44" s="23">
        <f>+SUM(C40:C42)</f>
        <v>61838981.21</v>
      </c>
      <c r="D44" s="23">
        <f>+SUM(D40:D42)</f>
        <v>87487316.28</v>
      </c>
      <c r="E44" s="23">
        <f>SUM(E40:E42)</f>
        <v>179680818.85000002</v>
      </c>
      <c r="I44" s="84"/>
    </row>
    <row r="45" ht="15.75" thickTop="1">
      <c r="A45" s="138" t="s">
        <v>77</v>
      </c>
    </row>
    <row r="48" spans="1:5" ht="15">
      <c r="A48" s="143" t="s">
        <v>48</v>
      </c>
      <c r="B48" s="143"/>
      <c r="C48" s="143"/>
      <c r="D48" s="143"/>
      <c r="E48" s="143"/>
    </row>
    <row r="49" spans="1:5" ht="15">
      <c r="A49" s="143" t="s">
        <v>15</v>
      </c>
      <c r="B49" s="143"/>
      <c r="C49" s="143"/>
      <c r="D49" s="143"/>
      <c r="E49" s="143"/>
    </row>
    <row r="50" spans="1:5" ht="15">
      <c r="A50" s="142" t="s">
        <v>36</v>
      </c>
      <c r="B50" s="142"/>
      <c r="C50" s="142"/>
      <c r="D50" s="142"/>
      <c r="E50" s="142"/>
    </row>
    <row r="51" spans="1:5" ht="15">
      <c r="A51" s="79"/>
      <c r="B51" s="79"/>
      <c r="C51" s="79"/>
      <c r="D51" s="79"/>
      <c r="E51" s="79"/>
    </row>
    <row r="52" spans="1:5" s="31" customFormat="1" ht="15.75" thickBot="1">
      <c r="A52" s="82" t="s">
        <v>9</v>
      </c>
      <c r="B52" s="82" t="s">
        <v>58</v>
      </c>
      <c r="C52" s="82" t="s">
        <v>59</v>
      </c>
      <c r="D52" s="82" t="s">
        <v>60</v>
      </c>
      <c r="E52" s="82" t="s">
        <v>56</v>
      </c>
    </row>
    <row r="54" spans="1:5" ht="15">
      <c r="A54" s="84" t="s">
        <v>61</v>
      </c>
      <c r="B54" s="84">
        <f>3T!E59</f>
        <v>796193936.4899999</v>
      </c>
      <c r="C54" s="84">
        <f>B59</f>
        <v>784839415.1299999</v>
      </c>
      <c r="D54" s="84">
        <f>C59</f>
        <v>742000433.9199998</v>
      </c>
      <c r="E54" s="84">
        <f>+B54</f>
        <v>796193936.4899999</v>
      </c>
    </row>
    <row r="55" spans="1:9" ht="15">
      <c r="A55" s="84" t="s">
        <v>16</v>
      </c>
      <c r="B55" s="97">
        <v>19000000</v>
      </c>
      <c r="C55" s="97">
        <v>19000000</v>
      </c>
      <c r="D55" s="97">
        <v>0</v>
      </c>
      <c r="E55" s="84">
        <f>SUM(B55:D55)</f>
        <v>38000000</v>
      </c>
      <c r="G55" s="94"/>
      <c r="H55" s="94"/>
      <c r="I55" s="94"/>
    </row>
    <row r="56" spans="1:5" ht="15">
      <c r="A56" s="84" t="s">
        <v>17</v>
      </c>
      <c r="B56" s="97">
        <f>SUM(B54:B55)</f>
        <v>815193936.4899999</v>
      </c>
      <c r="C56" s="97">
        <f>SUM(C54:C55)</f>
        <v>803839415.1299999</v>
      </c>
      <c r="D56" s="97">
        <f>SUM(D54:D55)</f>
        <v>742000433.9199998</v>
      </c>
      <c r="E56" s="84">
        <f>SUM(E54:E55)</f>
        <v>834193936.4899999</v>
      </c>
    </row>
    <row r="57" spans="1:5" ht="15">
      <c r="A57" s="84" t="s">
        <v>18</v>
      </c>
      <c r="B57" s="84">
        <f>B44</f>
        <v>30354521.36</v>
      </c>
      <c r="C57" s="97">
        <f>C44</f>
        <v>61838981.21</v>
      </c>
      <c r="D57" s="97">
        <f>D44</f>
        <v>87487316.28</v>
      </c>
      <c r="E57" s="84">
        <f>SUM(B57:D57)</f>
        <v>179680818.85</v>
      </c>
    </row>
    <row r="58" spans="1:5" s="104" customFormat="1" ht="15">
      <c r="A58" s="152" t="s">
        <v>90</v>
      </c>
      <c r="B58" s="104">
        <v>0</v>
      </c>
      <c r="C58" s="104">
        <v>0</v>
      </c>
      <c r="D58" s="104">
        <v>0</v>
      </c>
      <c r="E58" s="122">
        <f>SUM(B58:D58)</f>
        <v>0</v>
      </c>
    </row>
    <row r="59" spans="1:5" ht="15">
      <c r="A59" s="122" t="s">
        <v>68</v>
      </c>
      <c r="B59" s="97">
        <f>B56-B57-B58</f>
        <v>784839415.1299999</v>
      </c>
      <c r="C59" s="104">
        <f>C56-C57-C58</f>
        <v>742000433.9199998</v>
      </c>
      <c r="D59" s="104">
        <f>D56-D57-D58</f>
        <v>654513117.6399999</v>
      </c>
      <c r="E59" s="84">
        <f>E56-E57-E58</f>
        <v>654513117.6399999</v>
      </c>
    </row>
    <row r="60" spans="1:5" s="31" customFormat="1" ht="15.75" thickBot="1">
      <c r="A60" s="23"/>
      <c r="B60" s="23"/>
      <c r="C60" s="23"/>
      <c r="D60" s="23"/>
      <c r="E60" s="23"/>
    </row>
    <row r="61" ht="15.75" thickTop="1">
      <c r="A61" s="138" t="s">
        <v>77</v>
      </c>
    </row>
    <row r="63" ht="15">
      <c r="A63" s="141" t="s">
        <v>89</v>
      </c>
    </row>
    <row r="64" ht="15">
      <c r="A64" s="92"/>
    </row>
    <row r="65" ht="15">
      <c r="A65" s="92"/>
    </row>
    <row r="66" ht="15">
      <c r="A66" s="92"/>
    </row>
  </sheetData>
  <sheetProtection/>
  <mergeCells count="12">
    <mergeCell ref="A1:B1"/>
    <mergeCell ref="A8:G8"/>
    <mergeCell ref="A9:G9"/>
    <mergeCell ref="A19:F19"/>
    <mergeCell ref="A20:F20"/>
    <mergeCell ref="A21:F21"/>
    <mergeCell ref="A34:E34"/>
    <mergeCell ref="A35:E35"/>
    <mergeCell ref="A36:E36"/>
    <mergeCell ref="A48:E48"/>
    <mergeCell ref="A49:E49"/>
    <mergeCell ref="A50:E50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7"/>
  <sheetViews>
    <sheetView zoomScale="90" zoomScaleNormal="90" zoomScalePageLayoutView="0" workbookViewId="0" topLeftCell="A55">
      <selection activeCell="A58" sqref="A58"/>
    </sheetView>
  </sheetViews>
  <sheetFormatPr defaultColWidth="11.57421875" defaultRowHeight="15"/>
  <cols>
    <col min="1" max="1" width="51.140625" style="29" customWidth="1"/>
    <col min="2" max="2" width="14.8515625" style="29" customWidth="1"/>
    <col min="3" max="3" width="14.140625" style="29" customWidth="1"/>
    <col min="4" max="4" width="15.140625" style="29" bestFit="1" customWidth="1"/>
    <col min="5" max="5" width="18.140625" style="29" bestFit="1" customWidth="1"/>
    <col min="6" max="6" width="12.421875" style="29" customWidth="1"/>
    <col min="7" max="7" width="11.57421875" style="29" customWidth="1"/>
    <col min="8" max="8" width="14.00390625" style="22" bestFit="1" customWidth="1"/>
    <col min="9" max="16384" width="11.57421875" style="29" customWidth="1"/>
  </cols>
  <sheetData>
    <row r="1" spans="1:5" ht="15" customHeight="1">
      <c r="A1" s="143" t="s">
        <v>20</v>
      </c>
      <c r="B1" s="143"/>
      <c r="C1" s="143"/>
      <c r="D1" s="143"/>
      <c r="E1" s="143"/>
    </row>
    <row r="2" spans="1:2" ht="15" customHeight="1">
      <c r="A2" s="30" t="s">
        <v>0</v>
      </c>
      <c r="B2" s="42" t="s">
        <v>24</v>
      </c>
    </row>
    <row r="3" spans="1:4" ht="15" customHeight="1">
      <c r="A3" s="30" t="s">
        <v>1</v>
      </c>
      <c r="B3" s="42" t="s">
        <v>25</v>
      </c>
      <c r="C3" s="43"/>
      <c r="D3" s="44"/>
    </row>
    <row r="4" spans="1:4" ht="15" customHeight="1">
      <c r="A4" s="30" t="s">
        <v>10</v>
      </c>
      <c r="B4" s="42" t="s">
        <v>25</v>
      </c>
      <c r="C4" s="43"/>
      <c r="D4" s="44"/>
    </row>
    <row r="5" spans="1:4" ht="15" customHeight="1">
      <c r="A5" s="30" t="s">
        <v>33</v>
      </c>
      <c r="B5" s="45" t="s">
        <v>78</v>
      </c>
      <c r="D5" s="44"/>
    </row>
    <row r="6" spans="1:4" ht="15" customHeight="1">
      <c r="A6" s="30"/>
      <c r="B6" s="45"/>
      <c r="D6" s="44"/>
    </row>
    <row r="7" spans="1:2" ht="15" customHeight="1">
      <c r="A7" s="30"/>
      <c r="B7" s="45"/>
    </row>
    <row r="8" spans="1:5" ht="15" customHeight="1">
      <c r="A8" s="143" t="s">
        <v>8</v>
      </c>
      <c r="B8" s="143"/>
      <c r="C8" s="143"/>
      <c r="D8" s="143"/>
      <c r="E8" s="143"/>
    </row>
    <row r="9" spans="1:5" ht="15" customHeight="1">
      <c r="A9" s="143" t="s">
        <v>11</v>
      </c>
      <c r="B9" s="143"/>
      <c r="C9" s="143"/>
      <c r="D9" s="143"/>
      <c r="E9" s="143"/>
    </row>
    <row r="10" ht="15" customHeight="1"/>
    <row r="11" spans="1:7" s="31" customFormat="1" ht="30.75" customHeight="1" thickBot="1">
      <c r="A11" s="33" t="s">
        <v>62</v>
      </c>
      <c r="B11" s="38" t="s">
        <v>2</v>
      </c>
      <c r="C11" s="38" t="s">
        <v>6</v>
      </c>
      <c r="D11" s="38" t="s">
        <v>32</v>
      </c>
      <c r="E11" s="128" t="s">
        <v>67</v>
      </c>
      <c r="F11" s="46" t="s">
        <v>34</v>
      </c>
      <c r="G11" s="116"/>
    </row>
    <row r="12" spans="1:6" ht="15" customHeight="1">
      <c r="A12" s="47"/>
      <c r="B12" s="47"/>
      <c r="C12" s="47"/>
      <c r="D12" s="47"/>
      <c r="E12" s="47"/>
      <c r="F12" s="47"/>
    </row>
    <row r="13" spans="1:7" ht="15" customHeight="1">
      <c r="A13" s="48" t="s">
        <v>26</v>
      </c>
      <c r="B13" s="29" t="s">
        <v>7</v>
      </c>
      <c r="C13" s="49">
        <f>+1T!F13</f>
        <v>458.6666666666667</v>
      </c>
      <c r="D13" s="49">
        <f>+2T!F13</f>
        <v>433.3333333333333</v>
      </c>
      <c r="E13" s="117">
        <f>+AVERAGE(C13:D13)</f>
        <v>446</v>
      </c>
      <c r="F13" s="49">
        <f>1T!G13</f>
        <v>463</v>
      </c>
      <c r="G13" s="54"/>
    </row>
    <row r="14" spans="1:8" ht="15" customHeight="1">
      <c r="A14" s="50"/>
      <c r="H14" s="54"/>
    </row>
    <row r="15" spans="1:6" s="31" customFormat="1" ht="15" customHeight="1" thickBot="1">
      <c r="A15" s="23"/>
      <c r="B15" s="23"/>
      <c r="C15" s="51"/>
      <c r="D15" s="51"/>
      <c r="E15" s="51"/>
      <c r="F15" s="51"/>
    </row>
    <row r="16" spans="1:5" ht="15" customHeight="1" thickTop="1">
      <c r="A16" s="138" t="s">
        <v>79</v>
      </c>
      <c r="B16" s="40"/>
      <c r="C16" s="40"/>
      <c r="D16" s="40"/>
      <c r="E16" s="40"/>
    </row>
    <row r="17" ht="15" customHeight="1"/>
    <row r="18" ht="15" customHeight="1"/>
    <row r="19" spans="1:5" ht="15" customHeight="1">
      <c r="A19" s="142" t="s">
        <v>13</v>
      </c>
      <c r="B19" s="142"/>
      <c r="C19" s="142"/>
      <c r="D19" s="142"/>
      <c r="E19" s="142"/>
    </row>
    <row r="20" spans="1:5" ht="15" customHeight="1">
      <c r="A20" s="143" t="s">
        <v>28</v>
      </c>
      <c r="B20" s="143"/>
      <c r="C20" s="143"/>
      <c r="D20" s="143"/>
      <c r="E20" s="143"/>
    </row>
    <row r="21" spans="1:5" ht="15" customHeight="1">
      <c r="A21" s="143" t="s">
        <v>36</v>
      </c>
      <c r="B21" s="143"/>
      <c r="C21" s="143"/>
      <c r="D21" s="143"/>
      <c r="E21" s="143"/>
    </row>
    <row r="22" ht="15" customHeight="1"/>
    <row r="23" spans="1:10" s="31" customFormat="1" ht="15" customHeight="1" thickBot="1">
      <c r="A23" s="33" t="s">
        <v>62</v>
      </c>
      <c r="B23" s="38" t="s">
        <v>6</v>
      </c>
      <c r="C23" s="38" t="s">
        <v>38</v>
      </c>
      <c r="D23" s="38" t="s">
        <v>39</v>
      </c>
      <c r="E23" s="108"/>
      <c r="F23" s="116"/>
      <c r="I23" s="5"/>
      <c r="J23" s="5"/>
    </row>
    <row r="24" spans="1:5" ht="15" customHeight="1">
      <c r="A24" s="47"/>
      <c r="B24" s="47"/>
      <c r="C24" s="47"/>
      <c r="D24" s="47"/>
      <c r="E24" s="89"/>
    </row>
    <row r="25" spans="1:5" ht="15" customHeight="1">
      <c r="A25" s="48" t="s">
        <v>26</v>
      </c>
      <c r="E25" s="74"/>
    </row>
    <row r="26" spans="1:5" ht="15" customHeight="1">
      <c r="A26" s="52" t="s">
        <v>21</v>
      </c>
      <c r="B26" s="29">
        <f>+1T!E26</f>
        <v>38104238.93</v>
      </c>
      <c r="C26" s="29">
        <f>+2T!E26</f>
        <v>65103669.93000001</v>
      </c>
      <c r="D26" s="29">
        <f>+B26+C26</f>
        <v>103207908.86000001</v>
      </c>
      <c r="E26" s="74"/>
    </row>
    <row r="27" spans="1:5" ht="15" customHeight="1">
      <c r="A27" s="52" t="s">
        <v>22</v>
      </c>
      <c r="B27" s="29">
        <f>+1T!E27</f>
        <v>7216661.73</v>
      </c>
      <c r="C27" s="29">
        <f>+2T!E27</f>
        <v>510000</v>
      </c>
      <c r="D27" s="29">
        <f>+B27+C27</f>
        <v>7726661.73</v>
      </c>
      <c r="E27" s="74"/>
    </row>
    <row r="28" spans="1:5" ht="15" customHeight="1">
      <c r="A28" s="52" t="s">
        <v>23</v>
      </c>
      <c r="B28" s="29">
        <f>+1T!E28</f>
        <v>3981276</v>
      </c>
      <c r="C28" s="29">
        <f>+2T!E28</f>
        <v>2135424.75</v>
      </c>
      <c r="D28" s="29">
        <f>+B28+C28</f>
        <v>6116700.75</v>
      </c>
      <c r="E28" s="74"/>
    </row>
    <row r="29" spans="1:5" ht="15" customHeight="1">
      <c r="A29" s="52"/>
      <c r="B29" s="22"/>
      <c r="C29" s="22"/>
      <c r="D29" s="22"/>
      <c r="E29" s="74"/>
    </row>
    <row r="30" spans="1:5" s="31" customFormat="1" ht="15" customHeight="1" thickBot="1">
      <c r="A30" s="23" t="s">
        <v>12</v>
      </c>
      <c r="B30" s="23">
        <f>SUM(B26:B29)</f>
        <v>49302176.66</v>
      </c>
      <c r="C30" s="23">
        <f>SUM(C26:C29)</f>
        <v>67749094.68</v>
      </c>
      <c r="D30" s="23">
        <f>SUM(D26:D29)</f>
        <v>117051271.34000002</v>
      </c>
      <c r="E30" s="56"/>
    </row>
    <row r="31" ht="15" customHeight="1" thickTop="1">
      <c r="A31" s="138" t="s">
        <v>80</v>
      </c>
    </row>
    <row r="32" ht="15" customHeight="1"/>
    <row r="33" ht="15" customHeight="1"/>
    <row r="34" spans="1:4" ht="15" customHeight="1">
      <c r="A34" s="143" t="s">
        <v>14</v>
      </c>
      <c r="B34" s="143"/>
      <c r="C34" s="143"/>
      <c r="D34" s="143"/>
    </row>
    <row r="35" spans="1:4" ht="15" customHeight="1">
      <c r="A35" s="143" t="s">
        <v>27</v>
      </c>
      <c r="B35" s="143"/>
      <c r="C35" s="143"/>
      <c r="D35" s="143"/>
    </row>
    <row r="36" spans="1:4" ht="15" customHeight="1">
      <c r="A36" s="143" t="s">
        <v>36</v>
      </c>
      <c r="B36" s="143"/>
      <c r="C36" s="143"/>
      <c r="D36" s="143"/>
    </row>
    <row r="37" ht="15" customHeight="1"/>
    <row r="38" spans="1:4" s="31" customFormat="1" ht="15" customHeight="1" thickBot="1">
      <c r="A38" s="38" t="s">
        <v>9</v>
      </c>
      <c r="B38" s="38" t="s">
        <v>6</v>
      </c>
      <c r="C38" s="38" t="s">
        <v>32</v>
      </c>
      <c r="D38" s="38" t="s">
        <v>39</v>
      </c>
    </row>
    <row r="39" spans="1:4" s="31" customFormat="1" ht="15" customHeight="1">
      <c r="A39" s="37"/>
      <c r="B39" s="37"/>
      <c r="C39" s="37"/>
      <c r="D39" s="37"/>
    </row>
    <row r="40" spans="1:9" s="53" customFormat="1" ht="15" customHeight="1">
      <c r="A40" s="96" t="s">
        <v>63</v>
      </c>
      <c r="B40" s="15">
        <f>+1T!E40</f>
        <v>1540000</v>
      </c>
      <c r="C40" s="15">
        <f>+2T!E40</f>
        <v>3228450</v>
      </c>
      <c r="D40" s="15">
        <f>SUM(B40:C40)</f>
        <v>4768450</v>
      </c>
      <c r="E40" s="15"/>
      <c r="I40" s="15"/>
    </row>
    <row r="41" spans="1:9" s="53" customFormat="1" ht="15" customHeight="1">
      <c r="A41" s="96" t="s">
        <v>64</v>
      </c>
      <c r="B41" s="53">
        <f>+1T!E41</f>
        <v>43780900.66</v>
      </c>
      <c r="C41" s="53">
        <f>+2T!E41</f>
        <v>62385219.93000001</v>
      </c>
      <c r="D41" s="15">
        <f>SUM(B41:C41)</f>
        <v>106166120.59</v>
      </c>
      <c r="E41" s="15"/>
      <c r="I41" s="15"/>
    </row>
    <row r="42" spans="1:9" s="53" customFormat="1" ht="15" customHeight="1">
      <c r="A42" s="96" t="s">
        <v>65</v>
      </c>
      <c r="B42" s="53">
        <f>+1T!E42</f>
        <v>3981276</v>
      </c>
      <c r="C42" s="53">
        <f>+2T!E42</f>
        <v>2135424.75</v>
      </c>
      <c r="D42" s="15">
        <f>SUM(B42:C42)</f>
        <v>6116700.75</v>
      </c>
      <c r="E42" s="15"/>
      <c r="I42" s="15"/>
    </row>
    <row r="43" ht="15" customHeight="1"/>
    <row r="44" spans="1:4" s="31" customFormat="1" ht="15" customHeight="1" thickBot="1">
      <c r="A44" s="23" t="s">
        <v>12</v>
      </c>
      <c r="B44" s="23">
        <f>SUM(B40:B42)</f>
        <v>49302176.66</v>
      </c>
      <c r="C44" s="23">
        <f>SUM(C40:C42)</f>
        <v>67749094.68</v>
      </c>
      <c r="D44" s="23">
        <f>SUM(D40:D42)</f>
        <v>117051271.34</v>
      </c>
    </row>
    <row r="45" ht="15" customHeight="1" thickTop="1">
      <c r="A45" s="138" t="s">
        <v>80</v>
      </c>
    </row>
    <row r="46" ht="15" customHeight="1"/>
    <row r="47" ht="15" customHeight="1">
      <c r="A47" s="31"/>
    </row>
    <row r="48" spans="1:4" ht="15" customHeight="1">
      <c r="A48" s="143" t="s">
        <v>19</v>
      </c>
      <c r="B48" s="143"/>
      <c r="C48" s="143"/>
      <c r="D48" s="143"/>
    </row>
    <row r="49" spans="1:4" ht="15" customHeight="1">
      <c r="A49" s="143" t="s">
        <v>15</v>
      </c>
      <c r="B49" s="143"/>
      <c r="C49" s="143"/>
      <c r="D49" s="143"/>
    </row>
    <row r="50" spans="1:4" ht="18" customHeight="1">
      <c r="A50" s="143" t="s">
        <v>36</v>
      </c>
      <c r="B50" s="143"/>
      <c r="C50" s="143"/>
      <c r="D50" s="143"/>
    </row>
    <row r="51" ht="15" customHeight="1"/>
    <row r="52" spans="1:4" s="31" customFormat="1" ht="15" customHeight="1" thickBot="1">
      <c r="A52" s="38" t="s">
        <v>9</v>
      </c>
      <c r="B52" s="38" t="s">
        <v>6</v>
      </c>
      <c r="C52" s="38" t="s">
        <v>32</v>
      </c>
      <c r="D52" s="38" t="s">
        <v>39</v>
      </c>
    </row>
    <row r="53" ht="15" customHeight="1"/>
    <row r="54" spans="1:4" ht="15" customHeight="1">
      <c r="A54" s="29" t="s">
        <v>35</v>
      </c>
      <c r="B54" s="29">
        <f>+1T!E54</f>
        <v>300469302.14</v>
      </c>
      <c r="C54" s="29">
        <f>+2T!E54</f>
        <v>448291195.32</v>
      </c>
      <c r="D54" s="29">
        <f>B54</f>
        <v>300469302.14</v>
      </c>
    </row>
    <row r="55" spans="1:4" ht="15" customHeight="1">
      <c r="A55" s="29" t="s">
        <v>16</v>
      </c>
      <c r="B55" s="29">
        <f>+1T!E55</f>
        <v>204510879</v>
      </c>
      <c r="C55" s="29">
        <f>+2T!E55</f>
        <v>363000000</v>
      </c>
      <c r="D55" s="29">
        <f>SUM(B55:C55)</f>
        <v>567510879</v>
      </c>
    </row>
    <row r="56" spans="1:4" ht="15" customHeight="1">
      <c r="A56" s="29" t="s">
        <v>17</v>
      </c>
      <c r="B56" s="29">
        <f>+1T!E56</f>
        <v>504980181.14</v>
      </c>
      <c r="C56" s="29">
        <f>+2T!E56</f>
        <v>811291195.3199999</v>
      </c>
      <c r="D56" s="29">
        <f>SUM(D54:D55)</f>
        <v>867980181.14</v>
      </c>
    </row>
    <row r="57" spans="1:4" ht="15" customHeight="1">
      <c r="A57" s="29" t="s">
        <v>18</v>
      </c>
      <c r="B57" s="29">
        <f>+1T!E57</f>
        <v>49302176.66</v>
      </c>
      <c r="C57" s="29">
        <f>+2T!E57</f>
        <v>67749094.68</v>
      </c>
      <c r="D57" s="29">
        <f>SUM(B57:C57)</f>
        <v>117051271.34</v>
      </c>
    </row>
    <row r="58" spans="1:4" s="104" customFormat="1" ht="15" customHeight="1">
      <c r="A58" s="152" t="s">
        <v>90</v>
      </c>
      <c r="B58" s="104">
        <f>1T!E58</f>
        <v>7386809.16</v>
      </c>
      <c r="C58" s="104">
        <f>2T!E58</f>
        <v>0</v>
      </c>
      <c r="D58" s="122">
        <f>SUM(B58:C58)</f>
        <v>7386809.16</v>
      </c>
    </row>
    <row r="59" spans="1:5" ht="15" customHeight="1">
      <c r="A59" s="122" t="s">
        <v>68</v>
      </c>
      <c r="B59" s="29">
        <f>+1T!E59</f>
        <v>448291195.32</v>
      </c>
      <c r="C59" s="118">
        <f>+2T!E59</f>
        <v>743542100.6399999</v>
      </c>
      <c r="D59" s="29">
        <f>+D56-D57-D58</f>
        <v>743542100.64</v>
      </c>
      <c r="E59" s="54"/>
    </row>
    <row r="60" spans="1:4" s="31" customFormat="1" ht="15" customHeight="1" thickBot="1">
      <c r="A60" s="23"/>
      <c r="B60" s="23"/>
      <c r="C60" s="23"/>
      <c r="D60" s="23"/>
    </row>
    <row r="61" ht="15" customHeight="1" thickTop="1">
      <c r="A61" s="138" t="s">
        <v>80</v>
      </c>
    </row>
    <row r="62" ht="15" customHeight="1"/>
    <row r="64" ht="15">
      <c r="A64" s="139" t="s">
        <v>87</v>
      </c>
    </row>
    <row r="65" ht="15">
      <c r="A65" s="92"/>
    </row>
    <row r="66" ht="15">
      <c r="A66" s="92"/>
    </row>
    <row r="67" ht="15">
      <c r="A67" s="92"/>
    </row>
  </sheetData>
  <sheetProtection/>
  <mergeCells count="12">
    <mergeCell ref="A1:E1"/>
    <mergeCell ref="A8:E8"/>
    <mergeCell ref="A9:E9"/>
    <mergeCell ref="A19:E19"/>
    <mergeCell ref="A20:E20"/>
    <mergeCell ref="A21:E21"/>
    <mergeCell ref="A34:D34"/>
    <mergeCell ref="A35:D35"/>
    <mergeCell ref="A36:D36"/>
    <mergeCell ref="A48:D48"/>
    <mergeCell ref="A49:D49"/>
    <mergeCell ref="A50:D50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7"/>
  <sheetViews>
    <sheetView zoomScale="70" zoomScaleNormal="70" zoomScalePageLayoutView="0" workbookViewId="0" topLeftCell="A49">
      <selection activeCell="B84" sqref="B84"/>
    </sheetView>
  </sheetViews>
  <sheetFormatPr defaultColWidth="11.421875" defaultRowHeight="15"/>
  <cols>
    <col min="1" max="1" width="68.7109375" style="29" customWidth="1"/>
    <col min="2" max="2" width="19.57421875" style="29" customWidth="1"/>
    <col min="3" max="3" width="32.28125" style="29" customWidth="1"/>
    <col min="4" max="4" width="26.140625" style="29" customWidth="1"/>
    <col min="5" max="5" width="35.8515625" style="29" customWidth="1"/>
    <col min="6" max="6" width="18.00390625" style="29" customWidth="1"/>
    <col min="7" max="7" width="13.421875" style="29" customWidth="1"/>
    <col min="8" max="16384" width="11.421875" style="29" customWidth="1"/>
  </cols>
  <sheetData>
    <row r="1" spans="1:2" ht="15">
      <c r="A1" s="147" t="s">
        <v>20</v>
      </c>
      <c r="B1" s="147"/>
    </row>
    <row r="2" spans="1:2" ht="15">
      <c r="A2" s="30" t="s">
        <v>0</v>
      </c>
      <c r="B2" s="31" t="s">
        <v>24</v>
      </c>
    </row>
    <row r="3" spans="1:2" ht="15">
      <c r="A3" s="30" t="s">
        <v>1</v>
      </c>
      <c r="B3" s="31" t="s">
        <v>25</v>
      </c>
    </row>
    <row r="4" spans="1:2" ht="15">
      <c r="A4" s="30" t="s">
        <v>10</v>
      </c>
      <c r="B4" s="31" t="s">
        <v>25</v>
      </c>
    </row>
    <row r="5" spans="1:2" ht="15">
      <c r="A5" s="30" t="s">
        <v>33</v>
      </c>
      <c r="B5" s="31" t="s">
        <v>81</v>
      </c>
    </row>
    <row r="6" spans="1:2" ht="15">
      <c r="A6" s="30"/>
      <c r="B6" s="31"/>
    </row>
    <row r="7" spans="1:2" ht="15">
      <c r="A7" s="30"/>
      <c r="B7" s="31"/>
    </row>
    <row r="8" spans="1:7" ht="15">
      <c r="A8" s="143" t="s">
        <v>40</v>
      </c>
      <c r="B8" s="143"/>
      <c r="C8" s="143"/>
      <c r="D8" s="143"/>
      <c r="E8" s="143"/>
      <c r="F8" s="143"/>
      <c r="G8" s="143"/>
    </row>
    <row r="9" spans="1:7" ht="15">
      <c r="A9" s="143" t="s">
        <v>11</v>
      </c>
      <c r="B9" s="143"/>
      <c r="C9" s="143"/>
      <c r="D9" s="143"/>
      <c r="E9" s="143"/>
      <c r="F9" s="143"/>
      <c r="G9" s="143"/>
    </row>
    <row r="10" spans="1:5" ht="15">
      <c r="A10" s="32"/>
      <c r="B10" s="32"/>
      <c r="C10" s="32"/>
      <c r="D10" s="32"/>
      <c r="E10" s="32"/>
    </row>
    <row r="11" spans="1:8" ht="31.5" customHeight="1" thickBot="1">
      <c r="A11" s="33" t="s">
        <v>62</v>
      </c>
      <c r="B11" s="33" t="s">
        <v>2</v>
      </c>
      <c r="C11" s="33" t="s">
        <v>6</v>
      </c>
      <c r="D11" s="33" t="s">
        <v>32</v>
      </c>
      <c r="E11" s="33" t="s">
        <v>41</v>
      </c>
      <c r="F11" s="124" t="s">
        <v>66</v>
      </c>
      <c r="G11" s="33" t="s">
        <v>42</v>
      </c>
      <c r="H11" s="54"/>
    </row>
    <row r="12" ht="15">
      <c r="H12" s="54"/>
    </row>
    <row r="13" spans="1:8" ht="15">
      <c r="A13" s="29" t="s">
        <v>26</v>
      </c>
      <c r="B13" s="29" t="s">
        <v>7</v>
      </c>
      <c r="C13" s="34">
        <f>+1T!F13</f>
        <v>458.6666666666667</v>
      </c>
      <c r="D13" s="34">
        <f>+2T!F13</f>
        <v>433.3333333333333</v>
      </c>
      <c r="E13" s="34">
        <f>+3T!F13</f>
        <v>416.3333333333333</v>
      </c>
      <c r="F13" s="117">
        <f>AVERAGE(C13:E13)</f>
        <v>436.1111111111111</v>
      </c>
      <c r="G13" s="34">
        <f>1T!G13</f>
        <v>463</v>
      </c>
      <c r="H13" s="118"/>
    </row>
    <row r="15" spans="1:7" ht="15.75" thickBot="1">
      <c r="A15" s="35"/>
      <c r="B15" s="35"/>
      <c r="C15" s="148" t="s">
        <v>43</v>
      </c>
      <c r="D15" s="148"/>
      <c r="E15" s="148"/>
      <c r="F15" s="149"/>
      <c r="G15" s="36"/>
    </row>
    <row r="16" ht="15">
      <c r="A16" s="138" t="s">
        <v>82</v>
      </c>
    </row>
    <row r="19" spans="1:6" ht="15">
      <c r="A19" s="143" t="s">
        <v>44</v>
      </c>
      <c r="B19" s="143"/>
      <c r="C19" s="143"/>
      <c r="D19" s="143"/>
      <c r="E19" s="143"/>
      <c r="F19" s="143"/>
    </row>
    <row r="20" spans="1:6" ht="15">
      <c r="A20" s="143" t="s">
        <v>45</v>
      </c>
      <c r="B20" s="143"/>
      <c r="C20" s="143"/>
      <c r="D20" s="143"/>
      <c r="E20" s="143"/>
      <c r="F20" s="143"/>
    </row>
    <row r="21" spans="1:6" ht="15">
      <c r="A21" s="142" t="s">
        <v>36</v>
      </c>
      <c r="B21" s="142"/>
      <c r="C21" s="142"/>
      <c r="D21" s="142"/>
      <c r="E21" s="142"/>
      <c r="F21" s="142"/>
    </row>
    <row r="22" spans="1:6" ht="15">
      <c r="A22" s="37"/>
      <c r="B22" s="37"/>
      <c r="C22" s="37"/>
      <c r="D22" s="37"/>
      <c r="E22" s="37"/>
      <c r="F22" s="37"/>
    </row>
    <row r="23" spans="1:7" ht="15.75" thickBot="1">
      <c r="A23" s="33" t="s">
        <v>62</v>
      </c>
      <c r="B23" s="38" t="s">
        <v>6</v>
      </c>
      <c r="C23" s="38" t="s">
        <v>32</v>
      </c>
      <c r="D23" s="38" t="s">
        <v>41</v>
      </c>
      <c r="E23" s="38" t="s">
        <v>46</v>
      </c>
      <c r="F23" s="108"/>
      <c r="G23" s="116"/>
    </row>
    <row r="24" spans="2:6" ht="15">
      <c r="B24" s="22"/>
      <c r="F24" s="74"/>
    </row>
    <row r="25" spans="1:6" ht="15">
      <c r="A25" s="29" t="s">
        <v>26</v>
      </c>
      <c r="B25" s="22"/>
      <c r="F25" s="74"/>
    </row>
    <row r="26" spans="1:6" ht="15">
      <c r="A26" s="39" t="s">
        <v>21</v>
      </c>
      <c r="B26" s="22">
        <f>+1T!E26</f>
        <v>38104238.93</v>
      </c>
      <c r="C26" s="22">
        <f>+2T!E26</f>
        <v>65103669.93000001</v>
      </c>
      <c r="D26" s="22">
        <f>+3T!E26</f>
        <v>55033414.55</v>
      </c>
      <c r="E26" s="29">
        <f>+SUM(B26:D26)</f>
        <v>158241323.41000003</v>
      </c>
      <c r="F26" s="74"/>
    </row>
    <row r="27" spans="1:6" ht="15">
      <c r="A27" s="39" t="s">
        <v>22</v>
      </c>
      <c r="B27" s="22">
        <f>+1T!E27</f>
        <v>7216661.73</v>
      </c>
      <c r="C27" s="22">
        <f>+2T!E27</f>
        <v>510000</v>
      </c>
      <c r="D27" s="70">
        <f>+3T!E27</f>
        <v>145840</v>
      </c>
      <c r="E27" s="29">
        <f>+SUM(B27:D27)</f>
        <v>7872501.73</v>
      </c>
      <c r="F27" s="74"/>
    </row>
    <row r="28" spans="1:6" ht="15">
      <c r="A28" s="39" t="s">
        <v>23</v>
      </c>
      <c r="B28" s="22">
        <f>+1T!E28</f>
        <v>3981276</v>
      </c>
      <c r="C28" s="22">
        <f>+2T!E28</f>
        <v>2135424.75</v>
      </c>
      <c r="D28" s="70">
        <f>+3T!E28</f>
        <v>49168909.6</v>
      </c>
      <c r="E28" s="29">
        <f>+SUM(B28:D28)</f>
        <v>55285610.35</v>
      </c>
      <c r="F28" s="74"/>
    </row>
    <row r="29" spans="2:6" ht="15">
      <c r="B29" s="22"/>
      <c r="C29" s="22"/>
      <c r="D29" s="22"/>
      <c r="F29" s="74"/>
    </row>
    <row r="30" spans="1:7" ht="15.75" thickBot="1">
      <c r="A30" s="35" t="s">
        <v>12</v>
      </c>
      <c r="B30" s="35">
        <f>SUM(B26:B28)</f>
        <v>49302176.66</v>
      </c>
      <c r="C30" s="35">
        <f>SUM(C26:C28)</f>
        <v>67749094.68</v>
      </c>
      <c r="D30" s="35">
        <f>SUM(D26:D28)</f>
        <v>104348164.15</v>
      </c>
      <c r="E30" s="35">
        <f>SUM(E26:E28)</f>
        <v>221399435.49</v>
      </c>
      <c r="F30" s="111"/>
      <c r="G30" s="54"/>
    </row>
    <row r="31" ht="15">
      <c r="A31" s="138" t="s">
        <v>82</v>
      </c>
    </row>
    <row r="34" spans="1:5" ht="15">
      <c r="A34" s="143" t="s">
        <v>47</v>
      </c>
      <c r="B34" s="143"/>
      <c r="C34" s="143"/>
      <c r="D34" s="143"/>
      <c r="E34" s="143"/>
    </row>
    <row r="35" spans="1:5" ht="15.75" customHeight="1">
      <c r="A35" s="143" t="s">
        <v>27</v>
      </c>
      <c r="B35" s="143"/>
      <c r="C35" s="143"/>
      <c r="D35" s="143"/>
      <c r="E35" s="143"/>
    </row>
    <row r="36" spans="1:5" ht="15.75" customHeight="1">
      <c r="A36" s="143" t="s">
        <v>36</v>
      </c>
      <c r="B36" s="143"/>
      <c r="C36" s="143"/>
      <c r="D36" s="143"/>
      <c r="E36" s="143"/>
    </row>
    <row r="37" spans="1:4" ht="15.75" customHeight="1">
      <c r="A37" s="32"/>
      <c r="B37" s="32"/>
      <c r="C37" s="32"/>
      <c r="D37" s="32"/>
    </row>
    <row r="38" spans="1:5" ht="15.75" customHeight="1" thickBot="1">
      <c r="A38" s="38" t="s">
        <v>9</v>
      </c>
      <c r="B38" s="38" t="s">
        <v>6</v>
      </c>
      <c r="C38" s="38" t="s">
        <v>32</v>
      </c>
      <c r="D38" s="38" t="s">
        <v>41</v>
      </c>
      <c r="E38" s="38" t="s">
        <v>46</v>
      </c>
    </row>
    <row r="39" ht="15.75" customHeight="1"/>
    <row r="40" spans="1:5" ht="15.75" customHeight="1">
      <c r="A40" s="96" t="s">
        <v>63</v>
      </c>
      <c r="B40" s="29">
        <f>+1T!E40</f>
        <v>1540000</v>
      </c>
      <c r="C40" s="29">
        <f>+2T!E40</f>
        <v>3228450</v>
      </c>
      <c r="D40" s="29">
        <f>+3T!E40</f>
        <v>3120000</v>
      </c>
      <c r="E40" s="29">
        <f>SUM(B40:D40)</f>
        <v>7888450</v>
      </c>
    </row>
    <row r="41" spans="1:5" ht="15.75" customHeight="1">
      <c r="A41" s="96" t="s">
        <v>64</v>
      </c>
      <c r="B41" s="70">
        <f>+1T!E41</f>
        <v>43780900.66</v>
      </c>
      <c r="C41" s="70">
        <f>+2T!E41</f>
        <v>62385219.93000001</v>
      </c>
      <c r="D41" s="70">
        <f>+3T!E41</f>
        <v>52059254.55</v>
      </c>
      <c r="E41" s="29">
        <f>SUM(B41:D41)</f>
        <v>158225375.14</v>
      </c>
    </row>
    <row r="42" spans="1:5" ht="15.75" customHeight="1">
      <c r="A42" s="96" t="s">
        <v>65</v>
      </c>
      <c r="B42" s="70">
        <f>+1T!E42</f>
        <v>3981276</v>
      </c>
      <c r="C42" s="70">
        <f>+2T!E42</f>
        <v>2135424.75</v>
      </c>
      <c r="D42" s="70">
        <f>+3T!E42</f>
        <v>49168909.6</v>
      </c>
      <c r="E42" s="29">
        <f>SUM(B42:D42)</f>
        <v>55285610.35</v>
      </c>
    </row>
    <row r="43" ht="15.75" customHeight="1"/>
    <row r="44" spans="1:5" ht="15.75" customHeight="1" thickBot="1">
      <c r="A44" s="23" t="s">
        <v>12</v>
      </c>
      <c r="B44" s="23">
        <f>SUM(B40:B43)</f>
        <v>49302176.66</v>
      </c>
      <c r="C44" s="23">
        <f>SUM(C40:C43)</f>
        <v>67749094.68</v>
      </c>
      <c r="D44" s="23">
        <f>SUM(D40:D43)</f>
        <v>104348164.15</v>
      </c>
      <c r="E44" s="23">
        <f>SUM(E40:E43)</f>
        <v>221399435.48999998</v>
      </c>
    </row>
    <row r="45" spans="1:4" ht="15.75" customHeight="1" thickTop="1">
      <c r="A45" s="138" t="s">
        <v>83</v>
      </c>
      <c r="B45" s="32"/>
      <c r="C45" s="32"/>
      <c r="D45" s="32"/>
    </row>
    <row r="46" spans="2:4" ht="15.75" customHeight="1">
      <c r="B46" s="32"/>
      <c r="C46" s="32"/>
      <c r="D46" s="32"/>
    </row>
    <row r="47" spans="2:4" ht="15.75" customHeight="1">
      <c r="B47" s="32"/>
      <c r="C47" s="32"/>
      <c r="D47" s="32"/>
    </row>
    <row r="48" spans="1:5" ht="15">
      <c r="A48" s="143" t="s">
        <v>48</v>
      </c>
      <c r="B48" s="143"/>
      <c r="C48" s="143"/>
      <c r="D48" s="143"/>
      <c r="E48" s="143"/>
    </row>
    <row r="49" spans="1:5" ht="15">
      <c r="A49" s="143" t="s">
        <v>15</v>
      </c>
      <c r="B49" s="143"/>
      <c r="C49" s="143"/>
      <c r="D49" s="143"/>
      <c r="E49" s="143"/>
    </row>
    <row r="50" spans="1:5" ht="15">
      <c r="A50" s="143" t="s">
        <v>36</v>
      </c>
      <c r="B50" s="143"/>
      <c r="C50" s="143"/>
      <c r="D50" s="143"/>
      <c r="E50" s="143"/>
    </row>
    <row r="51" spans="1:4" ht="15">
      <c r="A51" s="32"/>
      <c r="B51" s="32"/>
      <c r="C51" s="32"/>
      <c r="D51" s="32"/>
    </row>
    <row r="52" spans="1:5" ht="15.75" thickBot="1">
      <c r="A52" s="35" t="s">
        <v>9</v>
      </c>
      <c r="B52" s="38" t="s">
        <v>6</v>
      </c>
      <c r="C52" s="38" t="s">
        <v>32</v>
      </c>
      <c r="D52" s="38" t="s">
        <v>41</v>
      </c>
      <c r="E52" s="38" t="s">
        <v>46</v>
      </c>
    </row>
    <row r="54" spans="1:5" ht="15">
      <c r="A54" s="29" t="s">
        <v>49</v>
      </c>
      <c r="B54" s="22">
        <f>+1T!E54</f>
        <v>300469302.14</v>
      </c>
      <c r="C54" s="22">
        <f>+2T!E54</f>
        <v>448291195.32</v>
      </c>
      <c r="D54" s="22">
        <f>+3T!E54</f>
        <v>743542100.6399999</v>
      </c>
      <c r="E54" s="29">
        <f>B54</f>
        <v>300469302.14</v>
      </c>
    </row>
    <row r="55" spans="1:5" ht="15">
      <c r="A55" s="29" t="s">
        <v>16</v>
      </c>
      <c r="B55" s="22">
        <f>+1T!E55</f>
        <v>204510879</v>
      </c>
      <c r="C55" s="22">
        <f>+2T!E55</f>
        <v>363000000</v>
      </c>
      <c r="D55" s="70">
        <f>+3T!E55</f>
        <v>157000000</v>
      </c>
      <c r="E55" s="29">
        <f>SUM(B55:D55)</f>
        <v>724510879</v>
      </c>
    </row>
    <row r="56" spans="1:5" ht="15">
      <c r="A56" s="29" t="s">
        <v>17</v>
      </c>
      <c r="B56" s="22">
        <f>+1T!E56</f>
        <v>504980181.14</v>
      </c>
      <c r="C56" s="22">
        <f>+2T!E56</f>
        <v>811291195.3199999</v>
      </c>
      <c r="D56" s="70">
        <f>+3T!E56</f>
        <v>900542100.6399999</v>
      </c>
      <c r="E56" s="29">
        <f>SUM(E54:E55)</f>
        <v>1024980181.14</v>
      </c>
    </row>
    <row r="57" spans="1:5" ht="15">
      <c r="A57" s="29" t="s">
        <v>18</v>
      </c>
      <c r="B57" s="22">
        <f>+1T!E57</f>
        <v>49302176.66</v>
      </c>
      <c r="C57" s="22">
        <f>+2T!E57</f>
        <v>67749094.68</v>
      </c>
      <c r="D57" s="70">
        <f>+3T!E57</f>
        <v>104348164.14999999</v>
      </c>
      <c r="E57" s="29">
        <f>SUM(B57:D57)</f>
        <v>221399435.49</v>
      </c>
    </row>
    <row r="58" spans="1:5" s="104" customFormat="1" ht="15">
      <c r="A58" s="152" t="s">
        <v>90</v>
      </c>
      <c r="B58" s="104">
        <f>1T!E58</f>
        <v>7386809.16</v>
      </c>
      <c r="C58" s="104">
        <f>2T!E58</f>
        <v>0</v>
      </c>
      <c r="D58" s="104">
        <f>3T!E58</f>
        <v>0</v>
      </c>
      <c r="E58" s="122">
        <f>SUM(B58:D58)</f>
        <v>7386809.16</v>
      </c>
    </row>
    <row r="59" spans="1:6" ht="15">
      <c r="A59" s="123" t="s">
        <v>68</v>
      </c>
      <c r="B59" s="22">
        <f>+1T!E59</f>
        <v>448291195.32</v>
      </c>
      <c r="C59" s="118">
        <f>+2T!E59</f>
        <v>743542100.6399999</v>
      </c>
      <c r="D59" s="70">
        <f>+3T!E59</f>
        <v>796193936.4899999</v>
      </c>
      <c r="E59" s="40">
        <f>+E56-E57-E58</f>
        <v>796193936.49</v>
      </c>
      <c r="F59" s="54"/>
    </row>
    <row r="60" spans="1:6" ht="15.75" thickBot="1">
      <c r="A60" s="36"/>
      <c r="B60" s="41"/>
      <c r="C60" s="41"/>
      <c r="D60" s="41"/>
      <c r="E60" s="36"/>
      <c r="F60" s="40"/>
    </row>
    <row r="61" ht="15">
      <c r="A61" s="138" t="s">
        <v>82</v>
      </c>
    </row>
    <row r="64" ht="15">
      <c r="A64" s="140" t="s">
        <v>88</v>
      </c>
    </row>
    <row r="65" ht="15">
      <c r="A65" s="92"/>
    </row>
    <row r="66" ht="15">
      <c r="A66" s="92"/>
    </row>
    <row r="67" ht="15">
      <c r="A67" s="92"/>
    </row>
  </sheetData>
  <sheetProtection/>
  <mergeCells count="13">
    <mergeCell ref="A1:B1"/>
    <mergeCell ref="A8:G8"/>
    <mergeCell ref="A9:G9"/>
    <mergeCell ref="C15:F15"/>
    <mergeCell ref="A19:F19"/>
    <mergeCell ref="A20:F20"/>
    <mergeCell ref="A50:E50"/>
    <mergeCell ref="A21:F21"/>
    <mergeCell ref="A34:E34"/>
    <mergeCell ref="A35:E35"/>
    <mergeCell ref="A36:E36"/>
    <mergeCell ref="A48:E48"/>
    <mergeCell ref="A49:E49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67"/>
  <sheetViews>
    <sheetView tabSelected="1" zoomScale="80" zoomScaleNormal="80" zoomScalePageLayoutView="0" workbookViewId="0" topLeftCell="A28">
      <selection activeCell="C72" sqref="C72"/>
    </sheetView>
  </sheetViews>
  <sheetFormatPr defaultColWidth="11.421875" defaultRowHeight="15"/>
  <cols>
    <col min="1" max="1" width="68.7109375" style="1" customWidth="1"/>
    <col min="2" max="2" width="15.140625" style="1" bestFit="1" customWidth="1"/>
    <col min="3" max="3" width="19.00390625" style="1" customWidth="1"/>
    <col min="4" max="4" width="18.140625" style="1" customWidth="1"/>
    <col min="5" max="5" width="18.00390625" style="1" customWidth="1"/>
    <col min="6" max="6" width="19.28125" style="1" customWidth="1"/>
    <col min="7" max="7" width="23.8515625" style="1" customWidth="1"/>
    <col min="8" max="8" width="16.00390625" style="1" bestFit="1" customWidth="1"/>
    <col min="9" max="9" width="12.57421875" style="1" bestFit="1" customWidth="1"/>
    <col min="10" max="10" width="11.57421875" style="1" bestFit="1" customWidth="1"/>
    <col min="11" max="11" width="12.57421875" style="1" bestFit="1" customWidth="1"/>
    <col min="12" max="16384" width="11.421875" style="1" customWidth="1"/>
  </cols>
  <sheetData>
    <row r="1" spans="1:2" ht="15">
      <c r="A1" s="146" t="s">
        <v>20</v>
      </c>
      <c r="B1" s="146"/>
    </row>
    <row r="2" spans="1:2" ht="15">
      <c r="A2" s="28" t="s">
        <v>0</v>
      </c>
      <c r="B2" s="4" t="s">
        <v>24</v>
      </c>
    </row>
    <row r="3" spans="1:2" ht="15">
      <c r="A3" s="28" t="s">
        <v>1</v>
      </c>
      <c r="B3" s="4" t="s">
        <v>25</v>
      </c>
    </row>
    <row r="4" spans="1:2" ht="15">
      <c r="A4" s="28" t="s">
        <v>10</v>
      </c>
      <c r="B4" s="4" t="s">
        <v>25</v>
      </c>
    </row>
    <row r="5" spans="1:2" ht="15">
      <c r="A5" s="28" t="s">
        <v>33</v>
      </c>
      <c r="B5" s="77">
        <v>2017</v>
      </c>
    </row>
    <row r="6" spans="1:2" ht="15">
      <c r="A6" s="28"/>
      <c r="B6" s="4"/>
    </row>
    <row r="7" spans="1:2" ht="15">
      <c r="A7" s="28"/>
      <c r="B7" s="4"/>
    </row>
    <row r="8" spans="1:8" ht="15">
      <c r="A8" s="144" t="s">
        <v>40</v>
      </c>
      <c r="B8" s="144"/>
      <c r="C8" s="144"/>
      <c r="D8" s="144"/>
      <c r="E8" s="144"/>
      <c r="F8" s="144"/>
      <c r="G8" s="144"/>
      <c r="H8" s="144"/>
    </row>
    <row r="9" spans="1:8" ht="15">
      <c r="A9" s="145" t="s">
        <v>11</v>
      </c>
      <c r="B9" s="145"/>
      <c r="C9" s="145"/>
      <c r="D9" s="145"/>
      <c r="E9" s="145"/>
      <c r="F9" s="145"/>
      <c r="G9" s="145"/>
      <c r="H9" s="145"/>
    </row>
    <row r="10" spans="1:8" ht="15">
      <c r="A10" s="26"/>
      <c r="B10" s="26"/>
      <c r="C10" s="26"/>
      <c r="D10" s="26"/>
      <c r="E10" s="26"/>
      <c r="F10" s="26"/>
      <c r="G10" s="26"/>
      <c r="H10" s="26"/>
    </row>
    <row r="11" spans="1:9" ht="31.5" customHeight="1" thickBot="1">
      <c r="A11" s="33" t="s">
        <v>62</v>
      </c>
      <c r="B11" s="14" t="s">
        <v>2</v>
      </c>
      <c r="C11" s="14" t="s">
        <v>6</v>
      </c>
      <c r="D11" s="14" t="s">
        <v>32</v>
      </c>
      <c r="E11" s="14" t="s">
        <v>41</v>
      </c>
      <c r="F11" s="14" t="s">
        <v>56</v>
      </c>
      <c r="G11" s="126" t="s">
        <v>66</v>
      </c>
      <c r="H11" s="14" t="s">
        <v>42</v>
      </c>
      <c r="I11" s="54"/>
    </row>
    <row r="12" ht="15">
      <c r="I12" s="54"/>
    </row>
    <row r="13" spans="1:9" ht="15">
      <c r="A13" s="1" t="s">
        <v>26</v>
      </c>
      <c r="B13" s="1" t="s">
        <v>7</v>
      </c>
      <c r="C13" s="63">
        <f>+1T!F13</f>
        <v>458.6666666666667</v>
      </c>
      <c r="D13" s="64">
        <f>+2T!F13</f>
        <v>433.3333333333333</v>
      </c>
      <c r="E13" s="64">
        <f>+3T!F13</f>
        <v>416.3333333333333</v>
      </c>
      <c r="F13" s="64">
        <f>+4T!F13</f>
        <v>409</v>
      </c>
      <c r="G13" s="119">
        <f>AVERAGE(C13:F13)</f>
        <v>429.3333333333333</v>
      </c>
      <c r="H13" s="65">
        <f>1T!G13</f>
        <v>463</v>
      </c>
      <c r="I13" s="54"/>
    </row>
    <row r="15" spans="1:8" ht="15.75" thickBot="1">
      <c r="A15" s="66"/>
      <c r="B15" s="66"/>
      <c r="C15" s="150" t="s">
        <v>57</v>
      </c>
      <c r="D15" s="150"/>
      <c r="E15" s="150"/>
      <c r="F15" s="150"/>
      <c r="G15" s="151"/>
      <c r="H15" s="67"/>
    </row>
    <row r="16" ht="15">
      <c r="A16" s="136" t="s">
        <v>84</v>
      </c>
    </row>
    <row r="19" spans="1:7" ht="15">
      <c r="A19" s="144" t="s">
        <v>44</v>
      </c>
      <c r="B19" s="144"/>
      <c r="C19" s="144"/>
      <c r="D19" s="144"/>
      <c r="E19" s="144"/>
      <c r="F19" s="144"/>
      <c r="G19" s="144"/>
    </row>
    <row r="20" spans="1:7" ht="15">
      <c r="A20" s="144" t="s">
        <v>45</v>
      </c>
      <c r="B20" s="144"/>
      <c r="C20" s="144"/>
      <c r="D20" s="144"/>
      <c r="E20" s="144"/>
      <c r="F20" s="144"/>
      <c r="G20" s="144"/>
    </row>
    <row r="21" spans="1:7" ht="15">
      <c r="A21" s="145" t="s">
        <v>36</v>
      </c>
      <c r="B21" s="145"/>
      <c r="C21" s="145"/>
      <c r="D21" s="145"/>
      <c r="E21" s="145"/>
      <c r="F21" s="145"/>
      <c r="G21" s="145"/>
    </row>
    <row r="22" spans="1:7" ht="15">
      <c r="A22" s="26"/>
      <c r="B22" s="26"/>
      <c r="C22" s="26"/>
      <c r="D22" s="26"/>
      <c r="E22" s="26"/>
      <c r="F22" s="26"/>
      <c r="G22" s="26"/>
    </row>
    <row r="23" spans="1:9" ht="15.75" thickBot="1">
      <c r="A23" s="33" t="s">
        <v>62</v>
      </c>
      <c r="B23" s="14" t="s">
        <v>6</v>
      </c>
      <c r="C23" s="14" t="s">
        <v>32</v>
      </c>
      <c r="D23" s="14" t="s">
        <v>41</v>
      </c>
      <c r="E23" s="14" t="s">
        <v>56</v>
      </c>
      <c r="F23" s="14" t="s">
        <v>55</v>
      </c>
      <c r="G23" s="107"/>
      <c r="H23" s="107"/>
      <c r="I23" s="116"/>
    </row>
    <row r="24" spans="2:7" ht="15">
      <c r="B24" s="68"/>
      <c r="G24" s="112"/>
    </row>
    <row r="25" spans="1:8" ht="15">
      <c r="A25" s="1" t="s">
        <v>26</v>
      </c>
      <c r="B25" s="68"/>
      <c r="G25" s="112"/>
      <c r="H25" s="105"/>
    </row>
    <row r="26" spans="1:11" ht="15">
      <c r="A26" s="69" t="s">
        <v>21</v>
      </c>
      <c r="B26" s="70">
        <f>+1T!E26</f>
        <v>38104238.93</v>
      </c>
      <c r="C26" s="70">
        <f>+2T!E26</f>
        <v>65103669.93000001</v>
      </c>
      <c r="D26" s="70">
        <f>+3T!E26</f>
        <v>55033414.55</v>
      </c>
      <c r="E26" s="70">
        <f>+4T!E26</f>
        <v>46266477.17</v>
      </c>
      <c r="F26" s="71">
        <f>SUM(B26:E26)</f>
        <v>204507800.58000004</v>
      </c>
      <c r="G26" s="113"/>
      <c r="H26" s="101"/>
      <c r="I26" s="101"/>
      <c r="J26" s="101"/>
      <c r="K26" s="101"/>
    </row>
    <row r="27" spans="1:11" ht="15">
      <c r="A27" s="69" t="s">
        <v>22</v>
      </c>
      <c r="B27" s="70">
        <f>+1T!E27</f>
        <v>7216661.73</v>
      </c>
      <c r="C27" s="70">
        <f>+2T!E27</f>
        <v>510000</v>
      </c>
      <c r="D27" s="70">
        <f>+3T!E27</f>
        <v>145840</v>
      </c>
      <c r="E27" s="78">
        <f>+4T!E27</f>
        <v>0</v>
      </c>
      <c r="F27" s="71">
        <f>SUM(B27:E27)</f>
        <v>7872501.73</v>
      </c>
      <c r="G27" s="113"/>
      <c r="H27" s="101"/>
      <c r="I27" s="101"/>
      <c r="J27" s="101"/>
      <c r="K27" s="101"/>
    </row>
    <row r="28" spans="1:11" ht="15">
      <c r="A28" s="69" t="s">
        <v>23</v>
      </c>
      <c r="B28" s="70">
        <f>+1T!E28</f>
        <v>3981276</v>
      </c>
      <c r="C28" s="70">
        <f>+2T!E28</f>
        <v>2135424.75</v>
      </c>
      <c r="D28" s="70">
        <f>+3T!E28</f>
        <v>49168909.6</v>
      </c>
      <c r="E28" s="78">
        <f>+4T!E28</f>
        <v>133414341.58000001</v>
      </c>
      <c r="F28" s="71">
        <f>SUM(B28:E28)</f>
        <v>188699951.93</v>
      </c>
      <c r="G28" s="113"/>
      <c r="H28" s="101"/>
      <c r="I28" s="101"/>
      <c r="J28" s="101"/>
      <c r="K28" s="101"/>
    </row>
    <row r="29" spans="2:7" ht="15">
      <c r="B29" s="70"/>
      <c r="C29" s="70"/>
      <c r="D29" s="70"/>
      <c r="E29" s="78"/>
      <c r="F29" s="71"/>
      <c r="G29" s="113"/>
    </row>
    <row r="30" spans="1:11" ht="15.75" thickBot="1">
      <c r="A30" s="66" t="s">
        <v>12</v>
      </c>
      <c r="B30" s="35">
        <f>SUM(B26:B28)</f>
        <v>49302176.66</v>
      </c>
      <c r="C30" s="35">
        <f>SUM(C26:C28)</f>
        <v>67749094.68</v>
      </c>
      <c r="D30" s="35">
        <f>SUM(D26:D28)</f>
        <v>104348164.15</v>
      </c>
      <c r="E30" s="35">
        <f>SUM(E26:E28)</f>
        <v>179680818.75</v>
      </c>
      <c r="F30" s="72">
        <f>SUM(F26:F28)</f>
        <v>401080254.24</v>
      </c>
      <c r="G30" s="114"/>
      <c r="K30" s="110"/>
    </row>
    <row r="31" spans="1:11" ht="15">
      <c r="A31" s="136" t="s">
        <v>85</v>
      </c>
      <c r="K31" s="110"/>
    </row>
    <row r="32" ht="15">
      <c r="K32" s="110"/>
    </row>
    <row r="33" ht="15">
      <c r="K33" s="110"/>
    </row>
    <row r="34" spans="1:11" ht="15">
      <c r="A34" s="144" t="s">
        <v>47</v>
      </c>
      <c r="B34" s="144"/>
      <c r="C34" s="144"/>
      <c r="D34" s="144"/>
      <c r="E34" s="144"/>
      <c r="F34" s="144"/>
      <c r="K34" s="110"/>
    </row>
    <row r="35" spans="1:11" ht="15">
      <c r="A35" s="144" t="s">
        <v>27</v>
      </c>
      <c r="B35" s="144"/>
      <c r="C35" s="144"/>
      <c r="D35" s="144"/>
      <c r="E35" s="144"/>
      <c r="F35" s="144"/>
      <c r="K35" s="110"/>
    </row>
    <row r="36" spans="1:11" ht="15">
      <c r="A36" s="145" t="s">
        <v>36</v>
      </c>
      <c r="B36" s="145"/>
      <c r="C36" s="145"/>
      <c r="D36" s="145"/>
      <c r="E36" s="145"/>
      <c r="F36" s="145"/>
      <c r="K36" s="110"/>
    </row>
    <row r="37" spans="1:11" ht="15">
      <c r="A37" s="27"/>
      <c r="B37" s="27"/>
      <c r="C37" s="27"/>
      <c r="D37" s="27"/>
      <c r="E37" s="27"/>
      <c r="F37" s="27"/>
      <c r="K37" s="110"/>
    </row>
    <row r="38" spans="1:11" ht="15.75" thickBot="1">
      <c r="A38" s="3" t="s">
        <v>9</v>
      </c>
      <c r="B38" s="3" t="s">
        <v>6</v>
      </c>
      <c r="C38" s="3" t="s">
        <v>32</v>
      </c>
      <c r="D38" s="3" t="s">
        <v>41</v>
      </c>
      <c r="E38" s="3" t="s">
        <v>56</v>
      </c>
      <c r="F38" s="14" t="s">
        <v>55</v>
      </c>
      <c r="K38" s="110"/>
    </row>
    <row r="39" ht="15">
      <c r="K39" s="110"/>
    </row>
    <row r="40" spans="1:6" ht="15">
      <c r="A40" s="96" t="s">
        <v>63</v>
      </c>
      <c r="B40" s="70">
        <f>+1T!E40</f>
        <v>1540000</v>
      </c>
      <c r="C40" s="70">
        <f>+2T!E40</f>
        <v>3228450</v>
      </c>
      <c r="D40" s="70">
        <f>+3T!E40</f>
        <v>3120000</v>
      </c>
      <c r="E40" s="70">
        <f>+4T!E40</f>
        <v>2765000</v>
      </c>
      <c r="F40" s="70">
        <f>SUM(B40:E40)</f>
        <v>10653450</v>
      </c>
    </row>
    <row r="41" spans="1:10" ht="15">
      <c r="A41" s="96" t="s">
        <v>64</v>
      </c>
      <c r="B41" s="70">
        <f>+1T!E41</f>
        <v>43780900.66</v>
      </c>
      <c r="C41" s="84">
        <f>+2T!E41</f>
        <v>62385219.93000001</v>
      </c>
      <c r="D41" s="70">
        <f>+3T!E41</f>
        <v>52059254.55</v>
      </c>
      <c r="E41" s="78">
        <f>+4T!E41</f>
        <v>43501477.269999996</v>
      </c>
      <c r="F41" s="70">
        <f>SUM(B41:E41)</f>
        <v>201726852.40999997</v>
      </c>
      <c r="J41" s="110"/>
    </row>
    <row r="42" spans="1:10" ht="15">
      <c r="A42" s="96" t="s">
        <v>65</v>
      </c>
      <c r="B42" s="70">
        <f>+1T!E42</f>
        <v>3981276</v>
      </c>
      <c r="C42" s="84">
        <f>+2T!E42</f>
        <v>2135424.75</v>
      </c>
      <c r="D42" s="70">
        <f>+3T!E42</f>
        <v>49168909.6</v>
      </c>
      <c r="E42" s="78">
        <f>+4T!E42</f>
        <v>133414341.58000001</v>
      </c>
      <c r="F42" s="70">
        <f>SUM(B42:E42)</f>
        <v>188699951.93</v>
      </c>
      <c r="J42" s="110"/>
    </row>
    <row r="43" spans="2:10" ht="15">
      <c r="B43" s="70"/>
      <c r="C43" s="70"/>
      <c r="D43" s="70"/>
      <c r="E43" s="70"/>
      <c r="F43" s="70"/>
      <c r="J43" s="110"/>
    </row>
    <row r="44" spans="1:6" ht="15.75" thickBot="1">
      <c r="A44" s="8" t="s">
        <v>12</v>
      </c>
      <c r="B44" s="23">
        <f>SUM(B40:B43)</f>
        <v>49302176.66</v>
      </c>
      <c r="C44" s="23">
        <f>SUM(C40:C43)</f>
        <v>67749094.68</v>
      </c>
      <c r="D44" s="23">
        <f>SUM(D40:D43)</f>
        <v>104348164.15</v>
      </c>
      <c r="E44" s="23">
        <f>SUM(E40:E43)</f>
        <v>179680818.85000002</v>
      </c>
      <c r="F44" s="23">
        <f>SUM(F40:F43)</f>
        <v>401080254.34</v>
      </c>
    </row>
    <row r="45" ht="15.75" thickTop="1">
      <c r="A45" s="136" t="s">
        <v>84</v>
      </c>
    </row>
    <row r="48" spans="1:6" ht="15">
      <c r="A48" s="144" t="s">
        <v>48</v>
      </c>
      <c r="B48" s="144"/>
      <c r="C48" s="144"/>
      <c r="D48" s="144"/>
      <c r="E48" s="144"/>
      <c r="F48" s="144"/>
    </row>
    <row r="49" spans="1:6" ht="15">
      <c r="A49" s="144" t="s">
        <v>15</v>
      </c>
      <c r="B49" s="144"/>
      <c r="C49" s="144"/>
      <c r="D49" s="144"/>
      <c r="E49" s="144"/>
      <c r="F49" s="144"/>
    </row>
    <row r="50" spans="1:6" ht="15">
      <c r="A50" s="145" t="s">
        <v>36</v>
      </c>
      <c r="B50" s="145"/>
      <c r="C50" s="145"/>
      <c r="D50" s="145"/>
      <c r="E50" s="145"/>
      <c r="F50" s="145"/>
    </row>
    <row r="51" spans="1:6" ht="15">
      <c r="A51" s="26"/>
      <c r="B51" s="26"/>
      <c r="C51" s="26"/>
      <c r="D51" s="26"/>
      <c r="E51" s="26"/>
      <c r="F51" s="26"/>
    </row>
    <row r="52" spans="1:6" ht="15.75" thickBot="1">
      <c r="A52" s="66" t="s">
        <v>9</v>
      </c>
      <c r="B52" s="14" t="s">
        <v>6</v>
      </c>
      <c r="C52" s="14" t="s">
        <v>32</v>
      </c>
      <c r="D52" s="14" t="s">
        <v>41</v>
      </c>
      <c r="E52" s="14" t="s">
        <v>56</v>
      </c>
      <c r="F52" s="14" t="s">
        <v>55</v>
      </c>
    </row>
    <row r="54" spans="1:6" ht="15">
      <c r="A54" s="1" t="s">
        <v>49</v>
      </c>
      <c r="B54" s="70">
        <f>+1T!E54</f>
        <v>300469302.14</v>
      </c>
      <c r="C54" s="70">
        <f>+2T!E54</f>
        <v>448291195.32</v>
      </c>
      <c r="D54" s="70">
        <f>+3T!E54</f>
        <v>743542100.6399999</v>
      </c>
      <c r="E54" s="70">
        <f>+4T!E54</f>
        <v>796193936.4899999</v>
      </c>
      <c r="F54" s="71">
        <f>B54</f>
        <v>300469302.14</v>
      </c>
    </row>
    <row r="55" spans="1:6" ht="15">
      <c r="A55" s="1" t="s">
        <v>16</v>
      </c>
      <c r="B55" s="70">
        <f>+1T!E55</f>
        <v>204510879</v>
      </c>
      <c r="C55" s="70">
        <f>+2T!E55</f>
        <v>363000000</v>
      </c>
      <c r="D55" s="70">
        <f>+3T!E55</f>
        <v>157000000</v>
      </c>
      <c r="E55" s="78">
        <f>+4T!E55</f>
        <v>38000000</v>
      </c>
      <c r="F55" s="71">
        <f>SUM(B55:E55)</f>
        <v>762510879</v>
      </c>
    </row>
    <row r="56" spans="1:7" ht="15">
      <c r="A56" s="1" t="s">
        <v>17</v>
      </c>
      <c r="B56" s="70">
        <f>+1T!E56</f>
        <v>504980181.14</v>
      </c>
      <c r="C56" s="70">
        <f>+2T!E56</f>
        <v>811291195.3199999</v>
      </c>
      <c r="D56" s="70">
        <f>+3T!E56</f>
        <v>900542100.6399999</v>
      </c>
      <c r="E56" s="78">
        <f>+4T!E56</f>
        <v>834193936.4899999</v>
      </c>
      <c r="F56" s="71">
        <f>SUM(F54:F55)</f>
        <v>1062980181.14</v>
      </c>
      <c r="G56" s="73"/>
    </row>
    <row r="57" spans="1:6" ht="15">
      <c r="A57" s="1" t="s">
        <v>18</v>
      </c>
      <c r="B57" s="70">
        <f>+1T!E57</f>
        <v>49302176.66</v>
      </c>
      <c r="C57" s="70">
        <f>+2T!E57</f>
        <v>67749094.68</v>
      </c>
      <c r="D57" s="70">
        <f>+3T!E57</f>
        <v>104348164.14999999</v>
      </c>
      <c r="E57" s="78">
        <f>+4T!E57</f>
        <v>179680818.85</v>
      </c>
      <c r="F57" s="71">
        <f>SUM(B57:E57)</f>
        <v>401080254.34000003</v>
      </c>
    </row>
    <row r="58" spans="1:6" ht="15">
      <c r="A58" s="152" t="s">
        <v>90</v>
      </c>
      <c r="B58" s="104">
        <f>1T!E58</f>
        <v>7386809.16</v>
      </c>
      <c r="C58" s="104">
        <f>2T!E58</f>
        <v>0</v>
      </c>
      <c r="D58" s="104">
        <f>3T!E58</f>
        <v>0</v>
      </c>
      <c r="E58" s="104">
        <f>4T!E58</f>
        <v>0</v>
      </c>
      <c r="F58" s="71">
        <f>SUM(B58:E58)</f>
        <v>7386809.16</v>
      </c>
    </row>
    <row r="59" spans="1:7" ht="15">
      <c r="A59" s="9" t="s">
        <v>68</v>
      </c>
      <c r="B59" s="74">
        <f>+1T!E59</f>
        <v>448291195.32</v>
      </c>
      <c r="C59" s="127">
        <f>+2T!E59</f>
        <v>743542100.6399999</v>
      </c>
      <c r="D59" s="70">
        <f>+3T!E59</f>
        <v>796193936.4899999</v>
      </c>
      <c r="E59" s="78">
        <f>+4T!E59</f>
        <v>654513117.6399999</v>
      </c>
      <c r="F59" s="75">
        <f>+F56-F57-F58</f>
        <v>654513117.64</v>
      </c>
      <c r="G59" s="54"/>
    </row>
    <row r="60" spans="1:7" ht="15.75" thickBot="1">
      <c r="A60" s="67"/>
      <c r="B60" s="76"/>
      <c r="C60" s="76"/>
      <c r="D60" s="76"/>
      <c r="E60" s="76"/>
      <c r="F60" s="67"/>
      <c r="G60" s="9"/>
    </row>
    <row r="61" ht="15">
      <c r="A61" s="136" t="s">
        <v>84</v>
      </c>
    </row>
    <row r="63" ht="15">
      <c r="A63" s="141" t="s">
        <v>89</v>
      </c>
    </row>
    <row r="65" ht="15">
      <c r="A65" s="92"/>
    </row>
    <row r="66" ht="15">
      <c r="A66" s="92"/>
    </row>
    <row r="67" ht="15">
      <c r="A67" s="92"/>
    </row>
  </sheetData>
  <sheetProtection/>
  <mergeCells count="13">
    <mergeCell ref="A1:B1"/>
    <mergeCell ref="A8:H8"/>
    <mergeCell ref="A9:H9"/>
    <mergeCell ref="C15:G15"/>
    <mergeCell ref="A19:G19"/>
    <mergeCell ref="A20:G20"/>
    <mergeCell ref="A50:F50"/>
    <mergeCell ref="A21:G21"/>
    <mergeCell ref="A34:F34"/>
    <mergeCell ref="A35:F35"/>
    <mergeCell ref="A36:F36"/>
    <mergeCell ref="A48:F48"/>
    <mergeCell ref="A49:F4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Ines</dc:creator>
  <cp:keywords/>
  <dc:description/>
  <cp:lastModifiedBy>Horacio Rodriguez</cp:lastModifiedBy>
  <cp:lastPrinted>2016-11-10T18:41:09Z</cp:lastPrinted>
  <dcterms:created xsi:type="dcterms:W3CDTF">2011-03-10T14:40:05Z</dcterms:created>
  <dcterms:modified xsi:type="dcterms:W3CDTF">2018-03-02T16:48:29Z</dcterms:modified>
  <cp:category/>
  <cp:version/>
  <cp:contentType/>
  <cp:contentStatus/>
</cp:coreProperties>
</file>