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activeTab="6"/>
  </bookViews>
  <sheets>
    <sheet name="1T" sheetId="4" r:id="rId1"/>
    <sheet name="2T" sheetId="5" r:id="rId2"/>
    <sheet name="3T" sheetId="6" r:id="rId3"/>
    <sheet name="4T" sheetId="9" r:id="rId4"/>
    <sheet name="Semestral" sheetId="8" r:id="rId5"/>
    <sheet name="3T Acumulado" sheetId="7" r:id="rId6"/>
    <sheet name="Anual" sheetId="10" r:id="rId7"/>
  </sheets>
  <calcPr calcId="125725"/>
</workbook>
</file>

<file path=xl/calcChain.xml><?xml version="1.0" encoding="utf-8"?>
<calcChain xmlns="http://schemas.openxmlformats.org/spreadsheetml/2006/main">
  <c r="B56" i="6"/>
  <c r="E29" l="1"/>
  <c r="D29" i="7" s="1"/>
  <c r="E30" i="6"/>
  <c r="E28"/>
  <c r="D28" i="10" s="1"/>
  <c r="C46" i="5"/>
  <c r="C59" s="1"/>
  <c r="D46"/>
  <c r="B46"/>
  <c r="E44"/>
  <c r="C44" i="10" s="1"/>
  <c r="C31" i="5"/>
  <c r="D31"/>
  <c r="B31"/>
  <c r="F29"/>
  <c r="F30"/>
  <c r="E29"/>
  <c r="C29" i="10" s="1"/>
  <c r="E30" i="5"/>
  <c r="C30" i="7" s="1"/>
  <c r="E28" i="5"/>
  <c r="E31" s="1"/>
  <c r="E43" i="4"/>
  <c r="B43" i="8" s="1"/>
  <c r="E44" i="4"/>
  <c r="E45"/>
  <c r="C31"/>
  <c r="D31"/>
  <c r="B31"/>
  <c r="E30"/>
  <c r="F30"/>
  <c r="B44" i="10"/>
  <c r="D29"/>
  <c r="D30"/>
  <c r="C30"/>
  <c r="B30"/>
  <c r="B44" i="7"/>
  <c r="D30"/>
  <c r="C29"/>
  <c r="B30"/>
  <c r="C44" i="8"/>
  <c r="B44"/>
  <c r="D44" s="1"/>
  <c r="B30"/>
  <c r="E44" i="9"/>
  <c r="E44" i="10" s="1"/>
  <c r="F29" i="9"/>
  <c r="F30"/>
  <c r="C31"/>
  <c r="D31"/>
  <c r="B31"/>
  <c r="E29"/>
  <c r="E29" i="10"/>
  <c r="E30" i="9"/>
  <c r="E44" i="6"/>
  <c r="D44" i="10" s="1"/>
  <c r="C31" i="6"/>
  <c r="D31"/>
  <c r="B31"/>
  <c r="E31"/>
  <c r="F29"/>
  <c r="F30"/>
  <c r="E29" i="4"/>
  <c r="F29"/>
  <c r="F28"/>
  <c r="F31"/>
  <c r="B43" i="7"/>
  <c r="B46" s="1"/>
  <c r="E42" i="9"/>
  <c r="E43"/>
  <c r="E43" i="10" s="1"/>
  <c r="B43"/>
  <c r="F14"/>
  <c r="E14"/>
  <c r="D14"/>
  <c r="C14"/>
  <c r="E43" i="6"/>
  <c r="D43" i="10" s="1"/>
  <c r="D43" i="7"/>
  <c r="E14"/>
  <c r="D14"/>
  <c r="C14"/>
  <c r="D14" i="8"/>
  <c r="C14"/>
  <c r="E43" i="5"/>
  <c r="C43" i="7"/>
  <c r="E57" i="4"/>
  <c r="B58"/>
  <c r="C43" i="8"/>
  <c r="C43" i="10"/>
  <c r="E57" i="5"/>
  <c r="E57" i="9"/>
  <c r="E57" i="10" s="1"/>
  <c r="D46" i="9"/>
  <c r="D59" s="1"/>
  <c r="C46"/>
  <c r="C59" s="1"/>
  <c r="B46"/>
  <c r="B59" s="1"/>
  <c r="E42" i="10"/>
  <c r="E41" i="9"/>
  <c r="F28"/>
  <c r="E28"/>
  <c r="E28" i="10" s="1"/>
  <c r="F13" i="9"/>
  <c r="F13" i="10" s="1"/>
  <c r="E41"/>
  <c r="C57" i="8"/>
  <c r="F13" i="6"/>
  <c r="E13" i="7" s="1"/>
  <c r="F13" s="1"/>
  <c r="E57" i="6"/>
  <c r="D57" i="7" s="1"/>
  <c r="D46" i="6"/>
  <c r="D59" s="1"/>
  <c r="C46"/>
  <c r="C59" s="1"/>
  <c r="B46"/>
  <c r="B59" s="1"/>
  <c r="E42"/>
  <c r="E41"/>
  <c r="D41" i="7" s="1"/>
  <c r="F28" i="6"/>
  <c r="F31" s="1"/>
  <c r="D57" i="10"/>
  <c r="D42" i="7"/>
  <c r="D42" i="10"/>
  <c r="D41"/>
  <c r="D28" i="7"/>
  <c r="D59" i="5"/>
  <c r="B59"/>
  <c r="E42"/>
  <c r="E41"/>
  <c r="C41" i="7" s="1"/>
  <c r="F28" i="5"/>
  <c r="F13"/>
  <c r="D13" i="8" s="1"/>
  <c r="C41"/>
  <c r="C41" i="10"/>
  <c r="D13"/>
  <c r="D13" i="7"/>
  <c r="C28" i="10"/>
  <c r="E56" i="4"/>
  <c r="B56" i="8" s="1"/>
  <c r="D56" s="1"/>
  <c r="E58" i="4"/>
  <c r="E28"/>
  <c r="E42"/>
  <c r="B42" i="10" s="1"/>
  <c r="E41" i="4"/>
  <c r="B41" i="7" s="1"/>
  <c r="E46" i="4"/>
  <c r="E59" s="1"/>
  <c r="B59" i="10" s="1"/>
  <c r="B42" i="7"/>
  <c r="B41" i="10"/>
  <c r="B41" i="8"/>
  <c r="D41" s="1"/>
  <c r="B28" i="10"/>
  <c r="B28" i="8"/>
  <c r="B56" i="10"/>
  <c r="F56"/>
  <c r="B56" i="7"/>
  <c r="E56"/>
  <c r="F28" i="10"/>
  <c r="E41" i="7"/>
  <c r="B59" i="8"/>
  <c r="D46" i="4"/>
  <c r="D59"/>
  <c r="C46"/>
  <c r="C59"/>
  <c r="B46"/>
  <c r="B59"/>
  <c r="B60"/>
  <c r="C56"/>
  <c r="C58" s="1"/>
  <c r="C60" s="1"/>
  <c r="D56" s="1"/>
  <c r="D58" s="1"/>
  <c r="D60" s="1"/>
  <c r="F13"/>
  <c r="G28" i="10"/>
  <c r="C13"/>
  <c r="C13" i="8"/>
  <c r="C13" i="7"/>
  <c r="B58" i="6"/>
  <c r="E56"/>
  <c r="D56" i="7" s="1"/>
  <c r="D56" i="10"/>
  <c r="E58" i="6"/>
  <c r="E46" i="9" l="1"/>
  <c r="E59"/>
  <c r="E59" i="10" s="1"/>
  <c r="E46"/>
  <c r="C60" i="6"/>
  <c r="D56" s="1"/>
  <c r="D58" s="1"/>
  <c r="D44" i="7"/>
  <c r="D46" s="1"/>
  <c r="E59" i="6"/>
  <c r="D46" i="10"/>
  <c r="D31" i="7"/>
  <c r="D31" i="10"/>
  <c r="E30" i="7"/>
  <c r="F30" s="1"/>
  <c r="G13" i="10"/>
  <c r="E13"/>
  <c r="D59" i="7"/>
  <c r="D59" i="10"/>
  <c r="D58" i="7"/>
  <c r="E60" i="6"/>
  <c r="B58" i="10"/>
  <c r="E60" i="4"/>
  <c r="B58" i="7"/>
  <c r="E46" i="5"/>
  <c r="C42" i="8"/>
  <c r="C46" s="1"/>
  <c r="B59" i="7"/>
  <c r="B46" i="10"/>
  <c r="F41"/>
  <c r="C57"/>
  <c r="C57" i="7"/>
  <c r="E57" s="1"/>
  <c r="E58" s="1"/>
  <c r="B57" i="10"/>
  <c r="B57" i="7"/>
  <c r="B29" i="8"/>
  <c r="B29" i="10"/>
  <c r="B29" i="7"/>
  <c r="E29" s="1"/>
  <c r="F29" s="1"/>
  <c r="D58" i="10"/>
  <c r="B60" i="6"/>
  <c r="C56" s="1"/>
  <c r="C58" s="1"/>
  <c r="B31" i="8"/>
  <c r="C42" i="7"/>
  <c r="E42" s="1"/>
  <c r="E30" i="10"/>
  <c r="E31" s="1"/>
  <c r="E31" i="9"/>
  <c r="D60" i="6"/>
  <c r="B58" i="8"/>
  <c r="B31" i="10"/>
  <c r="E31" i="4"/>
  <c r="B28" i="7"/>
  <c r="C42" i="10"/>
  <c r="F42" s="1"/>
  <c r="B57" i="8"/>
  <c r="D57" s="1"/>
  <c r="D58" s="1"/>
  <c r="F31" i="9"/>
  <c r="F43" i="10"/>
  <c r="E43" i="7"/>
  <c r="F30" i="10"/>
  <c r="G30" s="1"/>
  <c r="C28" i="8"/>
  <c r="D28" s="1"/>
  <c r="D31" s="1"/>
  <c r="E13"/>
  <c r="E46" i="6"/>
  <c r="D43" i="8"/>
  <c r="B42"/>
  <c r="D42" s="1"/>
  <c r="D46" s="1"/>
  <c r="C28" i="7"/>
  <c r="C31" s="1"/>
  <c r="F31" i="5"/>
  <c r="C30" i="8"/>
  <c r="D30" s="1"/>
  <c r="E30" s="1"/>
  <c r="F29" i="10"/>
  <c r="G29" s="1"/>
  <c r="E59" i="5"/>
  <c r="C59" i="10"/>
  <c r="C59" i="7"/>
  <c r="C59" i="8"/>
  <c r="D59" s="1"/>
  <c r="D60" s="1"/>
  <c r="C46" i="10"/>
  <c r="F44"/>
  <c r="C44" i="7"/>
  <c r="C31" i="10"/>
  <c r="C29" i="8"/>
  <c r="D29" s="1"/>
  <c r="E29" s="1"/>
  <c r="E28"/>
  <c r="E31" s="1"/>
  <c r="F46" i="10" l="1"/>
  <c r="F59"/>
  <c r="G31"/>
  <c r="B46" i="8"/>
  <c r="B56" i="9"/>
  <c r="D60" i="10"/>
  <c r="D60" i="7"/>
  <c r="F57" i="10"/>
  <c r="F58" s="1"/>
  <c r="F60" s="1"/>
  <c r="F31"/>
  <c r="E59" i="7"/>
  <c r="E60" s="1"/>
  <c r="E28"/>
  <c r="B31"/>
  <c r="B60" i="8"/>
  <c r="B60" i="10"/>
  <c r="B60" i="7"/>
  <c r="B56" i="5"/>
  <c r="E44" i="7"/>
  <c r="E46" s="1"/>
  <c r="C46"/>
  <c r="C31" i="8"/>
  <c r="F28" i="7" l="1"/>
  <c r="F31" s="1"/>
  <c r="E31"/>
  <c r="B58" i="9"/>
  <c r="B60" s="1"/>
  <c r="C56" s="1"/>
  <c r="C58" s="1"/>
  <c r="C60" s="1"/>
  <c r="D56" s="1"/>
  <c r="D58" s="1"/>
  <c r="D60" s="1"/>
  <c r="E56"/>
  <c r="B58" i="5"/>
  <c r="B60" s="1"/>
  <c r="C56" s="1"/>
  <c r="C58" s="1"/>
  <c r="C60" s="1"/>
  <c r="D56" s="1"/>
  <c r="D58" s="1"/>
  <c r="D60" s="1"/>
  <c r="C60" i="8" s="1"/>
  <c r="E56" i="5"/>
  <c r="E56" i="10" l="1"/>
  <c r="E58" i="9"/>
  <c r="C56" i="7"/>
  <c r="C56" i="10"/>
  <c r="C56" i="8"/>
  <c r="E58" i="5"/>
  <c r="C58" i="8" l="1"/>
  <c r="C58" i="10"/>
  <c r="C58" i="7"/>
  <c r="E60" i="5"/>
  <c r="E58" i="10"/>
  <c r="E60" i="9"/>
  <c r="E60" i="10" s="1"/>
  <c r="C60" i="7" l="1"/>
  <c r="C60" i="10"/>
</calcChain>
</file>

<file path=xl/sharedStrings.xml><?xml version="1.0" encoding="utf-8"?>
<sst xmlns="http://schemas.openxmlformats.org/spreadsheetml/2006/main" count="502" uniqueCount="104">
  <si>
    <t>FODESAF</t>
  </si>
  <si>
    <t>Cuadro 1</t>
  </si>
  <si>
    <t>Reporte de beneficiarios efectivos financiados por el Fondo de Desarrollo Social y Asignaciones Familiares</t>
  </si>
  <si>
    <t xml:space="preserve">Programa: </t>
  </si>
  <si>
    <t xml:space="preserve">Pacientes Terminales </t>
  </si>
  <si>
    <t>Institución:</t>
  </si>
  <si>
    <t>Caja Costarricense de Seguro Social (CCSS)</t>
  </si>
  <si>
    <t>Unidad Ejecutora:</t>
  </si>
  <si>
    <t>Unidad</t>
  </si>
  <si>
    <t>Enero</t>
  </si>
  <si>
    <t>Febrero</t>
  </si>
  <si>
    <t>Marzo</t>
  </si>
  <si>
    <t>I Trimestre</t>
  </si>
  <si>
    <t>Subsidio a asalariados activos con enfermos terminales</t>
  </si>
  <si>
    <t>Total</t>
  </si>
  <si>
    <t>Cuadro 2</t>
  </si>
  <si>
    <t>Reporte de gastos efectivos por producto financiados por el Fondo de Desarrollo Social y Asignaciones Familiares</t>
  </si>
  <si>
    <t>Cuadro 3</t>
  </si>
  <si>
    <t>Reporte de gastos efectivos por rubro financiados por el Fondo de Desarrollo Social y Asignaciones Familiares</t>
  </si>
  <si>
    <t>Rubro por objeto de gasto</t>
  </si>
  <si>
    <t>1. Subsidio a asalariados activos con enfermos terminales</t>
  </si>
  <si>
    <t>2.  Gastos de Publicidad y Propaganda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</si>
  <si>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</si>
  <si>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</si>
  <si>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</si>
  <si>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</si>
  <si>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</si>
  <si>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</si>
  <si>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</si>
  <si>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(No está definida)</t>
  </si>
  <si>
    <t>Período: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</si>
  <si>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incapacidades.</t>
    </r>
  </si>
  <si>
    <t>Unidad: Colones</t>
  </si>
  <si>
    <t xml:space="preserve">1. Saldo en caja inicial  (5 t-1) </t>
  </si>
  <si>
    <t>Abril</t>
  </si>
  <si>
    <t>Mayo</t>
  </si>
  <si>
    <t>Junio</t>
  </si>
  <si>
    <t>II Trimestre</t>
  </si>
  <si>
    <t>Julio</t>
  </si>
  <si>
    <t>Agosto</t>
  </si>
  <si>
    <t>Setiembre</t>
  </si>
  <si>
    <t>III Trimestre</t>
  </si>
  <si>
    <t>Fuente:  Sistema de Registro, Control y Pago de Incapacidades</t>
  </si>
  <si>
    <t>Promedio Mensual</t>
  </si>
  <si>
    <t>OBSERVACIONES:</t>
  </si>
  <si>
    <t xml:space="preserve">Los datos suministrados corresponden al número de personas que estan recibiendo el beneficio, </t>
  </si>
  <si>
    <t xml:space="preserve">las cuales podrán recibir en un mismo mes varias licencias  esto debido a los cortes según las fechas </t>
  </si>
  <si>
    <t>asignadas para cada pago.</t>
  </si>
  <si>
    <t>Acumulado</t>
  </si>
  <si>
    <t>I Semestre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</si>
  <si>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</t>
    </r>
  </si>
  <si>
    <t>IV Trimestre</t>
  </si>
  <si>
    <t>Anual</t>
  </si>
  <si>
    <t>Octubre</t>
  </si>
  <si>
    <t>Noviembre</t>
  </si>
  <si>
    <t>Diciembre</t>
  </si>
  <si>
    <t>Observaciones:</t>
  </si>
  <si>
    <t>Subsidios¹</t>
  </si>
  <si>
    <t>Personas²</t>
  </si>
  <si>
    <t>1\ Corresponde al total de subsidios entregados</t>
  </si>
  <si>
    <t>2\ Corresponde al total de personas distintas atendidas</t>
  </si>
  <si>
    <r>
      <rPr>
        <b/>
        <sz val="11"/>
        <color indexed="8"/>
        <rFont val="Calibri"/>
        <family val="2"/>
        <scheme val="minor"/>
      </rPr>
      <t>Observaciones:</t>
    </r>
    <r>
      <rPr>
        <sz val="11"/>
        <color indexed="8"/>
        <rFont val="Calibri"/>
        <family val="2"/>
        <scheme val="minor"/>
      </rPr>
      <t xml:space="preserve"> Los datos suministrados corresponden al número de personas que están recibiendo el beneficio, las cuales podrán recibir en un mismo mes varias licencias  esto debido a los cortes según las fechas asignadas para cada pago.</t>
    </r>
  </si>
  <si>
    <t>Beneficio</t>
  </si>
  <si>
    <r>
      <t xml:space="preserve">Fuente:  </t>
    </r>
    <r>
      <rPr>
        <sz val="11"/>
        <color indexed="8"/>
        <rFont val="Calibri"/>
        <family val="2"/>
        <scheme val="minor"/>
      </rPr>
      <t xml:space="preserve">Informe de Ejecución Presupuestaria  y Balance General del Seguro de Salud.  </t>
    </r>
  </si>
  <si>
    <t>Fuente:  Informe de Ejecución Presupuestaria  y Balance General del Seguro de Salud.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</si>
  <si>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Informe de Ejecución Presupuestaria  y Balance General del Seguro de Salud. </t>
    </r>
  </si>
  <si>
    <t xml:space="preserve">Fuente:  Informe de Ejecución Presupuestaria  y Balance General del Seguro de Salud.  </t>
  </si>
  <si>
    <t>Fuente:  Informe de Ejecución Presupuestaria y Balance General del Seguro de Salud.</t>
  </si>
  <si>
    <t>3.  Gastos administrativos</t>
  </si>
  <si>
    <t>Nota:</t>
  </si>
  <si>
    <t xml:space="preserve">Nota: </t>
  </si>
  <si>
    <t>Nota: Los datos suministrados correponden al numero de personas que estan recibiendo el beneficio, 
las cuales podran recibir en un mismo mes varias licencias  esto debido a los cortes según las fechas asignadas para cada pago.</t>
  </si>
  <si>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Los datos suministrados corresponden al número de personas que están recibiendo el beneficio, las cuales podrán recibir en un mismo mes varias licencias  esto debido a los cortes según las fechas asignadas para cada pago.</t>
    </r>
  </si>
  <si>
    <t xml:space="preserve">Otros servicios de gestión y apoyo </t>
  </si>
  <si>
    <t>Comisiones y gastos Serv. Financ. y Comerc.</t>
  </si>
  <si>
    <t>4. Comisiones y gastos Serv. Financ. y Comerc.</t>
  </si>
  <si>
    <r>
      <t xml:space="preserve">2. Ingresos efectivos recibidos </t>
    </r>
    <r>
      <rPr>
        <sz val="11"/>
        <color indexed="8"/>
        <rFont val="Calibri"/>
        <family val="2"/>
      </rPr>
      <t>₁</t>
    </r>
  </si>
  <si>
    <r>
      <t xml:space="preserve">4. Egresos efectivos pagados </t>
    </r>
    <r>
      <rPr>
        <sz val="11"/>
        <color indexed="8"/>
        <rFont val="Calibri"/>
        <family val="2"/>
      </rPr>
      <t>₂</t>
    </r>
  </si>
  <si>
    <t>Los datos suministrados corresponden al número de personas que estan recibiendo el beneficio, las cuales podrán recibir en un mismo mes varias licencias  esto debido a los cortes según las fechas asignadas para cada pago.</t>
  </si>
  <si>
    <r>
      <t>¹</t>
    </r>
    <r>
      <rPr>
        <vertAlign val="superscript"/>
        <sz val="14"/>
        <color indexed="8"/>
        <rFont val="Calibri"/>
        <family val="2"/>
      </rPr>
      <t xml:space="preserve">/ </t>
    </r>
    <r>
      <rPr>
        <sz val="14"/>
        <color indexed="8"/>
        <rFont val="Calibri"/>
        <family val="2"/>
      </rPr>
      <t>De acuerdo a clasificador del Sector Público (CGR).</t>
    </r>
  </si>
  <si>
    <t>Beneficio 1/</t>
  </si>
  <si>
    <r>
      <t xml:space="preserve"> </t>
    </r>
    <r>
      <rPr>
        <vertAlign val="superscript"/>
        <sz val="14"/>
        <color indexed="8"/>
        <rFont val="Calibri"/>
        <family val="2"/>
      </rPr>
      <t>2/</t>
    </r>
    <r>
      <rPr>
        <sz val="14"/>
        <color indexed="8"/>
        <rFont val="Calibri"/>
        <family val="2"/>
      </rPr>
      <t xml:space="preserve"> Corresponde al rubro "Beneficios para los responsables de pacientes en fase terminal"</t>
    </r>
  </si>
  <si>
    <t>Subsidio a asalariados activos con enfermos terminales 2/</t>
  </si>
  <si>
    <t>Rubro por objeto de gasto 1/</t>
  </si>
  <si>
    <t>1. Subsidio a asalariados activos con enfermos terminales 2/</t>
  </si>
  <si>
    <r>
      <t>¹</t>
    </r>
    <r>
      <rPr>
        <vertAlign val="superscript"/>
        <sz val="14"/>
        <color indexed="8"/>
        <rFont val="Calibri"/>
        <family val="2"/>
      </rPr>
      <t xml:space="preserve">/ </t>
    </r>
    <r>
      <rPr>
        <sz val="14"/>
        <color indexed="8"/>
        <rFont val="Calibri"/>
        <family val="2"/>
      </rPr>
      <t>De acuerdo a clasificador de la CCSS.</t>
    </r>
  </si>
  <si>
    <t>2. Ingresos efectivos recibidos 1/</t>
  </si>
  <si>
    <t>¹/  Incluye transferencias e intereses por Inversiones a la vista y de la cuenta corriente.</t>
  </si>
  <si>
    <r>
      <rPr>
        <b/>
        <vertAlign val="superscript"/>
        <sz val="12"/>
        <color indexed="8"/>
        <rFont val="Calibri"/>
        <family val="2"/>
      </rPr>
      <t>2/</t>
    </r>
    <r>
      <rPr>
        <sz val="12"/>
        <color indexed="8"/>
        <rFont val="Calibri"/>
        <family val="2"/>
      </rPr>
      <t xml:space="preserve"> Incluye egresos por Transferencias Corrientes (Licencias),  Comisiones y Gastos de Servicios Financieros y Comerciales</t>
    </r>
  </si>
  <si>
    <t>4. Egresos efectivos pagados 2/</t>
  </si>
  <si>
    <r>
      <t>¹</t>
    </r>
    <r>
      <rPr>
        <vertAlign val="superscript"/>
        <sz val="11"/>
        <color indexed="8"/>
        <rFont val="Bookman Old Style"/>
        <family val="1"/>
      </rPr>
      <t xml:space="preserve">/ </t>
    </r>
    <r>
      <rPr>
        <sz val="11"/>
        <color indexed="8"/>
        <rFont val="Bookman Old Style"/>
        <family val="1"/>
      </rPr>
      <t>De acuerdo a clasificador del Sector Público (CGR).</t>
    </r>
  </si>
  <si>
    <r>
      <t xml:space="preserve"> </t>
    </r>
    <r>
      <rPr>
        <vertAlign val="superscript"/>
        <sz val="11"/>
        <color indexed="8"/>
        <rFont val="Bookman Old Style"/>
        <family val="1"/>
      </rPr>
      <t>2/</t>
    </r>
    <r>
      <rPr>
        <sz val="11"/>
        <color indexed="8"/>
        <rFont val="Bookman Old Style"/>
        <family val="1"/>
      </rPr>
      <t xml:space="preserve"> Corresponde al rubro "Beneficios para los responsables de pacientes en fase terminal"</t>
    </r>
  </si>
  <si>
    <t>Primer Trimestre 2017</t>
  </si>
  <si>
    <t>Segundo Trimestre 2017</t>
  </si>
  <si>
    <t>Tercer Trimestre 2017</t>
  </si>
  <si>
    <t>Cuarto Trimestre 2017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</si>
  <si>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2017, CCSS</t>
    </r>
  </si>
  <si>
    <t>Primer Semestre 2017</t>
  </si>
  <si>
    <t>Tercer Trimestre Acumulado 2017</t>
  </si>
  <si>
    <t>Fecha de actualización: 07/06/2017</t>
  </si>
  <si>
    <r>
      <rPr>
        <b/>
        <sz val="12"/>
        <color indexed="8"/>
        <rFont val="Calibri"/>
        <family val="2"/>
      </rPr>
      <t>¹</t>
    </r>
    <r>
      <rPr>
        <sz val="12"/>
        <color indexed="8"/>
        <rFont val="Calibri"/>
        <family val="2"/>
      </rPr>
      <t xml:space="preserve">  Incluye ingresos Subsidios Resp. Fase Terminal ¢1,988,238,749.03 e intereses de la cuenta corriente ¢104,105.13, intereses por inversiones a la vista ¢1,210,765.64.</t>
    </r>
  </si>
  <si>
    <r>
      <rPr>
        <b/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Incluye egresos por Transferencias Corrientes (Licencias) ¢1,233,738,851.53, Comisiones y gastos serv. Financ. y Comerciales ¢185,244.0 y gastos administrativos ¢24,898,392.18. </t>
    </r>
  </si>
  <si>
    <t>Fecha de actualización: 01/09/2017</t>
  </si>
  <si>
    <t>Fecha de actualización: 07/03/2018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</si>
</sst>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_-* #,##0.00_-;\-* #,##0.00_-;_-* &quot;-&quot;??_-;_-@_-"/>
    <numFmt numFmtId="169" formatCode="_([$€-2]* #,##0.00_);_([$€-2]* \(#,##0.00\);_([$€-2]* &quot;-&quot;??_)"/>
  </numFmts>
  <fonts count="24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Courier"/>
      <family val="3"/>
    </font>
    <font>
      <vertAlign val="superscript"/>
      <sz val="11"/>
      <color indexed="8"/>
      <name val="Bookman Old Style"/>
      <family val="1"/>
    </font>
    <font>
      <sz val="11"/>
      <color indexed="8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7" fillId="0" borderId="0"/>
    <xf numFmtId="0" fontId="18" fillId="0" borderId="0"/>
    <xf numFmtId="0" fontId="19" fillId="0" borderId="0">
      <alignment vertical="top"/>
    </xf>
    <xf numFmtId="16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9" fontId="21" fillId="0" borderId="0"/>
    <xf numFmtId="165" fontId="17" fillId="0" borderId="0" applyFont="0" applyFill="0" applyBorder="0" applyAlignment="0" applyProtection="0"/>
  </cellStyleXfs>
  <cellXfs count="73">
    <xf numFmtId="0" fontId="0" fillId="0" borderId="0" xfId="0"/>
    <xf numFmtId="166" fontId="4" fillId="0" borderId="0" xfId="1" applyNumberFormat="1" applyFont="1"/>
    <xf numFmtId="166" fontId="1" fillId="0" borderId="0" xfId="1" applyNumberFormat="1" applyFont="1"/>
    <xf numFmtId="166" fontId="4" fillId="0" borderId="2" xfId="1" applyNumberFormat="1" applyFont="1" applyBorder="1"/>
    <xf numFmtId="166" fontId="2" fillId="0" borderId="0" xfId="1" applyNumberFormat="1" applyFont="1" applyBorder="1" applyAlignment="1">
      <alignment horizontal="right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vertical="top" wrapText="1"/>
    </xf>
    <xf numFmtId="166" fontId="3" fillId="0" borderId="0" xfId="1" applyNumberFormat="1" applyFont="1"/>
    <xf numFmtId="166" fontId="3" fillId="0" borderId="0" xfId="1" applyNumberFormat="1" applyFont="1" applyAlignment="1"/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1" fillId="0" borderId="0" xfId="1" applyNumberFormat="1" applyFont="1" applyFill="1" applyAlignment="1">
      <alignment horizontal="right"/>
    </xf>
    <xf numFmtId="166" fontId="1" fillId="0" borderId="0" xfId="1" applyNumberFormat="1" applyFont="1" applyAlignment="1"/>
    <xf numFmtId="166" fontId="4" fillId="0" borderId="1" xfId="1" applyNumberFormat="1" applyFont="1" applyFill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0" xfId="1" applyNumberFormat="1" applyFont="1" applyFill="1"/>
    <xf numFmtId="166" fontId="4" fillId="0" borderId="0" xfId="1" applyNumberFormat="1" applyFont="1" applyBorder="1" applyAlignment="1">
      <alignment horizontal="left"/>
    </xf>
    <xf numFmtId="166" fontId="4" fillId="0" borderId="2" xfId="1" applyNumberFormat="1" applyFont="1" applyFill="1" applyBorder="1"/>
    <xf numFmtId="166" fontId="3" fillId="0" borderId="0" xfId="1" applyNumberFormat="1" applyFont="1" applyFill="1" applyAlignment="1"/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wrapText="1"/>
    </xf>
    <xf numFmtId="166" fontId="1" fillId="0" borderId="0" xfId="1" applyNumberFormat="1" applyFont="1" applyFill="1"/>
    <xf numFmtId="166" fontId="3" fillId="0" borderId="0" xfId="1" applyNumberFormat="1" applyFont="1" applyFill="1" applyBorder="1"/>
    <xf numFmtId="166" fontId="0" fillId="0" borderId="0" xfId="1" applyNumberFormat="1" applyFont="1"/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/>
    <xf numFmtId="166" fontId="4" fillId="0" borderId="0" xfId="1" applyNumberFormat="1" applyFont="1" applyAlignment="1">
      <alignment horizontal="center"/>
    </xf>
    <xf numFmtId="166" fontId="3" fillId="0" borderId="0" xfId="1" applyNumberFormat="1" applyFont="1" applyFill="1"/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3" fillId="0" borderId="0" xfId="1" applyNumberFormat="1" applyFont="1" applyFill="1" applyAlignment="1">
      <alignment horizontal="left"/>
    </xf>
    <xf numFmtId="166" fontId="6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6" fontId="0" fillId="0" borderId="0" xfId="1" applyNumberFormat="1" applyFont="1" applyFill="1"/>
    <xf numFmtId="1" fontId="3" fillId="0" borderId="0" xfId="1" applyNumberFormat="1" applyFont="1" applyAlignment="1">
      <alignment horizontal="left"/>
    </xf>
    <xf numFmtId="166" fontId="8" fillId="0" borderId="0" xfId="1" applyNumberFormat="1" applyFont="1" applyFill="1"/>
    <xf numFmtId="4" fontId="4" fillId="0" borderId="0" xfId="0" applyNumberFormat="1" applyFont="1" applyFill="1"/>
    <xf numFmtId="166" fontId="4" fillId="0" borderId="0" xfId="1" applyNumberFormat="1" applyFont="1" applyFill="1" applyBorder="1" applyAlignment="1">
      <alignment horizontal="center" wrapText="1"/>
    </xf>
    <xf numFmtId="167" fontId="4" fillId="0" borderId="0" xfId="1" applyNumberFormat="1" applyFont="1"/>
    <xf numFmtId="0" fontId="0" fillId="0" borderId="0" xfId="0" applyFill="1" applyBorder="1" applyAlignment="1">
      <alignment horizontal="left"/>
    </xf>
    <xf numFmtId="166" fontId="4" fillId="0" borderId="0" xfId="1" applyNumberFormat="1" applyFont="1" applyFill="1" applyAlignment="1"/>
    <xf numFmtId="166" fontId="8" fillId="0" borderId="0" xfId="1" applyNumberFormat="1" applyFont="1"/>
    <xf numFmtId="165" fontId="4" fillId="0" borderId="0" xfId="1" applyNumberFormat="1" applyFont="1" applyBorder="1"/>
    <xf numFmtId="166" fontId="4" fillId="0" borderId="0" xfId="1" applyNumberFormat="1" applyFont="1" applyAlignment="1"/>
    <xf numFmtId="166" fontId="0" fillId="0" borderId="0" xfId="1" applyNumberFormat="1" applyFont="1" applyFill="1" applyAlignment="1"/>
    <xf numFmtId="166" fontId="5" fillId="0" borderId="0" xfId="1" applyNumberFormat="1" applyFont="1" applyFill="1"/>
    <xf numFmtId="3" fontId="1" fillId="0" borderId="0" xfId="0" applyNumberFormat="1" applyFont="1"/>
    <xf numFmtId="166" fontId="6" fillId="0" borderId="0" xfId="1" applyNumberFormat="1" applyFont="1"/>
    <xf numFmtId="166" fontId="5" fillId="0" borderId="0" xfId="1" applyNumberFormat="1" applyFont="1"/>
    <xf numFmtId="166" fontId="5" fillId="0" borderId="0" xfId="1" applyNumberFormat="1" applyFont="1" applyFill="1" applyBorder="1"/>
    <xf numFmtId="166" fontId="6" fillId="0" borderId="0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0" xfId="1" applyNumberFormat="1" applyFont="1" applyFill="1"/>
    <xf numFmtId="37" fontId="4" fillId="0" borderId="0" xfId="1" applyNumberFormat="1" applyFont="1"/>
    <xf numFmtId="37" fontId="4" fillId="0" borderId="2" xfId="1" applyNumberFormat="1" applyFont="1" applyBorder="1"/>
    <xf numFmtId="37" fontId="2" fillId="0" borderId="0" xfId="1" applyNumberFormat="1" applyFont="1" applyBorder="1" applyAlignment="1">
      <alignment horizontal="right"/>
    </xf>
    <xf numFmtId="0" fontId="11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166" fontId="4" fillId="0" borderId="0" xfId="1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>
      <alignment horizontal="center"/>
    </xf>
    <xf numFmtId="0" fontId="12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166" fontId="4" fillId="0" borderId="0" xfId="1" applyNumberFormat="1" applyFont="1" applyFill="1" applyBorder="1" applyAlignment="1">
      <alignment horizontal="left" wrapText="1"/>
    </xf>
    <xf numFmtId="0" fontId="12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166" fontId="4" fillId="0" borderId="0" xfId="1" applyNumberFormat="1" applyFont="1" applyFill="1" applyAlignment="1"/>
  </cellXfs>
  <cellStyles count="19">
    <cellStyle name="Estilo 1" xfId="5"/>
    <cellStyle name="Euro" xfId="6"/>
    <cellStyle name="Millares" xfId="1" builtinId="3"/>
    <cellStyle name="Millares [0] 2" xfId="8"/>
    <cellStyle name="Millares 2" xfId="9"/>
    <cellStyle name="Millares 3" xfId="10"/>
    <cellStyle name="Millares 3 2" xfId="11"/>
    <cellStyle name="Millares 4" xfId="7"/>
    <cellStyle name="Millares 5" xfId="18"/>
    <cellStyle name="Millares 7" xfId="12"/>
    <cellStyle name="Millares 9" xfId="13"/>
    <cellStyle name="Normal" xfId="0" builtinId="0"/>
    <cellStyle name="Normal 19" xfId="14"/>
    <cellStyle name="Normal 2" xfId="3"/>
    <cellStyle name="Normal 3" xfId="2"/>
    <cellStyle name="Normal 4" xfId="15"/>
    <cellStyle name="Normal 5" xfId="16"/>
    <cellStyle name="Normal 6" xfId="4"/>
    <cellStyle name="Normal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opLeftCell="A39" workbookViewId="0">
      <selection activeCell="A67" sqref="A67"/>
    </sheetView>
  </sheetViews>
  <sheetFormatPr baseColWidth="10" defaultColWidth="11.5703125" defaultRowHeight="15" customHeight="1"/>
  <cols>
    <col min="1" max="1" width="53.42578125" style="22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7" width="12.7109375" style="2" bestFit="1" customWidth="1"/>
    <col min="8" max="10" width="13.7109375" style="2" bestFit="1" customWidth="1"/>
    <col min="11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 ht="15" customHeight="1">
      <c r="A1" s="64" t="s">
        <v>0</v>
      </c>
      <c r="B1" s="64"/>
      <c r="C1" s="64"/>
      <c r="D1" s="64"/>
      <c r="E1" s="64"/>
      <c r="F1" s="64"/>
    </row>
    <row r="2" spans="1:6" ht="15" customHeight="1">
      <c r="A2" s="5" t="s">
        <v>3</v>
      </c>
      <c r="B2" s="65" t="s">
        <v>4</v>
      </c>
      <c r="C2" s="65"/>
      <c r="D2" s="6"/>
      <c r="E2" s="7"/>
      <c r="F2" s="7"/>
    </row>
    <row r="3" spans="1:6" ht="15" customHeight="1">
      <c r="A3" s="5" t="s">
        <v>5</v>
      </c>
      <c r="B3" s="8" t="s">
        <v>6</v>
      </c>
      <c r="C3" s="8"/>
      <c r="D3" s="8"/>
      <c r="E3" s="7"/>
      <c r="F3" s="7"/>
    </row>
    <row r="4" spans="1:6" ht="15" customHeight="1">
      <c r="A4" s="5" t="s">
        <v>7</v>
      </c>
      <c r="B4" s="8" t="s">
        <v>29</v>
      </c>
      <c r="C4" s="8"/>
      <c r="D4" s="8"/>
      <c r="E4" s="7"/>
      <c r="F4" s="7"/>
    </row>
    <row r="5" spans="1:6" ht="15" customHeight="1">
      <c r="A5" s="5" t="s">
        <v>30</v>
      </c>
      <c r="B5" s="9" t="s">
        <v>92</v>
      </c>
      <c r="C5" s="7"/>
      <c r="D5" s="7"/>
      <c r="E5" s="7"/>
      <c r="F5" s="7"/>
    </row>
    <row r="6" spans="1:6" ht="15" customHeight="1">
      <c r="A6" s="5"/>
      <c r="B6" s="10"/>
      <c r="C6" s="7"/>
      <c r="D6" s="7"/>
      <c r="E6" s="7"/>
      <c r="F6" s="7"/>
    </row>
    <row r="7" spans="1:6" ht="15" customHeight="1">
      <c r="A7" s="11"/>
      <c r="B7" s="12"/>
      <c r="C7" s="12"/>
      <c r="D7" s="12"/>
    </row>
    <row r="8" spans="1:6" ht="15" customHeight="1">
      <c r="A8" s="64" t="s">
        <v>1</v>
      </c>
      <c r="B8" s="64"/>
      <c r="C8" s="64"/>
      <c r="D8" s="64"/>
      <c r="E8" s="64"/>
      <c r="F8" s="64"/>
    </row>
    <row r="9" spans="1:6" ht="15" customHeight="1">
      <c r="A9" s="64" t="s">
        <v>2</v>
      </c>
      <c r="B9" s="64"/>
      <c r="C9" s="64"/>
      <c r="D9" s="64"/>
      <c r="E9" s="64"/>
      <c r="F9" s="64"/>
    </row>
    <row r="11" spans="1:6" ht="15" customHeight="1" thickBot="1">
      <c r="A11" s="13" t="s">
        <v>62</v>
      </c>
      <c r="B11" s="14" t="s">
        <v>8</v>
      </c>
      <c r="C11" s="14" t="s">
        <v>9</v>
      </c>
      <c r="D11" s="14" t="s">
        <v>10</v>
      </c>
      <c r="E11" s="14" t="s">
        <v>11</v>
      </c>
      <c r="F11" s="15" t="s">
        <v>12</v>
      </c>
    </row>
    <row r="12" spans="1:6" ht="15" customHeight="1">
      <c r="A12" s="16"/>
      <c r="B12" s="1"/>
      <c r="C12" s="1"/>
      <c r="D12" s="1"/>
      <c r="E12" s="1"/>
      <c r="F12" s="1"/>
    </row>
    <row r="13" spans="1:6" ht="15" customHeight="1">
      <c r="A13" s="17" t="s">
        <v>13</v>
      </c>
      <c r="B13" s="1" t="s">
        <v>57</v>
      </c>
      <c r="C13" s="51">
        <v>354</v>
      </c>
      <c r="D13" s="51">
        <v>335</v>
      </c>
      <c r="E13" s="51">
        <v>441</v>
      </c>
      <c r="F13" s="1">
        <f>SUM(C13:E13)</f>
        <v>1130</v>
      </c>
    </row>
    <row r="14" spans="1:6" ht="15" customHeight="1">
      <c r="A14" s="17"/>
      <c r="B14" s="1" t="s">
        <v>58</v>
      </c>
      <c r="C14" s="51">
        <v>354</v>
      </c>
      <c r="D14" s="51">
        <v>335</v>
      </c>
      <c r="E14" s="51">
        <v>441</v>
      </c>
      <c r="F14" s="16">
        <v>724</v>
      </c>
    </row>
    <row r="15" spans="1:6" ht="15" customHeight="1">
      <c r="A15" s="16"/>
      <c r="B15" s="1"/>
      <c r="C15" s="1"/>
      <c r="D15" s="1"/>
      <c r="E15" s="1"/>
      <c r="F15" s="1"/>
    </row>
    <row r="16" spans="1:6" ht="15" customHeight="1" thickBot="1">
      <c r="A16" s="18"/>
      <c r="B16" s="3"/>
      <c r="C16" s="3"/>
      <c r="D16" s="3"/>
      <c r="E16" s="3"/>
      <c r="F16" s="3"/>
    </row>
    <row r="17" spans="1:9" ht="15" customHeight="1" thickTop="1">
      <c r="A17" s="16" t="s">
        <v>31</v>
      </c>
    </row>
    <row r="18" spans="1:9" ht="15" customHeight="1">
      <c r="A18" s="37" t="s">
        <v>59</v>
      </c>
    </row>
    <row r="19" spans="1:9" ht="15" customHeight="1">
      <c r="A19" s="37" t="s">
        <v>60</v>
      </c>
    </row>
    <row r="20" spans="1:9" ht="15.75" customHeight="1">
      <c r="A20" s="37" t="s">
        <v>71</v>
      </c>
      <c r="B20" s="37"/>
      <c r="C20" s="37"/>
      <c r="D20" s="37"/>
    </row>
    <row r="21" spans="1:9" ht="15" customHeight="1">
      <c r="A21" s="16"/>
      <c r="B21" s="1"/>
      <c r="C21" s="1"/>
      <c r="D21" s="1"/>
    </row>
    <row r="22" spans="1:9" ht="15" customHeight="1">
      <c r="A22" s="66" t="s">
        <v>15</v>
      </c>
      <c r="B22" s="66"/>
      <c r="C22" s="66"/>
      <c r="D22" s="66"/>
      <c r="E22" s="66"/>
      <c r="F22" s="66"/>
    </row>
    <row r="23" spans="1:9" ht="15" customHeight="1">
      <c r="A23" s="64" t="s">
        <v>16</v>
      </c>
      <c r="B23" s="64"/>
      <c r="C23" s="64"/>
      <c r="D23" s="64"/>
      <c r="E23" s="64"/>
      <c r="F23" s="64"/>
      <c r="G23" s="53"/>
    </row>
    <row r="24" spans="1:9" ht="15" customHeight="1">
      <c r="A24" s="64" t="s">
        <v>32</v>
      </c>
      <c r="B24" s="64"/>
      <c r="C24" s="64"/>
      <c r="D24" s="64"/>
      <c r="E24" s="64"/>
      <c r="F24" s="64"/>
    </row>
    <row r="25" spans="1:9" ht="15" customHeight="1">
      <c r="A25" s="16"/>
      <c r="B25" s="1"/>
      <c r="C25" s="1"/>
      <c r="D25" s="1"/>
    </row>
    <row r="26" spans="1:9" ht="15" customHeight="1" thickBot="1">
      <c r="A26" s="13" t="s">
        <v>80</v>
      </c>
      <c r="B26" s="14" t="s">
        <v>9</v>
      </c>
      <c r="C26" s="14" t="s">
        <v>10</v>
      </c>
      <c r="D26" s="14" t="s">
        <v>11</v>
      </c>
      <c r="E26" s="15" t="s">
        <v>12</v>
      </c>
      <c r="F26" s="56" t="s">
        <v>43</v>
      </c>
      <c r="G26" s="53"/>
      <c r="H26" s="53"/>
      <c r="I26" s="53"/>
    </row>
    <row r="27" spans="1:9" ht="15" customHeight="1">
      <c r="A27" s="16"/>
      <c r="B27" s="1"/>
      <c r="C27" s="1"/>
      <c r="D27" s="1"/>
      <c r="E27" s="1"/>
    </row>
    <row r="28" spans="1:9" ht="15" customHeight="1">
      <c r="A28" s="17" t="s">
        <v>82</v>
      </c>
      <c r="B28" s="58">
        <v>200018242.94999999</v>
      </c>
      <c r="C28" s="58">
        <v>163922864.52000001</v>
      </c>
      <c r="D28" s="58">
        <v>216182460.46000001</v>
      </c>
      <c r="E28" s="58">
        <f>+B28+C28+D28</f>
        <v>580123567.93000007</v>
      </c>
      <c r="F28" s="58">
        <f>AVERAGE(B28:D28)</f>
        <v>193374522.64333335</v>
      </c>
    </row>
    <row r="29" spans="1:9" ht="15" customHeight="1">
      <c r="A29" s="55" t="s">
        <v>73</v>
      </c>
      <c r="B29" s="58">
        <v>0</v>
      </c>
      <c r="C29" s="58">
        <v>0</v>
      </c>
      <c r="D29" s="58">
        <v>0</v>
      </c>
      <c r="E29" s="58">
        <f>+B29+C29+D29</f>
        <v>0</v>
      </c>
      <c r="F29" s="58">
        <f>AVERAGE(B29:D29)</f>
        <v>0</v>
      </c>
    </row>
    <row r="30" spans="1:9" ht="15" customHeight="1">
      <c r="A30" s="55" t="s">
        <v>74</v>
      </c>
      <c r="B30" s="58">
        <v>0</v>
      </c>
      <c r="C30" s="58">
        <v>0</v>
      </c>
      <c r="D30" s="58">
        <v>0</v>
      </c>
      <c r="E30" s="58">
        <f>+B30+C30+D30</f>
        <v>0</v>
      </c>
      <c r="F30" s="58">
        <f>AVERAGE(B30:D30)</f>
        <v>0</v>
      </c>
    </row>
    <row r="31" spans="1:9" ht="15" customHeight="1" thickBot="1">
      <c r="A31" s="18" t="s">
        <v>14</v>
      </c>
      <c r="B31" s="59">
        <f>SUM(B28:B30)</f>
        <v>200018242.94999999</v>
      </c>
      <c r="C31" s="59">
        <f t="shared" ref="C31:E31" si="0">SUM(C28:C30)</f>
        <v>163922864.52000001</v>
      </c>
      <c r="D31" s="59">
        <f t="shared" si="0"/>
        <v>216182460.46000001</v>
      </c>
      <c r="E31" s="59">
        <f t="shared" si="0"/>
        <v>580123567.93000007</v>
      </c>
      <c r="F31" s="59">
        <f>SUM(F28:F30)</f>
        <v>193374522.64333335</v>
      </c>
    </row>
    <row r="32" spans="1:9" ht="15" customHeight="1" thickTop="1">
      <c r="A32" s="16" t="s">
        <v>65</v>
      </c>
      <c r="B32" s="1"/>
      <c r="C32" s="1"/>
      <c r="D32" s="1"/>
    </row>
    <row r="33" spans="1:11" ht="15" customHeight="1">
      <c r="A33" s="16" t="s">
        <v>79</v>
      </c>
      <c r="B33" s="1"/>
      <c r="C33" s="1"/>
      <c r="D33" s="1"/>
    </row>
    <row r="34" spans="1:11" ht="15" customHeight="1">
      <c r="A34" s="16" t="s">
        <v>81</v>
      </c>
      <c r="B34" s="1"/>
      <c r="C34" s="1"/>
      <c r="D34" s="1"/>
    </row>
    <row r="35" spans="1:11" ht="15" customHeight="1">
      <c r="A35" s="64" t="s">
        <v>17</v>
      </c>
      <c r="B35" s="64"/>
      <c r="C35" s="64"/>
      <c r="D35" s="64"/>
      <c r="E35" s="64"/>
    </row>
    <row r="36" spans="1:11" ht="15" customHeight="1">
      <c r="A36" s="19" t="s">
        <v>18</v>
      </c>
      <c r="B36" s="19"/>
      <c r="C36" s="19"/>
      <c r="D36" s="19"/>
      <c r="E36" s="19"/>
    </row>
    <row r="37" spans="1:11" ht="15" customHeight="1">
      <c r="A37" s="64" t="s">
        <v>32</v>
      </c>
      <c r="B37" s="64"/>
      <c r="C37" s="64"/>
      <c r="D37" s="64"/>
      <c r="E37" s="64"/>
    </row>
    <row r="38" spans="1:11" ht="15" customHeight="1">
      <c r="A38" s="16"/>
      <c r="B38" s="1"/>
      <c r="C38" s="1"/>
      <c r="D38" s="1"/>
    </row>
    <row r="39" spans="1:11" ht="15" customHeight="1" thickBot="1">
      <c r="A39" s="13" t="s">
        <v>83</v>
      </c>
      <c r="B39" s="14" t="s">
        <v>9</v>
      </c>
      <c r="C39" s="14" t="s">
        <v>10</v>
      </c>
      <c r="D39" s="14" t="s">
        <v>11</v>
      </c>
      <c r="E39" s="15" t="s">
        <v>12</v>
      </c>
    </row>
    <row r="40" spans="1:11" ht="15" customHeight="1">
      <c r="A40" s="16"/>
      <c r="B40" s="1"/>
      <c r="C40" s="1"/>
      <c r="D40" s="1"/>
      <c r="E40" s="1"/>
    </row>
    <row r="41" spans="1:11" ht="15" customHeight="1">
      <c r="A41" s="16" t="s">
        <v>84</v>
      </c>
      <c r="B41" s="58">
        <v>200018242.94999999</v>
      </c>
      <c r="C41" s="58">
        <v>163922864.52000001</v>
      </c>
      <c r="D41" s="58">
        <v>216182460.46000001</v>
      </c>
      <c r="E41" s="58">
        <f>+B41+C41+D41</f>
        <v>580123567.93000007</v>
      </c>
    </row>
    <row r="42" spans="1:11" ht="15" customHeight="1">
      <c r="A42" s="16" t="s">
        <v>21</v>
      </c>
      <c r="B42" s="58">
        <v>0</v>
      </c>
      <c r="C42" s="60">
        <v>0</v>
      </c>
      <c r="D42" s="58">
        <v>0</v>
      </c>
      <c r="E42" s="58">
        <f>+B42+C42+D42</f>
        <v>0</v>
      </c>
    </row>
    <row r="43" spans="1:11" ht="15" customHeight="1">
      <c r="A43" s="16" t="s">
        <v>68</v>
      </c>
      <c r="B43" s="58">
        <v>0</v>
      </c>
      <c r="C43" s="58">
        <v>0</v>
      </c>
      <c r="D43" s="58">
        <v>0</v>
      </c>
      <c r="E43" s="58">
        <f t="shared" ref="E43:E45" si="1">+B43+C43+D43</f>
        <v>0</v>
      </c>
    </row>
    <row r="44" spans="1:11" ht="15" customHeight="1">
      <c r="A44" s="55" t="s">
        <v>75</v>
      </c>
      <c r="B44" s="58">
        <v>0</v>
      </c>
      <c r="C44" s="58">
        <v>0</v>
      </c>
      <c r="D44" s="58">
        <v>0</v>
      </c>
      <c r="E44" s="58">
        <f t="shared" si="1"/>
        <v>0</v>
      </c>
    </row>
    <row r="45" spans="1:11" ht="15" customHeight="1">
      <c r="A45" s="16" t="s">
        <v>22</v>
      </c>
      <c r="B45" s="58"/>
      <c r="C45" s="58"/>
      <c r="D45" s="58"/>
      <c r="E45" s="58">
        <f t="shared" si="1"/>
        <v>0</v>
      </c>
    </row>
    <row r="46" spans="1:11" ht="15" customHeight="1" thickBot="1">
      <c r="A46" s="18" t="s">
        <v>14</v>
      </c>
      <c r="B46" s="59">
        <f>SUM(B41:B45)</f>
        <v>200018242.94999999</v>
      </c>
      <c r="C46" s="59">
        <f>SUM(C41:C45)</f>
        <v>163922864.52000001</v>
      </c>
      <c r="D46" s="59">
        <f>SUM(D41:D45)</f>
        <v>216182460.46000001</v>
      </c>
      <c r="E46" s="59">
        <f>+E41+E42+E43+E44+E45</f>
        <v>580123567.93000007</v>
      </c>
    </row>
    <row r="47" spans="1:11" ht="15" customHeight="1" thickTop="1">
      <c r="A47" s="20" t="s">
        <v>65</v>
      </c>
      <c r="B47" s="1"/>
      <c r="C47" s="1"/>
      <c r="D47" s="1"/>
    </row>
    <row r="48" spans="1:11" ht="15" customHeight="1">
      <c r="A48" s="16" t="s">
        <v>85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8" ht="15" customHeight="1">
      <c r="A49" s="16" t="s">
        <v>81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" customHeight="1">
      <c r="A50" s="64" t="s">
        <v>23</v>
      </c>
      <c r="B50" s="64"/>
      <c r="C50" s="64"/>
      <c r="D50" s="64"/>
      <c r="E50" s="19"/>
    </row>
    <row r="51" spans="1:18" ht="15" customHeight="1">
      <c r="A51" s="64" t="s">
        <v>24</v>
      </c>
      <c r="B51" s="64"/>
      <c r="C51" s="64"/>
      <c r="D51" s="64"/>
      <c r="E51" s="19"/>
    </row>
    <row r="52" spans="1:18" ht="15" customHeight="1">
      <c r="A52" s="64" t="s">
        <v>32</v>
      </c>
      <c r="B52" s="64"/>
      <c r="C52" s="64"/>
      <c r="D52" s="64"/>
      <c r="E52" s="19"/>
    </row>
    <row r="53" spans="1:18" ht="15" customHeight="1">
      <c r="A53" s="16"/>
      <c r="B53" s="1"/>
      <c r="C53" s="1"/>
      <c r="D53" s="1"/>
    </row>
    <row r="54" spans="1:18" ht="15" customHeight="1" thickBot="1">
      <c r="A54" s="13" t="s">
        <v>19</v>
      </c>
      <c r="B54" s="14" t="s">
        <v>9</v>
      </c>
      <c r="C54" s="14" t="s">
        <v>10</v>
      </c>
      <c r="D54" s="14" t="s">
        <v>11</v>
      </c>
      <c r="E54" s="15" t="s">
        <v>12</v>
      </c>
    </row>
    <row r="55" spans="1:18" ht="15" customHeight="1">
      <c r="A55" s="16"/>
      <c r="B55" s="1"/>
      <c r="C55" s="1"/>
      <c r="D55" s="1"/>
      <c r="E55" s="1"/>
    </row>
    <row r="56" spans="1:18" ht="15" customHeight="1">
      <c r="A56" s="1" t="s">
        <v>33</v>
      </c>
      <c r="B56" s="16">
        <v>-188993789.3599999</v>
      </c>
      <c r="C56" s="1">
        <f>B60</f>
        <v>-250320022.44999987</v>
      </c>
      <c r="D56" s="1">
        <f>C60</f>
        <v>-169088452.95999989</v>
      </c>
      <c r="E56" s="1">
        <f>+B56</f>
        <v>-188993789.3599999</v>
      </c>
      <c r="G56" s="50"/>
      <c r="H56" s="22"/>
      <c r="I56" s="22"/>
      <c r="J56" s="22"/>
    </row>
    <row r="57" spans="1:18" ht="15" customHeight="1">
      <c r="A57" s="1" t="s">
        <v>86</v>
      </c>
      <c r="B57" s="16">
        <v>138692009.86000001</v>
      </c>
      <c r="C57" s="16">
        <v>245154434.00999999</v>
      </c>
      <c r="D57" s="16">
        <v>232464625.63999999</v>
      </c>
      <c r="E57" s="1">
        <f>SUM(B57:D57)</f>
        <v>616311069.50999999</v>
      </c>
      <c r="G57" s="41"/>
      <c r="H57" s="41"/>
      <c r="I57" s="41"/>
      <c r="J57" s="41"/>
    </row>
    <row r="58" spans="1:18" ht="15" customHeight="1">
      <c r="A58" s="1" t="s">
        <v>26</v>
      </c>
      <c r="B58" s="1">
        <f>+B56+B57</f>
        <v>-50301779.499999881</v>
      </c>
      <c r="C58" s="1">
        <f t="shared" ref="C58:E58" si="2">+C56+C57</f>
        <v>-5165588.4399998784</v>
      </c>
      <c r="D58" s="1">
        <f t="shared" si="2"/>
        <v>63376172.680000097</v>
      </c>
      <c r="E58" s="1">
        <f t="shared" si="2"/>
        <v>427317280.1500001</v>
      </c>
      <c r="G58" s="22"/>
      <c r="H58" s="22"/>
      <c r="I58" s="22"/>
      <c r="J58" s="22"/>
    </row>
    <row r="59" spans="1:18" ht="15" customHeight="1">
      <c r="A59" s="1" t="s">
        <v>89</v>
      </c>
      <c r="B59" s="1">
        <f>B46</f>
        <v>200018242.94999999</v>
      </c>
      <c r="C59" s="1">
        <f t="shared" ref="C59:D59" si="3">C46</f>
        <v>163922864.52000001</v>
      </c>
      <c r="D59" s="1">
        <f t="shared" si="3"/>
        <v>216182460.46000001</v>
      </c>
      <c r="E59" s="1">
        <f t="shared" ref="E59" si="4">+E46</f>
        <v>580123567.93000007</v>
      </c>
    </row>
    <row r="60" spans="1:18" ht="15" customHeight="1">
      <c r="A60" s="1" t="s">
        <v>28</v>
      </c>
      <c r="B60" s="1">
        <f>+B58-B59</f>
        <v>-250320022.44999987</v>
      </c>
      <c r="C60" s="1">
        <f t="shared" ref="C60:D60" si="5">+C58-C59</f>
        <v>-169088452.95999989</v>
      </c>
      <c r="D60" s="1">
        <f t="shared" si="5"/>
        <v>-152806287.77999991</v>
      </c>
      <c r="E60" s="1">
        <f>+E58-E59</f>
        <v>-152806287.77999997</v>
      </c>
    </row>
    <row r="61" spans="1:18" ht="15" customHeight="1" thickBot="1">
      <c r="A61" s="3"/>
      <c r="B61" s="3"/>
      <c r="C61" s="3"/>
      <c r="D61" s="3"/>
      <c r="E61" s="3"/>
    </row>
    <row r="62" spans="1:18" ht="15" customHeight="1" thickTop="1">
      <c r="A62" s="20" t="s">
        <v>65</v>
      </c>
      <c r="B62" s="1"/>
      <c r="C62" s="1"/>
      <c r="D62" s="1"/>
    </row>
    <row r="63" spans="1:18" ht="18" customHeight="1">
      <c r="A63" s="37" t="s">
        <v>72</v>
      </c>
      <c r="B63" s="37"/>
      <c r="C63" s="37"/>
      <c r="D63" s="37"/>
      <c r="E63" s="37"/>
      <c r="F63" s="21"/>
    </row>
    <row r="64" spans="1:18" ht="15" customHeight="1">
      <c r="A64" s="37" t="s">
        <v>87</v>
      </c>
    </row>
    <row r="65" spans="1:21" ht="15" customHeight="1">
      <c r="A65" s="49" t="s">
        <v>88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ht="15" customHeight="1">
      <c r="B66" s="12"/>
      <c r="C66" s="12"/>
      <c r="D66" s="12"/>
      <c r="E66" s="12"/>
    </row>
    <row r="67" spans="1:21" ht="15" customHeight="1">
      <c r="A67" s="49" t="s">
        <v>99</v>
      </c>
      <c r="B67" s="12"/>
      <c r="C67" s="12"/>
      <c r="D67" s="12"/>
      <c r="E67" s="12"/>
    </row>
    <row r="68" spans="1:21" ht="15" customHeight="1">
      <c r="A68" s="38"/>
    </row>
  </sheetData>
  <mergeCells count="12">
    <mergeCell ref="A51:D51"/>
    <mergeCell ref="A52:D52"/>
    <mergeCell ref="A23:F23"/>
    <mergeCell ref="A24:F24"/>
    <mergeCell ref="A35:E35"/>
    <mergeCell ref="A37:E37"/>
    <mergeCell ref="A50:D50"/>
    <mergeCell ref="A1:F1"/>
    <mergeCell ref="B2:C2"/>
    <mergeCell ref="A8:F8"/>
    <mergeCell ref="A9:F9"/>
    <mergeCell ref="A22:F22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opLeftCell="A20" workbookViewId="0">
      <selection activeCell="E29" sqref="E29:E30"/>
    </sheetView>
  </sheetViews>
  <sheetFormatPr baseColWidth="10" defaultRowHeight="15"/>
  <cols>
    <col min="1" max="1" width="51.140625" style="22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42578125" style="2"/>
  </cols>
  <sheetData>
    <row r="1" spans="1:6">
      <c r="A1" s="64" t="s">
        <v>0</v>
      </c>
      <c r="B1" s="64"/>
      <c r="C1" s="64"/>
      <c r="D1" s="64"/>
      <c r="E1" s="64"/>
      <c r="F1" s="64"/>
    </row>
    <row r="2" spans="1:6">
      <c r="A2" s="5" t="s">
        <v>3</v>
      </c>
      <c r="B2" s="65" t="s">
        <v>4</v>
      </c>
      <c r="C2" s="65"/>
      <c r="D2" s="6"/>
      <c r="E2" s="7"/>
      <c r="F2" s="7"/>
    </row>
    <row r="3" spans="1:6">
      <c r="A3" s="5" t="s">
        <v>5</v>
      </c>
      <c r="B3" s="8" t="s">
        <v>6</v>
      </c>
      <c r="C3" s="8"/>
      <c r="D3" s="8"/>
      <c r="E3" s="7"/>
      <c r="F3" s="7"/>
    </row>
    <row r="4" spans="1:6">
      <c r="A4" s="5" t="s">
        <v>7</v>
      </c>
      <c r="B4" s="8" t="s">
        <v>29</v>
      </c>
      <c r="C4" s="8"/>
      <c r="D4" s="8"/>
      <c r="E4" s="7"/>
      <c r="F4" s="7"/>
    </row>
    <row r="5" spans="1:6">
      <c r="A5" s="5" t="s">
        <v>30</v>
      </c>
      <c r="B5" s="9" t="s">
        <v>93</v>
      </c>
      <c r="C5" s="7"/>
      <c r="D5" s="7"/>
      <c r="E5" s="7"/>
      <c r="F5" s="7"/>
    </row>
    <row r="6" spans="1:6">
      <c r="A6" s="5"/>
      <c r="B6" s="10"/>
      <c r="C6" s="7"/>
      <c r="D6" s="7"/>
      <c r="E6" s="7"/>
      <c r="F6" s="7"/>
    </row>
    <row r="7" spans="1:6">
      <c r="A7" s="11"/>
      <c r="B7" s="12"/>
      <c r="C7" s="12"/>
      <c r="D7" s="12"/>
    </row>
    <row r="8" spans="1:6">
      <c r="A8" s="64" t="s">
        <v>1</v>
      </c>
      <c r="B8" s="64"/>
      <c r="C8" s="64"/>
      <c r="D8" s="64"/>
      <c r="E8" s="64"/>
      <c r="F8" s="64"/>
    </row>
    <row r="9" spans="1:6">
      <c r="A9" s="64" t="s">
        <v>2</v>
      </c>
      <c r="B9" s="64"/>
      <c r="C9" s="64"/>
      <c r="D9" s="64"/>
      <c r="E9" s="64"/>
      <c r="F9" s="64"/>
    </row>
    <row r="11" spans="1:6" ht="15.75" thickBot="1">
      <c r="A11" s="13" t="s">
        <v>62</v>
      </c>
      <c r="B11" s="14" t="s">
        <v>8</v>
      </c>
      <c r="C11" s="14" t="s">
        <v>34</v>
      </c>
      <c r="D11" s="14" t="s">
        <v>35</v>
      </c>
      <c r="E11" s="14" t="s">
        <v>36</v>
      </c>
      <c r="F11" s="15" t="s">
        <v>37</v>
      </c>
    </row>
    <row r="12" spans="1:6">
      <c r="A12" s="16"/>
      <c r="B12" s="1"/>
      <c r="C12" s="1"/>
      <c r="D12" s="1"/>
      <c r="E12" s="1"/>
      <c r="F12" s="1"/>
    </row>
    <row r="13" spans="1:6">
      <c r="A13" s="17" t="s">
        <v>13</v>
      </c>
      <c r="B13" s="1" t="s">
        <v>57</v>
      </c>
      <c r="C13" s="1">
        <v>370</v>
      </c>
      <c r="D13" s="1">
        <v>448</v>
      </c>
      <c r="E13" s="1">
        <v>476</v>
      </c>
      <c r="F13" s="1">
        <f>SUM(C13:E13)</f>
        <v>1294</v>
      </c>
    </row>
    <row r="14" spans="1:6">
      <c r="A14" s="17"/>
      <c r="B14" s="1" t="s">
        <v>58</v>
      </c>
      <c r="C14" s="1">
        <v>370</v>
      </c>
      <c r="D14" s="1">
        <v>448</v>
      </c>
      <c r="E14" s="1">
        <v>476</v>
      </c>
      <c r="F14" s="1">
        <v>794</v>
      </c>
    </row>
    <row r="15" spans="1:6">
      <c r="A15" s="16"/>
      <c r="B15" s="1"/>
      <c r="C15" s="1"/>
      <c r="D15" s="1"/>
      <c r="E15" s="1"/>
      <c r="F15" s="1"/>
    </row>
    <row r="16" spans="1:6" ht="15.75" thickBot="1">
      <c r="A16" s="18"/>
      <c r="B16" s="3"/>
      <c r="C16" s="3"/>
      <c r="D16" s="3"/>
      <c r="E16" s="3"/>
      <c r="F16" s="3"/>
    </row>
    <row r="17" spans="1:7" ht="15.75" thickTop="1">
      <c r="A17" s="16" t="s">
        <v>31</v>
      </c>
    </row>
    <row r="18" spans="1:7">
      <c r="A18" s="37" t="s">
        <v>59</v>
      </c>
    </row>
    <row r="19" spans="1:7">
      <c r="A19" s="37" t="s">
        <v>60</v>
      </c>
    </row>
    <row r="20" spans="1:7">
      <c r="A20" s="37" t="s">
        <v>71</v>
      </c>
      <c r="G20" s="54"/>
    </row>
    <row r="21" spans="1:7">
      <c r="A21" s="16"/>
      <c r="B21" s="1"/>
      <c r="C21" s="1"/>
      <c r="D21" s="1"/>
    </row>
    <row r="22" spans="1:7">
      <c r="A22" s="66" t="s">
        <v>15</v>
      </c>
      <c r="B22" s="66"/>
      <c r="C22" s="66"/>
      <c r="D22" s="66"/>
      <c r="E22" s="66"/>
      <c r="F22" s="66"/>
    </row>
    <row r="23" spans="1:7">
      <c r="A23" s="64" t="s">
        <v>16</v>
      </c>
      <c r="B23" s="64"/>
      <c r="C23" s="64"/>
      <c r="D23" s="64"/>
      <c r="E23" s="64"/>
      <c r="F23" s="64"/>
    </row>
    <row r="24" spans="1:7">
      <c r="A24" s="64" t="s">
        <v>32</v>
      </c>
      <c r="B24" s="64"/>
      <c r="C24" s="64"/>
      <c r="D24" s="64"/>
      <c r="E24" s="64"/>
      <c r="F24" s="64"/>
    </row>
    <row r="25" spans="1:7">
      <c r="A25" s="16"/>
      <c r="B25" s="1"/>
      <c r="C25" s="1"/>
      <c r="D25" s="1"/>
    </row>
    <row r="26" spans="1:7" ht="15.75" thickBot="1">
      <c r="A26" s="13" t="s">
        <v>80</v>
      </c>
      <c r="B26" s="14" t="s">
        <v>34</v>
      </c>
      <c r="C26" s="14" t="s">
        <v>35</v>
      </c>
      <c r="D26" s="14" t="s">
        <v>36</v>
      </c>
      <c r="E26" s="15" t="s">
        <v>37</v>
      </c>
      <c r="F26" s="15" t="s">
        <v>43</v>
      </c>
    </row>
    <row r="27" spans="1:7">
      <c r="A27" s="16"/>
      <c r="B27" s="1"/>
      <c r="C27" s="1"/>
      <c r="D27" s="1"/>
      <c r="E27" s="1"/>
    </row>
    <row r="28" spans="1:7">
      <c r="A28" s="17" t="s">
        <v>82</v>
      </c>
      <c r="B28" s="1">
        <v>199727491.61000001</v>
      </c>
      <c r="C28" s="1">
        <v>224761600.27000001</v>
      </c>
      <c r="D28" s="1">
        <v>229126191.72</v>
      </c>
      <c r="E28" s="1">
        <f>SUM(B28:D28)</f>
        <v>653615283.60000002</v>
      </c>
      <c r="F28" s="1">
        <f>+AVERAGE(B28:D28)</f>
        <v>217871761.20000002</v>
      </c>
    </row>
    <row r="29" spans="1:7">
      <c r="A29" s="55" t="s">
        <v>73</v>
      </c>
      <c r="B29" s="1">
        <v>24898392.18</v>
      </c>
      <c r="C29" s="1">
        <v>0</v>
      </c>
      <c r="D29" s="1">
        <v>0</v>
      </c>
      <c r="E29" s="1">
        <f t="shared" ref="E29:E30" si="0">SUM(B29:D29)</f>
        <v>24898392.18</v>
      </c>
      <c r="F29" s="1">
        <f t="shared" ref="F29:F30" si="1">+AVERAGE(B29:D29)</f>
        <v>8299464.0599999996</v>
      </c>
      <c r="G29" s="53"/>
    </row>
    <row r="30" spans="1:7">
      <c r="A30" s="55" t="s">
        <v>74</v>
      </c>
      <c r="B30" s="1">
        <v>185244</v>
      </c>
      <c r="C30" s="1">
        <v>0</v>
      </c>
      <c r="D30" s="1">
        <v>0</v>
      </c>
      <c r="E30" s="1">
        <f t="shared" si="0"/>
        <v>185244</v>
      </c>
      <c r="F30" s="1">
        <f t="shared" si="1"/>
        <v>61748</v>
      </c>
      <c r="G30" s="53"/>
    </row>
    <row r="31" spans="1:7" ht="15.75" thickBot="1">
      <c r="A31" s="18" t="s">
        <v>14</v>
      </c>
      <c r="B31" s="3">
        <f>SUM(B28:B30)</f>
        <v>224811127.79000002</v>
      </c>
      <c r="C31" s="3">
        <f t="shared" ref="C31:F31" si="2">SUM(C28:C30)</f>
        <v>224761600.27000001</v>
      </c>
      <c r="D31" s="3">
        <f t="shared" si="2"/>
        <v>229126191.72</v>
      </c>
      <c r="E31" s="3">
        <f>SUM(E28:E30)</f>
        <v>678698919.77999997</v>
      </c>
      <c r="F31" s="3">
        <f t="shared" si="2"/>
        <v>226232973.26000002</v>
      </c>
    </row>
    <row r="32" spans="1:7" ht="15.75" thickTop="1">
      <c r="A32" s="16" t="s">
        <v>64</v>
      </c>
      <c r="B32" s="1"/>
      <c r="C32" s="1"/>
      <c r="D32" s="1"/>
    </row>
    <row r="33" spans="1:5" ht="21">
      <c r="A33" s="16" t="s">
        <v>79</v>
      </c>
      <c r="B33" s="1"/>
      <c r="C33" s="1"/>
      <c r="D33" s="1"/>
    </row>
    <row r="34" spans="1:5" ht="21">
      <c r="A34" s="16" t="s">
        <v>81</v>
      </c>
      <c r="B34" s="1"/>
      <c r="C34" s="1"/>
      <c r="D34" s="1"/>
    </row>
    <row r="35" spans="1:5">
      <c r="A35" s="64" t="s">
        <v>17</v>
      </c>
      <c r="B35" s="64"/>
      <c r="C35" s="64"/>
      <c r="D35" s="64"/>
      <c r="E35" s="64"/>
    </row>
    <row r="36" spans="1:5">
      <c r="A36" s="19" t="s">
        <v>18</v>
      </c>
      <c r="B36" s="19"/>
      <c r="C36" s="19"/>
      <c r="D36" s="19"/>
      <c r="E36" s="19"/>
    </row>
    <row r="37" spans="1:5">
      <c r="A37" s="64" t="s">
        <v>32</v>
      </c>
      <c r="B37" s="64"/>
      <c r="C37" s="64"/>
      <c r="D37" s="64"/>
      <c r="E37" s="64"/>
    </row>
    <row r="38" spans="1:5">
      <c r="A38" s="16"/>
      <c r="B38" s="1"/>
      <c r="C38" s="1"/>
      <c r="D38" s="1"/>
    </row>
    <row r="39" spans="1:5" ht="15.75" thickBot="1">
      <c r="A39" s="13" t="s">
        <v>83</v>
      </c>
      <c r="B39" s="14" t="s">
        <v>34</v>
      </c>
      <c r="C39" s="14" t="s">
        <v>35</v>
      </c>
      <c r="D39" s="14" t="s">
        <v>36</v>
      </c>
      <c r="E39" s="15" t="s">
        <v>37</v>
      </c>
    </row>
    <row r="40" spans="1:5">
      <c r="A40" s="16"/>
      <c r="B40" s="1"/>
      <c r="C40" s="1"/>
      <c r="D40" s="1"/>
      <c r="E40" s="1"/>
    </row>
    <row r="41" spans="1:5">
      <c r="A41" s="16" t="s">
        <v>84</v>
      </c>
      <c r="B41" s="1">
        <v>199727491.61000001</v>
      </c>
      <c r="C41" s="1">
        <v>224761600.27000001</v>
      </c>
      <c r="D41" s="1">
        <v>229126191.72</v>
      </c>
      <c r="E41" s="1">
        <f>+B41+C41+D41</f>
        <v>653615283.60000002</v>
      </c>
    </row>
    <row r="42" spans="1:5">
      <c r="A42" s="16" t="s">
        <v>21</v>
      </c>
      <c r="B42" s="1">
        <v>0</v>
      </c>
      <c r="C42" s="4">
        <v>0</v>
      </c>
      <c r="D42" s="1">
        <v>0</v>
      </c>
      <c r="E42" s="1">
        <f>+B42+C42+D42</f>
        <v>0</v>
      </c>
    </row>
    <row r="43" spans="1:5">
      <c r="A43" s="16" t="s">
        <v>68</v>
      </c>
      <c r="B43" s="1">
        <v>24898392.18</v>
      </c>
      <c r="C43" s="1">
        <v>0</v>
      </c>
      <c r="D43" s="1">
        <v>0</v>
      </c>
      <c r="E43" s="1">
        <f>+B43+C43+D43</f>
        <v>24898392.18</v>
      </c>
    </row>
    <row r="44" spans="1:5">
      <c r="A44" s="55" t="s">
        <v>75</v>
      </c>
      <c r="B44" s="1">
        <v>185244</v>
      </c>
      <c r="C44" s="1">
        <v>0</v>
      </c>
      <c r="D44" s="1">
        <v>0</v>
      </c>
      <c r="E44" s="16">
        <f>+B44+C44+D44</f>
        <v>185244</v>
      </c>
    </row>
    <row r="45" spans="1:5">
      <c r="A45" s="16" t="s">
        <v>22</v>
      </c>
      <c r="B45" s="1"/>
      <c r="C45" s="1"/>
      <c r="D45" s="1"/>
      <c r="E45" s="22"/>
    </row>
    <row r="46" spans="1:5" ht="15.75" thickBot="1">
      <c r="A46" s="18" t="s">
        <v>14</v>
      </c>
      <c r="B46" s="3">
        <f>SUM(B41:B45)</f>
        <v>224811127.79000002</v>
      </c>
      <c r="C46" s="3">
        <f t="shared" ref="C46:D46" si="3">SUM(C41:C45)</f>
        <v>224761600.27000001</v>
      </c>
      <c r="D46" s="3">
        <f t="shared" si="3"/>
        <v>229126191.72</v>
      </c>
      <c r="E46" s="18">
        <f>SUM(E41:E45)</f>
        <v>678698919.77999997</v>
      </c>
    </row>
    <row r="47" spans="1:5" ht="15.75" thickTop="1">
      <c r="A47" s="23" t="s">
        <v>63</v>
      </c>
      <c r="B47" s="1"/>
      <c r="C47" s="1"/>
      <c r="D47" s="1"/>
    </row>
    <row r="48" spans="1:5" ht="21">
      <c r="A48" s="16" t="s">
        <v>85</v>
      </c>
      <c r="B48" s="1"/>
      <c r="C48" s="1"/>
      <c r="D48" s="1"/>
    </row>
    <row r="49" spans="1:21" ht="21">
      <c r="A49" s="16" t="s">
        <v>81</v>
      </c>
      <c r="B49" s="1"/>
      <c r="C49" s="1"/>
      <c r="D49" s="1"/>
    </row>
    <row r="50" spans="1:21">
      <c r="A50" s="64" t="s">
        <v>23</v>
      </c>
      <c r="B50" s="64"/>
      <c r="C50" s="64"/>
      <c r="D50" s="64"/>
      <c r="E50" s="19"/>
    </row>
    <row r="51" spans="1:21">
      <c r="A51" s="64" t="s">
        <v>24</v>
      </c>
      <c r="B51" s="64"/>
      <c r="C51" s="64"/>
      <c r="D51" s="64"/>
      <c r="E51" s="19"/>
    </row>
    <row r="52" spans="1:21">
      <c r="A52" s="64" t="s">
        <v>32</v>
      </c>
      <c r="B52" s="64"/>
      <c r="C52" s="64"/>
      <c r="D52" s="64"/>
      <c r="E52" s="19"/>
    </row>
    <row r="53" spans="1:21">
      <c r="A53" s="16"/>
      <c r="B53" s="1"/>
      <c r="C53" s="1"/>
      <c r="D53" s="1"/>
    </row>
    <row r="54" spans="1:21" ht="15.75" thickBot="1">
      <c r="A54" s="13" t="s">
        <v>19</v>
      </c>
      <c r="B54" s="14" t="s">
        <v>34</v>
      </c>
      <c r="C54" s="14" t="s">
        <v>35</v>
      </c>
      <c r="D54" s="14" t="s">
        <v>36</v>
      </c>
      <c r="E54" s="15" t="s">
        <v>37</v>
      </c>
    </row>
    <row r="55" spans="1:21">
      <c r="A55" s="16"/>
      <c r="B55" s="1"/>
      <c r="C55" s="1"/>
      <c r="D55" s="1"/>
      <c r="E55" s="1"/>
    </row>
    <row r="56" spans="1:21">
      <c r="A56" s="1" t="s">
        <v>33</v>
      </c>
      <c r="B56" s="1">
        <f>'1T'!E60</f>
        <v>-152806287.77999997</v>
      </c>
      <c r="C56" s="1">
        <f>B60</f>
        <v>-126578565.76000005</v>
      </c>
      <c r="D56" s="1">
        <f>C60</f>
        <v>-52584100.950000077</v>
      </c>
      <c r="E56" s="1">
        <f>+B56</f>
        <v>-152806287.77999997</v>
      </c>
    </row>
    <row r="57" spans="1:21">
      <c r="A57" s="1" t="s">
        <v>86</v>
      </c>
      <c r="B57" s="1">
        <v>251038849.80999994</v>
      </c>
      <c r="C57" s="1">
        <v>298756065.07999998</v>
      </c>
      <c r="D57" s="1">
        <v>823447635.39999986</v>
      </c>
      <c r="E57" s="1">
        <f>+SUM(B57:D57)</f>
        <v>1373242550.2899997</v>
      </c>
    </row>
    <row r="58" spans="1:21">
      <c r="A58" s="1" t="s">
        <v>26</v>
      </c>
      <c r="B58" s="1">
        <f>+B56+B57</f>
        <v>98232562.029999971</v>
      </c>
      <c r="C58" s="1">
        <f t="shared" ref="C58:D58" si="4">+C56+C57</f>
        <v>172177499.31999993</v>
      </c>
      <c r="D58" s="1">
        <f t="shared" si="4"/>
        <v>770863534.44999981</v>
      </c>
      <c r="E58" s="1">
        <f>+E56+E57</f>
        <v>1220436262.5099998</v>
      </c>
    </row>
    <row r="59" spans="1:21">
      <c r="A59" s="1" t="s">
        <v>89</v>
      </c>
      <c r="B59" s="1">
        <f>B46</f>
        <v>224811127.79000002</v>
      </c>
      <c r="C59" s="1">
        <f t="shared" ref="C59:D59" si="5">C46</f>
        <v>224761600.27000001</v>
      </c>
      <c r="D59" s="1">
        <f t="shared" si="5"/>
        <v>229126191.72</v>
      </c>
      <c r="E59" s="1">
        <f>+SUM(B59:D59)</f>
        <v>678698919.78000009</v>
      </c>
    </row>
    <row r="60" spans="1:21">
      <c r="A60" s="1" t="s">
        <v>28</v>
      </c>
      <c r="B60" s="1">
        <f t="shared" ref="B60:D60" si="6">+B58-B59</f>
        <v>-126578565.76000005</v>
      </c>
      <c r="C60" s="1">
        <f t="shared" si="6"/>
        <v>-52584100.950000077</v>
      </c>
      <c r="D60" s="1">
        <f t="shared" si="6"/>
        <v>541737342.72999978</v>
      </c>
      <c r="E60" s="1">
        <f>+E58-E59</f>
        <v>541737342.72999966</v>
      </c>
    </row>
    <row r="61" spans="1:21" ht="15.75" thickBot="1">
      <c r="A61" s="3"/>
      <c r="B61" s="3"/>
      <c r="C61" s="3"/>
      <c r="D61" s="3"/>
      <c r="E61" s="3"/>
    </row>
    <row r="62" spans="1:21" ht="15.75" thickTop="1">
      <c r="A62" s="20" t="s">
        <v>65</v>
      </c>
      <c r="B62" s="1"/>
      <c r="C62" s="1"/>
      <c r="D62" s="1"/>
      <c r="F62" s="53"/>
    </row>
    <row r="63" spans="1:21" ht="30" customHeight="1">
      <c r="A63" s="69" t="s">
        <v>61</v>
      </c>
      <c r="B63" s="69"/>
      <c r="C63" s="69"/>
      <c r="D63" s="69"/>
      <c r="E63" s="69"/>
      <c r="F63" s="21"/>
    </row>
    <row r="64" spans="1:21" ht="15.75" customHeight="1">
      <c r="A64" s="67" t="s">
        <v>100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5.75" customHeight="1">
      <c r="A65" s="67" t="s">
        <v>101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>
      <c r="A66" s="49" t="s">
        <v>102</v>
      </c>
      <c r="B66" s="45"/>
      <c r="C66" s="45"/>
      <c r="D66" s="45"/>
      <c r="E66" s="12"/>
    </row>
    <row r="67" spans="1:21">
      <c r="A67" s="49"/>
      <c r="B67" s="12"/>
      <c r="C67" s="12"/>
      <c r="D67" s="12"/>
      <c r="E67" s="12"/>
    </row>
    <row r="68" spans="1:21">
      <c r="A68" s="38"/>
    </row>
  </sheetData>
  <mergeCells count="15">
    <mergeCell ref="A64:U64"/>
    <mergeCell ref="A65:U65"/>
    <mergeCell ref="A63:E63"/>
    <mergeCell ref="A24:F24"/>
    <mergeCell ref="A35:E35"/>
    <mergeCell ref="A37:E37"/>
    <mergeCell ref="A50:D50"/>
    <mergeCell ref="A51:D51"/>
    <mergeCell ref="A52:D52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opLeftCell="C27" workbookViewId="0">
      <selection activeCell="G30" sqref="G30"/>
    </sheetView>
  </sheetViews>
  <sheetFormatPr baseColWidth="10" defaultColWidth="11.5703125" defaultRowHeight="15"/>
  <cols>
    <col min="1" max="1" width="56" style="16" customWidth="1"/>
    <col min="2" max="4" width="13.5703125" style="1" bestFit="1" customWidth="1"/>
    <col min="5" max="5" width="17.5703125" style="1" customWidth="1"/>
    <col min="6" max="6" width="17.85546875" style="1" bestFit="1" customWidth="1"/>
    <col min="7" max="7" width="17.5703125" style="1" customWidth="1"/>
    <col min="8" max="8" width="13.7109375" style="1" bestFit="1" customWidth="1"/>
    <col min="9" max="9" width="12.7109375" style="1" bestFit="1" customWidth="1"/>
    <col min="10" max="16384" width="11.5703125" style="1"/>
  </cols>
  <sheetData>
    <row r="1" spans="1:7" ht="15" customHeight="1">
      <c r="A1" s="64" t="s">
        <v>0</v>
      </c>
      <c r="B1" s="64"/>
      <c r="C1" s="64"/>
      <c r="D1" s="64"/>
      <c r="E1" s="64"/>
      <c r="F1" s="64"/>
    </row>
    <row r="2" spans="1:7" s="7" customFormat="1" ht="15" customHeight="1">
      <c r="A2" s="5" t="s">
        <v>3</v>
      </c>
      <c r="B2" s="65" t="s">
        <v>4</v>
      </c>
      <c r="C2" s="65"/>
      <c r="D2" s="6"/>
    </row>
    <row r="3" spans="1:7" s="7" customFormat="1" ht="15" customHeight="1">
      <c r="A3" s="5" t="s">
        <v>5</v>
      </c>
      <c r="B3" s="8" t="s">
        <v>6</v>
      </c>
      <c r="C3" s="8"/>
      <c r="D3" s="8"/>
    </row>
    <row r="4" spans="1:7" s="7" customFormat="1" ht="15" customHeight="1">
      <c r="A4" s="5" t="s">
        <v>7</v>
      </c>
      <c r="B4" s="8" t="s">
        <v>29</v>
      </c>
      <c r="C4" s="8"/>
      <c r="D4" s="8"/>
    </row>
    <row r="5" spans="1:7" s="7" customFormat="1" ht="15" customHeight="1">
      <c r="A5" s="5" t="s">
        <v>30</v>
      </c>
      <c r="B5" s="9" t="s">
        <v>94</v>
      </c>
    </row>
    <row r="6" spans="1:7" s="7" customFormat="1" ht="15" customHeight="1">
      <c r="A6" s="5"/>
      <c r="B6" s="10"/>
    </row>
    <row r="8" spans="1:7" ht="15" customHeight="1">
      <c r="A8" s="64" t="s">
        <v>1</v>
      </c>
      <c r="B8" s="64"/>
      <c r="C8" s="64"/>
      <c r="D8" s="64"/>
      <c r="E8" s="64"/>
      <c r="F8" s="64"/>
    </row>
    <row r="9" spans="1:7" ht="15" customHeight="1">
      <c r="A9" s="64" t="s">
        <v>2</v>
      </c>
      <c r="B9" s="64"/>
      <c r="C9" s="64"/>
      <c r="D9" s="64"/>
      <c r="E9" s="64"/>
      <c r="F9" s="64"/>
    </row>
    <row r="11" spans="1:7" ht="15.75" thickBot="1">
      <c r="A11" s="13" t="s">
        <v>62</v>
      </c>
      <c r="B11" s="25" t="s">
        <v>8</v>
      </c>
      <c r="C11" s="25" t="s">
        <v>38</v>
      </c>
      <c r="D11" s="25" t="s">
        <v>39</v>
      </c>
      <c r="E11" s="25" t="s">
        <v>40</v>
      </c>
      <c r="F11" s="25" t="s">
        <v>41</v>
      </c>
      <c r="G11" s="26"/>
    </row>
    <row r="12" spans="1:7" ht="15" customHeight="1">
      <c r="G12" s="27"/>
    </row>
    <row r="13" spans="1:7" ht="15" customHeight="1">
      <c r="A13" s="17" t="s">
        <v>13</v>
      </c>
      <c r="B13" s="1" t="s">
        <v>57</v>
      </c>
      <c r="C13" s="28">
        <v>620</v>
      </c>
      <c r="D13" s="28">
        <v>647</v>
      </c>
      <c r="E13" s="28">
        <v>484</v>
      </c>
      <c r="F13" s="28">
        <f>+C13+D13+E13</f>
        <v>1751</v>
      </c>
      <c r="G13" s="27"/>
    </row>
    <row r="14" spans="1:7" ht="15" customHeight="1">
      <c r="A14" s="17"/>
      <c r="B14" s="1" t="s">
        <v>58</v>
      </c>
      <c r="C14" s="28">
        <v>620</v>
      </c>
      <c r="D14" s="28">
        <v>647</v>
      </c>
      <c r="E14" s="28">
        <v>484</v>
      </c>
      <c r="F14" s="28">
        <v>1172</v>
      </c>
      <c r="G14" s="27"/>
    </row>
    <row r="15" spans="1:7" ht="15" customHeight="1">
      <c r="G15" s="27"/>
    </row>
    <row r="16" spans="1:7" ht="15" customHeight="1" thickBot="1">
      <c r="A16" s="18"/>
      <c r="B16" s="3"/>
      <c r="C16" s="3"/>
      <c r="D16" s="3"/>
      <c r="E16" s="3"/>
      <c r="F16" s="3"/>
      <c r="G16" s="27"/>
    </row>
    <row r="17" spans="1:6" ht="15.75" thickTop="1">
      <c r="A17" s="16" t="s">
        <v>42</v>
      </c>
    </row>
    <row r="18" spans="1:6">
      <c r="A18" s="37" t="s">
        <v>59</v>
      </c>
    </row>
    <row r="19" spans="1:6">
      <c r="A19" s="37" t="s">
        <v>60</v>
      </c>
    </row>
    <row r="22" spans="1:6">
      <c r="A22" s="66" t="s">
        <v>15</v>
      </c>
      <c r="B22" s="66"/>
      <c r="C22" s="66"/>
      <c r="D22" s="66"/>
      <c r="E22" s="66"/>
      <c r="F22" s="66"/>
    </row>
    <row r="23" spans="1:6">
      <c r="A23" s="64" t="s">
        <v>16</v>
      </c>
      <c r="B23" s="64"/>
      <c r="C23" s="64"/>
      <c r="D23" s="64"/>
      <c r="E23" s="64"/>
      <c r="F23" s="64"/>
    </row>
    <row r="24" spans="1:6">
      <c r="A24" s="64" t="s">
        <v>32</v>
      </c>
      <c r="B24" s="64"/>
      <c r="C24" s="64"/>
      <c r="D24" s="64"/>
      <c r="E24" s="64"/>
      <c r="F24" s="64"/>
    </row>
    <row r="26" spans="1:6" ht="15.75" thickBot="1">
      <c r="A26" s="13" t="s">
        <v>80</v>
      </c>
      <c r="B26" s="13" t="s">
        <v>38</v>
      </c>
      <c r="C26" s="13" t="s">
        <v>39</v>
      </c>
      <c r="D26" s="13" t="s">
        <v>40</v>
      </c>
      <c r="E26" s="13" t="s">
        <v>41</v>
      </c>
      <c r="F26" s="13" t="s">
        <v>43</v>
      </c>
    </row>
    <row r="28" spans="1:6">
      <c r="A28" s="17" t="s">
        <v>82</v>
      </c>
      <c r="B28" s="58">
        <v>246778412.81</v>
      </c>
      <c r="C28" s="58">
        <v>292756404.70999998</v>
      </c>
      <c r="D28" s="58">
        <v>242969481.81999999</v>
      </c>
      <c r="E28" s="58">
        <f>SUM(B28:D28)</f>
        <v>782504299.33999991</v>
      </c>
      <c r="F28" s="58">
        <f>AVERAGE(B28:D28)</f>
        <v>260834766.44666663</v>
      </c>
    </row>
    <row r="29" spans="1:6">
      <c r="A29" s="55" t="s">
        <v>73</v>
      </c>
      <c r="B29" s="58">
        <v>55426332.079999998</v>
      </c>
      <c r="C29" s="58">
        <v>0</v>
      </c>
      <c r="D29" s="58">
        <v>0</v>
      </c>
      <c r="E29" s="58">
        <f t="shared" ref="E29:E30" si="0">SUM(B29:D29)</f>
        <v>55426332.079999998</v>
      </c>
      <c r="F29" s="58">
        <f t="shared" ref="F29:F30" si="1">AVERAGE(B29:D29)</f>
        <v>18475444.026666667</v>
      </c>
    </row>
    <row r="30" spans="1:6" ht="15" customHeight="1">
      <c r="A30" s="55" t="s">
        <v>74</v>
      </c>
      <c r="B30" s="58">
        <v>0</v>
      </c>
      <c r="C30" s="58">
        <v>358706</v>
      </c>
      <c r="D30" s="58">
        <v>0</v>
      </c>
      <c r="E30" s="58">
        <f t="shared" si="0"/>
        <v>358706</v>
      </c>
      <c r="F30" s="58">
        <f t="shared" si="1"/>
        <v>119568.66666666667</v>
      </c>
    </row>
    <row r="31" spans="1:6" ht="15.75" customHeight="1" thickBot="1">
      <c r="A31" s="18"/>
      <c r="B31" s="59">
        <f>SUM(B28:B30)</f>
        <v>302204744.88999999</v>
      </c>
      <c r="C31" s="59">
        <f t="shared" ref="C31:D31" si="2">SUM(C28:C30)</f>
        <v>293115110.70999998</v>
      </c>
      <c r="D31" s="59">
        <f t="shared" si="2"/>
        <v>242969481.81999999</v>
      </c>
      <c r="E31" s="59">
        <f>SUM(E28:E30)</f>
        <v>838289337.41999996</v>
      </c>
      <c r="F31" s="59">
        <f>AVERAGE(F28:F30)</f>
        <v>93143259.713333324</v>
      </c>
    </row>
    <row r="32" spans="1:6" ht="15.75" thickTop="1">
      <c r="A32" s="16" t="s">
        <v>64</v>
      </c>
    </row>
    <row r="33" spans="1:5" ht="17.25">
      <c r="A33" s="16" t="s">
        <v>90</v>
      </c>
    </row>
    <row r="34" spans="1:5" ht="17.25">
      <c r="A34" s="16" t="s">
        <v>91</v>
      </c>
    </row>
    <row r="35" spans="1:5">
      <c r="A35" s="64" t="s">
        <v>17</v>
      </c>
      <c r="B35" s="64"/>
      <c r="C35" s="64"/>
      <c r="D35" s="64"/>
      <c r="E35" s="64"/>
    </row>
    <row r="36" spans="1:5">
      <c r="A36" s="64" t="s">
        <v>18</v>
      </c>
      <c r="B36" s="64"/>
      <c r="C36" s="64"/>
      <c r="D36" s="64"/>
      <c r="E36" s="64"/>
    </row>
    <row r="37" spans="1:5">
      <c r="A37" s="64" t="s">
        <v>32</v>
      </c>
      <c r="B37" s="64"/>
      <c r="C37" s="64"/>
      <c r="D37" s="64"/>
      <c r="E37" s="64"/>
    </row>
    <row r="39" spans="1:5" ht="15.75" thickBot="1">
      <c r="A39" s="13" t="s">
        <v>19</v>
      </c>
      <c r="B39" s="13" t="s">
        <v>38</v>
      </c>
      <c r="C39" s="13" t="s">
        <v>39</v>
      </c>
      <c r="D39" s="13" t="s">
        <v>40</v>
      </c>
      <c r="E39" s="13" t="s">
        <v>41</v>
      </c>
    </row>
    <row r="41" spans="1:5">
      <c r="A41" s="16" t="s">
        <v>20</v>
      </c>
      <c r="B41" s="58">
        <v>246778412.81</v>
      </c>
      <c r="C41" s="58">
        <v>292756404.70999998</v>
      </c>
      <c r="D41" s="58">
        <v>242969481.81999999</v>
      </c>
      <c r="E41" s="58">
        <f>SUM(B41:D41)</f>
        <v>782504299.33999991</v>
      </c>
    </row>
    <row r="42" spans="1:5">
      <c r="A42" s="16" t="s">
        <v>21</v>
      </c>
      <c r="B42" s="58">
        <v>0</v>
      </c>
      <c r="C42" s="58">
        <v>0</v>
      </c>
      <c r="D42" s="58">
        <v>0</v>
      </c>
      <c r="E42" s="58">
        <f>SUM(B42:D42)</f>
        <v>0</v>
      </c>
    </row>
    <row r="43" spans="1:5">
      <c r="A43" s="16" t="s">
        <v>68</v>
      </c>
      <c r="B43" s="58">
        <v>55426332.079999998</v>
      </c>
      <c r="C43" s="58">
        <v>0</v>
      </c>
      <c r="D43" s="58">
        <v>0</v>
      </c>
      <c r="E43" s="58">
        <f>SUM(B43:D43)</f>
        <v>55426332.079999998</v>
      </c>
    </row>
    <row r="44" spans="1:5">
      <c r="A44" s="55" t="s">
        <v>75</v>
      </c>
      <c r="B44" s="58">
        <v>0</v>
      </c>
      <c r="C44" s="58">
        <v>358706</v>
      </c>
      <c r="D44" s="58">
        <v>0</v>
      </c>
      <c r="E44" s="58">
        <f>SUM(B44:D44)</f>
        <v>358706</v>
      </c>
    </row>
    <row r="45" spans="1:5">
      <c r="A45" s="16" t="s">
        <v>22</v>
      </c>
      <c r="B45" s="58"/>
      <c r="C45" s="58"/>
      <c r="D45" s="58"/>
      <c r="E45" s="58"/>
    </row>
    <row r="46" spans="1:5" ht="15.75" thickBot="1">
      <c r="A46" s="18" t="s">
        <v>14</v>
      </c>
      <c r="B46" s="59">
        <f>SUM(B41:B45)</f>
        <v>302204744.88999999</v>
      </c>
      <c r="C46" s="59">
        <f>SUM(C41:C45)</f>
        <v>293115110.70999998</v>
      </c>
      <c r="D46" s="59">
        <f>SUM(D41:D45)</f>
        <v>242969481.81999999</v>
      </c>
      <c r="E46" s="59">
        <f>SUM(E41:E45)</f>
        <v>838289337.41999996</v>
      </c>
    </row>
    <row r="47" spans="1:5" ht="15.75" thickTop="1">
      <c r="A47" s="16" t="s">
        <v>66</v>
      </c>
    </row>
    <row r="50" spans="1:9">
      <c r="A50" s="64" t="s">
        <v>23</v>
      </c>
      <c r="B50" s="64"/>
      <c r="C50" s="64"/>
      <c r="D50" s="64"/>
      <c r="E50" s="64"/>
    </row>
    <row r="51" spans="1:9">
      <c r="A51" s="64" t="s">
        <v>24</v>
      </c>
      <c r="B51" s="64"/>
      <c r="C51" s="64"/>
      <c r="D51" s="64"/>
      <c r="E51" s="64"/>
    </row>
    <row r="52" spans="1:9">
      <c r="A52" s="64" t="s">
        <v>32</v>
      </c>
      <c r="B52" s="64"/>
      <c r="C52" s="64"/>
      <c r="D52" s="64"/>
      <c r="E52" s="64"/>
    </row>
    <row r="54" spans="1:9" ht="15.75" thickBot="1">
      <c r="A54" s="13" t="s">
        <v>19</v>
      </c>
      <c r="B54" s="13" t="s">
        <v>38</v>
      </c>
      <c r="C54" s="13" t="s">
        <v>39</v>
      </c>
      <c r="D54" s="13" t="s">
        <v>40</v>
      </c>
      <c r="E54" s="13" t="s">
        <v>41</v>
      </c>
    </row>
    <row r="56" spans="1:9">
      <c r="A56" s="1" t="s">
        <v>33</v>
      </c>
      <c r="B56" s="16">
        <f>'2T'!E60</f>
        <v>541737342.72999966</v>
      </c>
      <c r="C56" s="1">
        <f>B60</f>
        <v>475095151.95999968</v>
      </c>
      <c r="D56" s="1">
        <f>C60</f>
        <v>414299586.53999954</v>
      </c>
      <c r="E56" s="1">
        <f>B56</f>
        <v>541737342.72999966</v>
      </c>
      <c r="G56" s="40"/>
      <c r="H56" s="16"/>
      <c r="I56" s="16"/>
    </row>
    <row r="57" spans="1:9">
      <c r="A57" s="1" t="s">
        <v>25</v>
      </c>
      <c r="B57" s="1">
        <v>235562554.12000003</v>
      </c>
      <c r="C57" s="1">
        <v>232319545.2899999</v>
      </c>
      <c r="D57" s="1">
        <v>177544334.76000005</v>
      </c>
      <c r="E57" s="1">
        <f>SUM(B57:D57)</f>
        <v>645426434.17000008</v>
      </c>
      <c r="G57" s="41"/>
      <c r="H57" s="41"/>
      <c r="I57" s="41"/>
    </row>
    <row r="58" spans="1:9">
      <c r="A58" s="1" t="s">
        <v>26</v>
      </c>
      <c r="B58" s="1">
        <f>+B56+B57</f>
        <v>777299896.84999967</v>
      </c>
      <c r="C58" s="1">
        <f t="shared" ref="C58:D58" si="3">+C56+C57</f>
        <v>707414697.24999952</v>
      </c>
      <c r="D58" s="1">
        <f t="shared" si="3"/>
        <v>591843921.29999959</v>
      </c>
      <c r="E58" s="1">
        <f>E57+E56</f>
        <v>1187163776.8999996</v>
      </c>
    </row>
    <row r="59" spans="1:9">
      <c r="A59" s="1" t="s">
        <v>27</v>
      </c>
      <c r="B59" s="1">
        <f>B46</f>
        <v>302204744.88999999</v>
      </c>
      <c r="C59" s="1">
        <f t="shared" ref="C59:D59" si="4">C46</f>
        <v>293115110.70999998</v>
      </c>
      <c r="D59" s="1">
        <f t="shared" si="4"/>
        <v>242969481.81999999</v>
      </c>
      <c r="E59" s="1">
        <f>SUM(B59:D59)</f>
        <v>838289337.41999984</v>
      </c>
    </row>
    <row r="60" spans="1:9">
      <c r="A60" s="1" t="s">
        <v>28</v>
      </c>
      <c r="B60" s="1">
        <f t="shared" ref="B60:D60" si="5">B58-B59</f>
        <v>475095151.95999968</v>
      </c>
      <c r="C60" s="1">
        <f t="shared" si="5"/>
        <v>414299586.53999954</v>
      </c>
      <c r="D60" s="1">
        <f t="shared" si="5"/>
        <v>348874439.4799996</v>
      </c>
      <c r="E60" s="16">
        <f>E58-E59</f>
        <v>348874439.47999978</v>
      </c>
    </row>
    <row r="61" spans="1:9" ht="15.75" thickBot="1">
      <c r="A61" s="3"/>
      <c r="B61" s="3"/>
      <c r="C61" s="3"/>
      <c r="D61" s="3"/>
      <c r="E61" s="3"/>
    </row>
    <row r="62" spans="1:9" ht="15.75" thickTop="1">
      <c r="A62" s="16" t="s">
        <v>66</v>
      </c>
    </row>
    <row r="63" spans="1:9">
      <c r="A63" t="s">
        <v>69</v>
      </c>
    </row>
    <row r="64" spans="1:9">
      <c r="A64" s="29" t="s">
        <v>56</v>
      </c>
      <c r="B64" s="42"/>
      <c r="C64" s="42"/>
      <c r="D64" s="42"/>
      <c r="E64" s="42"/>
    </row>
    <row r="65" spans="1:5" ht="15" customHeight="1">
      <c r="A65" s="21"/>
      <c r="B65" s="21"/>
      <c r="C65" s="21"/>
      <c r="D65" s="21"/>
      <c r="E65" s="21"/>
    </row>
    <row r="66" spans="1:5">
      <c r="A66" s="49" t="s">
        <v>103</v>
      </c>
      <c r="B66" s="21"/>
      <c r="C66" s="21"/>
      <c r="D66" s="21"/>
      <c r="E66" s="21"/>
    </row>
    <row r="67" spans="1:5">
      <c r="A67" s="21"/>
      <c r="B67" s="21"/>
      <c r="C67" s="21"/>
      <c r="D67" s="21"/>
      <c r="E67" s="21"/>
    </row>
    <row r="68" spans="1:5">
      <c r="A68" s="38"/>
      <c r="B68" s="38"/>
      <c r="C68" s="38"/>
      <c r="D68" s="38"/>
    </row>
    <row r="69" spans="1:5">
      <c r="A69" s="38"/>
    </row>
    <row r="71" spans="1:5">
      <c r="A71" s="29"/>
    </row>
  </sheetData>
  <mergeCells count="13">
    <mergeCell ref="A52:E52"/>
    <mergeCell ref="A24:F24"/>
    <mergeCell ref="A35:E35"/>
    <mergeCell ref="A36:E36"/>
    <mergeCell ref="A37:E37"/>
    <mergeCell ref="A50:E50"/>
    <mergeCell ref="A51:E51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workbookViewId="0">
      <selection activeCell="F6" sqref="F6"/>
    </sheetView>
  </sheetViews>
  <sheetFormatPr baseColWidth="10" defaultColWidth="11.5703125" defaultRowHeight="15"/>
  <cols>
    <col min="1" max="1" width="51.140625" style="16" customWidth="1"/>
    <col min="2" max="4" width="13.5703125" style="1" bestFit="1" customWidth="1"/>
    <col min="5" max="5" width="16.42578125" style="1" customWidth="1"/>
    <col min="6" max="6" width="17.85546875" style="1" bestFit="1" customWidth="1"/>
    <col min="7" max="7" width="18.5703125" style="1" bestFit="1" customWidth="1"/>
    <col min="8" max="8" width="16.85546875" style="1" customWidth="1"/>
    <col min="9" max="9" width="13.7109375" style="1" bestFit="1" customWidth="1"/>
    <col min="10" max="16384" width="11.5703125" style="1"/>
  </cols>
  <sheetData>
    <row r="1" spans="1:8" ht="15" customHeight="1">
      <c r="A1" s="64" t="s">
        <v>0</v>
      </c>
      <c r="B1" s="64"/>
      <c r="C1" s="64"/>
      <c r="D1" s="64"/>
      <c r="E1" s="64"/>
      <c r="F1" s="64"/>
    </row>
    <row r="2" spans="1:8" s="7" customFormat="1" ht="15" customHeight="1">
      <c r="A2" s="5" t="s">
        <v>3</v>
      </c>
      <c r="B2" s="65" t="s">
        <v>4</v>
      </c>
      <c r="C2" s="65"/>
      <c r="D2" s="6"/>
    </row>
    <row r="3" spans="1:8" s="7" customFormat="1" ht="15" customHeight="1">
      <c r="A3" s="5" t="s">
        <v>5</v>
      </c>
      <c r="B3" s="8" t="s">
        <v>6</v>
      </c>
      <c r="C3" s="8"/>
      <c r="D3" s="8"/>
    </row>
    <row r="4" spans="1:8" s="7" customFormat="1" ht="15" customHeight="1">
      <c r="A4" s="5" t="s">
        <v>7</v>
      </c>
      <c r="B4" s="8" t="s">
        <v>29</v>
      </c>
      <c r="C4" s="8"/>
      <c r="D4" s="8"/>
    </row>
    <row r="5" spans="1:8" s="7" customFormat="1" ht="15" customHeight="1">
      <c r="A5" s="5" t="s">
        <v>30</v>
      </c>
      <c r="B5" s="9" t="s">
        <v>95</v>
      </c>
    </row>
    <row r="6" spans="1:8" s="7" customFormat="1" ht="15" customHeight="1">
      <c r="A6" s="5"/>
      <c r="B6" s="10"/>
    </row>
    <row r="8" spans="1:8" ht="15" customHeight="1">
      <c r="A8" s="64" t="s">
        <v>1</v>
      </c>
      <c r="B8" s="64"/>
      <c r="C8" s="64"/>
      <c r="D8" s="64"/>
      <c r="E8" s="64"/>
      <c r="F8" s="64"/>
    </row>
    <row r="9" spans="1:8" ht="15" customHeight="1">
      <c r="A9" s="64" t="s">
        <v>2</v>
      </c>
      <c r="B9" s="64"/>
      <c r="C9" s="64"/>
      <c r="D9" s="64"/>
      <c r="E9" s="64"/>
      <c r="F9" s="64"/>
    </row>
    <row r="11" spans="1:8" ht="15.75" thickBot="1">
      <c r="A11" s="13" t="s">
        <v>62</v>
      </c>
      <c r="B11" s="30" t="s">
        <v>8</v>
      </c>
      <c r="C11" s="30" t="s">
        <v>53</v>
      </c>
      <c r="D11" s="30" t="s">
        <v>54</v>
      </c>
      <c r="E11" s="30" t="s">
        <v>55</v>
      </c>
      <c r="F11" s="30" t="s">
        <v>51</v>
      </c>
      <c r="G11" s="31"/>
      <c r="H11" s="26"/>
    </row>
    <row r="12" spans="1:8" ht="15" customHeight="1">
      <c r="G12" s="27"/>
      <c r="H12" s="27"/>
    </row>
    <row r="13" spans="1:8" ht="15" customHeight="1">
      <c r="A13" s="17" t="s">
        <v>13</v>
      </c>
      <c r="B13" s="1" t="s">
        <v>57</v>
      </c>
      <c r="C13" s="51">
        <v>495</v>
      </c>
      <c r="D13" s="51">
        <v>533</v>
      </c>
      <c r="E13" s="51">
        <v>448</v>
      </c>
      <c r="F13" s="1">
        <f>SUM(C13:E13)</f>
        <v>1476</v>
      </c>
      <c r="G13" s="27"/>
      <c r="H13" s="27"/>
    </row>
    <row r="14" spans="1:8" ht="15" customHeight="1">
      <c r="A14" s="17"/>
      <c r="B14" s="1" t="s">
        <v>58</v>
      </c>
      <c r="C14" s="51">
        <v>495</v>
      </c>
      <c r="D14" s="51">
        <v>533</v>
      </c>
      <c r="E14" s="51">
        <v>448</v>
      </c>
      <c r="F14" s="1">
        <v>895</v>
      </c>
      <c r="G14" s="27"/>
      <c r="H14" s="27"/>
    </row>
    <row r="15" spans="1:8" ht="15" customHeight="1">
      <c r="G15" s="27"/>
      <c r="H15" s="27"/>
    </row>
    <row r="16" spans="1:8" ht="15" customHeight="1" thickBot="1">
      <c r="A16" s="18"/>
      <c r="B16" s="3"/>
      <c r="C16" s="3"/>
      <c r="D16" s="3"/>
      <c r="E16" s="3"/>
      <c r="F16" s="3"/>
      <c r="G16" s="27"/>
      <c r="H16" s="27"/>
    </row>
    <row r="17" spans="1:6" ht="15.75" thickTop="1">
      <c r="A17" s="16" t="s">
        <v>42</v>
      </c>
    </row>
    <row r="18" spans="1:6">
      <c r="A18" s="37" t="s">
        <v>59</v>
      </c>
    </row>
    <row r="19" spans="1:6">
      <c r="A19" s="37" t="s">
        <v>60</v>
      </c>
    </row>
    <row r="22" spans="1:6">
      <c r="A22" s="66" t="s">
        <v>15</v>
      </c>
      <c r="B22" s="66"/>
      <c r="C22" s="66"/>
      <c r="D22" s="66"/>
      <c r="E22" s="66"/>
      <c r="F22" s="66"/>
    </row>
    <row r="23" spans="1:6">
      <c r="A23" s="64" t="s">
        <v>16</v>
      </c>
      <c r="B23" s="64"/>
      <c r="C23" s="64"/>
      <c r="D23" s="64"/>
      <c r="E23" s="64"/>
      <c r="F23" s="64"/>
    </row>
    <row r="24" spans="1:6">
      <c r="A24" s="64" t="s">
        <v>32</v>
      </c>
      <c r="B24" s="64"/>
      <c r="C24" s="64"/>
      <c r="D24" s="64"/>
      <c r="E24" s="64"/>
      <c r="F24" s="64"/>
    </row>
    <row r="26" spans="1:6" ht="15.75" thickBot="1">
      <c r="A26" s="13" t="s">
        <v>80</v>
      </c>
      <c r="B26" s="13" t="s">
        <v>53</v>
      </c>
      <c r="C26" s="13" t="s">
        <v>54</v>
      </c>
      <c r="D26" s="13" t="s">
        <v>55</v>
      </c>
      <c r="E26" s="13" t="s">
        <v>51</v>
      </c>
      <c r="F26" s="13" t="s">
        <v>43</v>
      </c>
    </row>
    <row r="28" spans="1:6">
      <c r="A28" s="17" t="s">
        <v>82</v>
      </c>
      <c r="B28" s="1">
        <v>274407235.44999999</v>
      </c>
      <c r="C28" s="1">
        <v>262055930.05000001</v>
      </c>
      <c r="D28" s="1">
        <v>187064199.86000001</v>
      </c>
      <c r="E28" s="1">
        <f>SUM(B28:D28)</f>
        <v>723527365.36000001</v>
      </c>
      <c r="F28" s="1">
        <f>AVERAGE(B28:D28)</f>
        <v>241175788.45333335</v>
      </c>
    </row>
    <row r="29" spans="1:6">
      <c r="A29" s="55" t="s">
        <v>73</v>
      </c>
      <c r="B29" s="1">
        <v>25870735.600000001</v>
      </c>
      <c r="C29" s="1">
        <v>0</v>
      </c>
      <c r="D29" s="1">
        <v>30950945.100000001</v>
      </c>
      <c r="E29" s="1">
        <f t="shared" ref="E29:E30" si="0">SUM(B29:D29)</f>
        <v>56821680.700000003</v>
      </c>
      <c r="F29" s="1">
        <f t="shared" ref="F29:F31" si="1">AVERAGE(B29:D29)</f>
        <v>18940560.233333334</v>
      </c>
    </row>
    <row r="30" spans="1:6">
      <c r="A30" s="55" t="s">
        <v>74</v>
      </c>
      <c r="B30" s="1">
        <v>473344</v>
      </c>
      <c r="C30" s="1">
        <v>0</v>
      </c>
      <c r="D30" s="1">
        <v>0</v>
      </c>
      <c r="E30" s="1">
        <f t="shared" si="0"/>
        <v>473344</v>
      </c>
      <c r="F30" s="1">
        <f t="shared" si="1"/>
        <v>157781.33333333334</v>
      </c>
    </row>
    <row r="31" spans="1:6" ht="15.75" thickBot="1">
      <c r="A31" s="18"/>
      <c r="B31" s="3">
        <f>SUM(B28:B30)</f>
        <v>300751315.05000001</v>
      </c>
      <c r="C31" s="3">
        <f t="shared" ref="C31:E31" si="2">SUM(C28:C30)</f>
        <v>262055930.05000001</v>
      </c>
      <c r="D31" s="3">
        <f t="shared" si="2"/>
        <v>218015144.96000001</v>
      </c>
      <c r="E31" s="3">
        <f t="shared" si="2"/>
        <v>780822390.06000006</v>
      </c>
      <c r="F31" s="3">
        <f t="shared" si="1"/>
        <v>260274130.02000001</v>
      </c>
    </row>
    <row r="32" spans="1:6" ht="15.75" thickTop="1">
      <c r="A32" s="16" t="s">
        <v>64</v>
      </c>
    </row>
    <row r="33" spans="1:5" ht="17.25">
      <c r="A33" s="16" t="s">
        <v>90</v>
      </c>
    </row>
    <row r="34" spans="1:5" ht="17.25">
      <c r="A34" s="16" t="s">
        <v>91</v>
      </c>
    </row>
    <row r="35" spans="1:5">
      <c r="A35" s="64" t="s">
        <v>17</v>
      </c>
      <c r="B35" s="64"/>
      <c r="C35" s="64"/>
      <c r="D35" s="64"/>
      <c r="E35" s="64"/>
    </row>
    <row r="36" spans="1:5">
      <c r="A36" s="64" t="s">
        <v>18</v>
      </c>
      <c r="B36" s="64"/>
      <c r="C36" s="64"/>
      <c r="D36" s="64"/>
      <c r="E36" s="64"/>
    </row>
    <row r="37" spans="1:5">
      <c r="A37" s="64" t="s">
        <v>32</v>
      </c>
      <c r="B37" s="64"/>
      <c r="C37" s="64"/>
      <c r="D37" s="64"/>
      <c r="E37" s="64"/>
    </row>
    <row r="39" spans="1:5" ht="15.75" thickBot="1">
      <c r="A39" s="13" t="s">
        <v>19</v>
      </c>
      <c r="B39" s="13" t="s">
        <v>53</v>
      </c>
      <c r="C39" s="13" t="s">
        <v>54</v>
      </c>
      <c r="D39" s="13" t="s">
        <v>55</v>
      </c>
      <c r="E39" s="13" t="s">
        <v>51</v>
      </c>
    </row>
    <row r="41" spans="1:5">
      <c r="A41" s="16" t="s">
        <v>20</v>
      </c>
      <c r="B41" s="1">
        <v>274407235.44999999</v>
      </c>
      <c r="C41" s="1">
        <v>262055930.05000001</v>
      </c>
      <c r="D41" s="1">
        <v>187064199.86000001</v>
      </c>
      <c r="E41" s="1">
        <f>SUM(B41:D41)</f>
        <v>723527365.36000001</v>
      </c>
    </row>
    <row r="42" spans="1:5">
      <c r="A42" s="16" t="s">
        <v>21</v>
      </c>
      <c r="B42" s="1">
        <v>0</v>
      </c>
      <c r="C42" s="1">
        <v>0</v>
      </c>
      <c r="D42" s="1">
        <v>0</v>
      </c>
      <c r="E42" s="1">
        <f t="shared" ref="E42:E44" si="3">SUM(B42:D42)</f>
        <v>0</v>
      </c>
    </row>
    <row r="43" spans="1:5">
      <c r="A43" s="16" t="s">
        <v>68</v>
      </c>
      <c r="B43" s="1">
        <v>25870735.600000001</v>
      </c>
      <c r="C43" s="1">
        <v>0</v>
      </c>
      <c r="D43" s="1">
        <v>30950945.100000001</v>
      </c>
      <c r="E43" s="52">
        <f t="shared" si="3"/>
        <v>56821680.700000003</v>
      </c>
    </row>
    <row r="44" spans="1:5">
      <c r="A44" s="55" t="s">
        <v>75</v>
      </c>
      <c r="B44" s="1">
        <v>473344</v>
      </c>
      <c r="C44" s="1">
        <v>0</v>
      </c>
      <c r="D44" s="1">
        <v>0</v>
      </c>
      <c r="E44" s="52">
        <f t="shared" si="3"/>
        <v>473344</v>
      </c>
    </row>
    <row r="45" spans="1:5">
      <c r="A45" s="16" t="s">
        <v>22</v>
      </c>
    </row>
    <row r="46" spans="1:5" ht="15.75" thickBot="1">
      <c r="A46" s="18"/>
      <c r="B46" s="3">
        <f>SUM(B41:B45)</f>
        <v>300751315.05000001</v>
      </c>
      <c r="C46" s="3">
        <f>SUM(C41:C45)</f>
        <v>262055930.05000001</v>
      </c>
      <c r="D46" s="3">
        <f>SUM(D41:D45)</f>
        <v>218015144.96000001</v>
      </c>
      <c r="E46" s="3">
        <f>SUM(E41:E45)</f>
        <v>780822390.06000006</v>
      </c>
    </row>
    <row r="47" spans="1:5" ht="15.75" thickTop="1">
      <c r="A47" s="16" t="s">
        <v>66</v>
      </c>
    </row>
    <row r="50" spans="1:21">
      <c r="A50" s="64" t="s">
        <v>23</v>
      </c>
      <c r="B50" s="64"/>
      <c r="C50" s="64"/>
      <c r="D50" s="64"/>
      <c r="E50" s="64"/>
    </row>
    <row r="51" spans="1:21">
      <c r="A51" s="64" t="s">
        <v>24</v>
      </c>
      <c r="B51" s="64"/>
      <c r="C51" s="64"/>
      <c r="D51" s="64"/>
      <c r="E51" s="64"/>
    </row>
    <row r="52" spans="1:21">
      <c r="A52" s="64" t="s">
        <v>32</v>
      </c>
      <c r="B52" s="64"/>
      <c r="C52" s="64"/>
      <c r="D52" s="64"/>
      <c r="E52" s="64"/>
    </row>
    <row r="54" spans="1:21" ht="15.75" thickBot="1">
      <c r="A54" s="13" t="s">
        <v>19</v>
      </c>
      <c r="B54" s="13" t="s">
        <v>53</v>
      </c>
      <c r="C54" s="13" t="s">
        <v>54</v>
      </c>
      <c r="D54" s="13" t="s">
        <v>55</v>
      </c>
      <c r="E54" s="13" t="s">
        <v>51</v>
      </c>
    </row>
    <row r="56" spans="1:21">
      <c r="A56" s="1" t="s">
        <v>33</v>
      </c>
      <c r="B56" s="1">
        <f>'3T'!E60</f>
        <v>348874439.47999978</v>
      </c>
      <c r="C56" s="1">
        <f>B60</f>
        <v>366375410.67999977</v>
      </c>
      <c r="D56" s="1">
        <f>C60</f>
        <v>413911696.75999969</v>
      </c>
      <c r="E56" s="1">
        <f>B56</f>
        <v>348874439.47999978</v>
      </c>
      <c r="G56" s="40"/>
      <c r="H56" s="16"/>
      <c r="I56" s="16"/>
    </row>
    <row r="57" spans="1:21">
      <c r="A57" s="1" t="s">
        <v>76</v>
      </c>
      <c r="B57" s="1">
        <v>318252286.25</v>
      </c>
      <c r="C57" s="1">
        <v>309592216.13</v>
      </c>
      <c r="D57" s="1">
        <v>141848443.34</v>
      </c>
      <c r="E57" s="1">
        <f>SUM(B57:D57)</f>
        <v>769692945.72000003</v>
      </c>
      <c r="G57" s="41"/>
      <c r="H57" s="41"/>
      <c r="I57" s="41"/>
    </row>
    <row r="58" spans="1:21">
      <c r="A58" s="1" t="s">
        <v>26</v>
      </c>
      <c r="B58" s="1">
        <f t="shared" ref="B58:D58" si="4">B57+B56</f>
        <v>667126725.72999978</v>
      </c>
      <c r="C58" s="1">
        <f t="shared" si="4"/>
        <v>675967626.8099997</v>
      </c>
      <c r="D58" s="1">
        <f t="shared" si="4"/>
        <v>555760140.09999967</v>
      </c>
      <c r="E58" s="1">
        <f>E57+E56</f>
        <v>1118567385.1999998</v>
      </c>
      <c r="G58" s="16"/>
      <c r="H58" s="16"/>
      <c r="I58" s="16"/>
    </row>
    <row r="59" spans="1:21">
      <c r="A59" s="1" t="s">
        <v>77</v>
      </c>
      <c r="B59" s="1">
        <f>B46</f>
        <v>300751315.05000001</v>
      </c>
      <c r="C59" s="1">
        <f t="shared" ref="C59:D59" si="5">C46</f>
        <v>262055930.05000001</v>
      </c>
      <c r="D59" s="1">
        <f t="shared" si="5"/>
        <v>218015144.96000001</v>
      </c>
      <c r="E59" s="1">
        <f>SUM(B59:D59)</f>
        <v>780822390.06000006</v>
      </c>
    </row>
    <row r="60" spans="1:21">
      <c r="A60" s="1" t="s">
        <v>28</v>
      </c>
      <c r="B60" s="1">
        <f t="shared" ref="B60:D60" si="6">B58-B59</f>
        <v>366375410.67999977</v>
      </c>
      <c r="C60" s="1">
        <f t="shared" si="6"/>
        <v>413911696.75999969</v>
      </c>
      <c r="D60" s="1">
        <f t="shared" si="6"/>
        <v>337744995.13999963</v>
      </c>
      <c r="E60" s="1">
        <f>E58-E59</f>
        <v>337744995.13999975</v>
      </c>
    </row>
    <row r="61" spans="1:21" ht="15.75" thickBot="1">
      <c r="A61" s="3"/>
      <c r="B61" s="3"/>
      <c r="C61" s="3"/>
      <c r="D61" s="3"/>
      <c r="E61" s="3"/>
    </row>
    <row r="62" spans="1:21" ht="15.75" thickTop="1">
      <c r="A62" s="44" t="s">
        <v>96</v>
      </c>
    </row>
    <row r="63" spans="1:21" ht="33.75" customHeight="1">
      <c r="A63" s="71"/>
      <c r="B63" s="71"/>
      <c r="C63" s="71"/>
      <c r="D63" s="71"/>
      <c r="E63" s="71"/>
      <c r="F63" s="7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ht="49.5" customHeight="1">
      <c r="A64" s="70"/>
      <c r="B64" s="70"/>
      <c r="C64" s="70"/>
      <c r="D64" s="70"/>
      <c r="E64" s="70"/>
      <c r="F64" s="70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pans="1:5">
      <c r="A65" s="45"/>
      <c r="B65" s="45"/>
      <c r="C65" s="45"/>
      <c r="D65" s="45"/>
      <c r="E65" s="48"/>
    </row>
    <row r="66" spans="1:5">
      <c r="A66" s="49" t="s">
        <v>103</v>
      </c>
      <c r="B66" s="49"/>
      <c r="C66" s="49"/>
      <c r="D66" s="49"/>
      <c r="E66" s="48"/>
    </row>
    <row r="67" spans="1:5">
      <c r="A67" s="49"/>
      <c r="B67" s="49"/>
      <c r="C67" s="49"/>
      <c r="D67" s="49"/>
      <c r="E67" s="48"/>
    </row>
    <row r="68" spans="1:5">
      <c r="A68" s="38"/>
      <c r="B68" s="38"/>
      <c r="C68" s="38"/>
      <c r="D68" s="38"/>
    </row>
    <row r="69" spans="1:5">
      <c r="A69" s="29"/>
    </row>
    <row r="70" spans="1:5">
      <c r="A70" s="29"/>
    </row>
  </sheetData>
  <mergeCells count="15">
    <mergeCell ref="A64:F64"/>
    <mergeCell ref="A23:F23"/>
    <mergeCell ref="A1:F1"/>
    <mergeCell ref="B2:C2"/>
    <mergeCell ref="A8:F8"/>
    <mergeCell ref="A9:F9"/>
    <mergeCell ref="A22:F22"/>
    <mergeCell ref="A52:E52"/>
    <mergeCell ref="A24:F24"/>
    <mergeCell ref="A35:E35"/>
    <mergeCell ref="A36:E36"/>
    <mergeCell ref="A37:E37"/>
    <mergeCell ref="A50:E50"/>
    <mergeCell ref="A51:E51"/>
    <mergeCell ref="A63:F6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topLeftCell="A24" workbookViewId="0">
      <selection activeCell="A33" sqref="A33:A34"/>
    </sheetView>
  </sheetViews>
  <sheetFormatPr baseColWidth="10" defaultColWidth="11.5703125" defaultRowHeight="15"/>
  <cols>
    <col min="1" max="1" width="51.140625" style="16" customWidth="1"/>
    <col min="2" max="4" width="15.140625" style="1" bestFit="1" customWidth="1"/>
    <col min="5" max="5" width="18" style="1" bestFit="1" customWidth="1"/>
    <col min="6" max="6" width="18.5703125" style="1" bestFit="1" customWidth="1"/>
    <col min="7" max="7" width="16.85546875" style="1" customWidth="1"/>
    <col min="8" max="16384" width="11.5703125" style="1"/>
  </cols>
  <sheetData>
    <row r="1" spans="1:7" ht="15" customHeight="1">
      <c r="A1" s="64" t="s">
        <v>0</v>
      </c>
      <c r="B1" s="64"/>
      <c r="C1" s="64"/>
      <c r="D1" s="64"/>
      <c r="E1" s="64"/>
    </row>
    <row r="2" spans="1:7" s="7" customFormat="1" ht="15" customHeight="1">
      <c r="A2" s="5" t="s">
        <v>3</v>
      </c>
      <c r="B2" s="65" t="s">
        <v>4</v>
      </c>
      <c r="C2" s="65"/>
      <c r="D2" s="6"/>
    </row>
    <row r="3" spans="1:7" s="7" customFormat="1" ht="15" customHeight="1">
      <c r="A3" s="5" t="s">
        <v>5</v>
      </c>
      <c r="B3" s="8" t="s">
        <v>6</v>
      </c>
      <c r="C3" s="8"/>
      <c r="D3" s="8"/>
    </row>
    <row r="4" spans="1:7" s="7" customFormat="1" ht="15" customHeight="1">
      <c r="A4" s="5" t="s">
        <v>7</v>
      </c>
      <c r="B4" s="8" t="s">
        <v>29</v>
      </c>
      <c r="C4" s="8"/>
      <c r="D4" s="8"/>
    </row>
    <row r="5" spans="1:7" s="7" customFormat="1" ht="15" customHeight="1">
      <c r="A5" s="5" t="s">
        <v>30</v>
      </c>
      <c r="B5" s="9" t="s">
        <v>97</v>
      </c>
    </row>
    <row r="6" spans="1:7" s="7" customFormat="1" ht="15" customHeight="1">
      <c r="A6" s="5"/>
      <c r="B6" s="10"/>
    </row>
    <row r="7" spans="1:7" ht="15" customHeight="1"/>
    <row r="8" spans="1:7" ht="15" customHeight="1">
      <c r="A8" s="64" t="s">
        <v>1</v>
      </c>
      <c r="B8" s="64"/>
      <c r="C8" s="64"/>
      <c r="D8" s="64"/>
      <c r="E8" s="64"/>
    </row>
    <row r="9" spans="1:7" ht="15" customHeight="1">
      <c r="A9" s="64" t="s">
        <v>2</v>
      </c>
      <c r="B9" s="64"/>
      <c r="C9" s="64"/>
      <c r="D9" s="64"/>
      <c r="E9" s="64"/>
    </row>
    <row r="10" spans="1:7" ht="15" customHeight="1"/>
    <row r="11" spans="1:7" ht="15.75" thickBot="1">
      <c r="A11" s="13" t="s">
        <v>62</v>
      </c>
      <c r="B11" s="30" t="s">
        <v>8</v>
      </c>
      <c r="C11" s="30" t="s">
        <v>12</v>
      </c>
      <c r="D11" s="30" t="s">
        <v>37</v>
      </c>
      <c r="E11" s="30" t="s">
        <v>49</v>
      </c>
      <c r="F11" s="31"/>
      <c r="G11" s="26"/>
    </row>
    <row r="12" spans="1:7" ht="15" customHeight="1">
      <c r="F12" s="27"/>
      <c r="G12" s="27"/>
    </row>
    <row r="13" spans="1:7" ht="15" customHeight="1">
      <c r="A13" s="17" t="s">
        <v>13</v>
      </c>
      <c r="B13" s="1" t="s">
        <v>57</v>
      </c>
      <c r="C13" s="32">
        <f>+'1T'!F13</f>
        <v>1130</v>
      </c>
      <c r="D13" s="33">
        <f>+'2T'!F13</f>
        <v>1294</v>
      </c>
      <c r="E13" s="28">
        <f>SUM(C13:D13)</f>
        <v>2424</v>
      </c>
      <c r="F13" s="34"/>
      <c r="G13" s="27"/>
    </row>
    <row r="14" spans="1:7" ht="15" customHeight="1">
      <c r="A14" s="17"/>
      <c r="B14" s="1" t="s">
        <v>58</v>
      </c>
      <c r="C14" s="32">
        <f>+'1T'!F14</f>
        <v>724</v>
      </c>
      <c r="D14" s="33">
        <f>+'2T'!F14</f>
        <v>794</v>
      </c>
      <c r="E14" s="63">
        <v>1256</v>
      </c>
      <c r="F14" s="34"/>
      <c r="G14" s="27"/>
    </row>
    <row r="15" spans="1:7" ht="15" customHeight="1">
      <c r="F15" s="27"/>
      <c r="G15" s="27"/>
    </row>
    <row r="16" spans="1:7" ht="15" customHeight="1" thickBot="1">
      <c r="A16" s="18"/>
      <c r="B16" s="3"/>
      <c r="C16" s="3"/>
      <c r="D16" s="3"/>
      <c r="E16" s="3"/>
      <c r="F16" s="27"/>
      <c r="G16" s="27"/>
    </row>
    <row r="17" spans="1:5" ht="15.75" thickTop="1">
      <c r="A17" s="16" t="s">
        <v>50</v>
      </c>
    </row>
    <row r="18" spans="1:5">
      <c r="A18" s="37" t="s">
        <v>59</v>
      </c>
    </row>
    <row r="19" spans="1:5">
      <c r="A19" s="37" t="s">
        <v>60</v>
      </c>
    </row>
    <row r="22" spans="1:5">
      <c r="A22" s="66" t="s">
        <v>15</v>
      </c>
      <c r="B22" s="66"/>
      <c r="C22" s="66"/>
      <c r="D22" s="66"/>
      <c r="E22" s="66"/>
    </row>
    <row r="23" spans="1:5">
      <c r="A23" s="29" t="s">
        <v>16</v>
      </c>
      <c r="B23" s="7"/>
      <c r="C23" s="7"/>
      <c r="D23" s="7"/>
      <c r="E23" s="7"/>
    </row>
    <row r="24" spans="1:5">
      <c r="A24" s="64" t="s">
        <v>32</v>
      </c>
      <c r="B24" s="64"/>
      <c r="C24" s="64"/>
      <c r="D24" s="64"/>
      <c r="E24" s="64"/>
    </row>
    <row r="26" spans="1:5" ht="15.75" thickBot="1">
      <c r="A26" s="13" t="s">
        <v>80</v>
      </c>
      <c r="B26" s="13" t="s">
        <v>12</v>
      </c>
      <c r="C26" s="13" t="s">
        <v>37</v>
      </c>
      <c r="D26" s="13" t="s">
        <v>49</v>
      </c>
      <c r="E26" s="13" t="s">
        <v>43</v>
      </c>
    </row>
    <row r="28" spans="1:5">
      <c r="A28" s="17" t="s">
        <v>82</v>
      </c>
      <c r="B28" s="1">
        <f>+'1T'!E28</f>
        <v>580123567.93000007</v>
      </c>
      <c r="C28" s="1">
        <f>+'2T'!E28</f>
        <v>653615283.60000002</v>
      </c>
      <c r="D28" s="1">
        <f>SUM(B28:C28)</f>
        <v>1233738851.5300002</v>
      </c>
      <c r="E28" s="1">
        <f>+D28/6</f>
        <v>205623141.92166671</v>
      </c>
    </row>
    <row r="29" spans="1:5">
      <c r="A29" s="57" t="s">
        <v>73</v>
      </c>
      <c r="B29" s="1">
        <f>+'1T'!E29</f>
        <v>0</v>
      </c>
      <c r="C29" s="1">
        <f>+'2T'!E29</f>
        <v>24898392.18</v>
      </c>
      <c r="D29" s="1">
        <f>SUM(B29:C29)</f>
        <v>24898392.18</v>
      </c>
      <c r="E29" s="1">
        <f>+D29/6</f>
        <v>4149732.03</v>
      </c>
    </row>
    <row r="30" spans="1:5">
      <c r="A30" s="55" t="s">
        <v>74</v>
      </c>
      <c r="B30" s="1">
        <f>+'1T'!E30</f>
        <v>0</v>
      </c>
      <c r="C30" s="1">
        <f>+'2T'!E30</f>
        <v>185244</v>
      </c>
      <c r="D30" s="1">
        <f>SUM(B30:C30)</f>
        <v>185244</v>
      </c>
      <c r="E30" s="1">
        <f>+D30/6</f>
        <v>30874</v>
      </c>
    </row>
    <row r="31" spans="1:5" ht="15.75" thickBot="1">
      <c r="A31" s="18" t="s">
        <v>14</v>
      </c>
      <c r="B31" s="3">
        <f>SUM(B28:B30)</f>
        <v>580123567.93000007</v>
      </c>
      <c r="C31" s="3">
        <f t="shared" ref="C31:E31" si="0">SUM(C28:C30)</f>
        <v>678698919.77999997</v>
      </c>
      <c r="D31" s="3">
        <f t="shared" si="0"/>
        <v>1258822487.7100003</v>
      </c>
      <c r="E31" s="3">
        <f t="shared" si="0"/>
        <v>209803747.95166671</v>
      </c>
    </row>
    <row r="32" spans="1:5" ht="15.75" thickTop="1">
      <c r="A32" s="23" t="s">
        <v>63</v>
      </c>
    </row>
    <row r="33" spans="1:5" ht="17.25">
      <c r="A33" s="16" t="s">
        <v>90</v>
      </c>
    </row>
    <row r="34" spans="1:5" ht="17.25">
      <c r="A34" s="16" t="s">
        <v>91</v>
      </c>
    </row>
    <row r="35" spans="1:5">
      <c r="A35" s="64" t="s">
        <v>17</v>
      </c>
      <c r="B35" s="64"/>
      <c r="C35" s="64"/>
      <c r="D35" s="64"/>
    </row>
    <row r="36" spans="1:5">
      <c r="A36" s="35" t="s">
        <v>18</v>
      </c>
    </row>
    <row r="37" spans="1:5">
      <c r="A37" s="64" t="s">
        <v>32</v>
      </c>
      <c r="B37" s="64"/>
      <c r="C37" s="64"/>
      <c r="D37" s="64"/>
      <c r="E37" s="28"/>
    </row>
    <row r="39" spans="1:5" ht="15.75" thickBot="1">
      <c r="A39" s="13" t="s">
        <v>19</v>
      </c>
      <c r="B39" s="13" t="s">
        <v>12</v>
      </c>
      <c r="C39" s="13" t="s">
        <v>37</v>
      </c>
      <c r="D39" s="13" t="s">
        <v>49</v>
      </c>
    </row>
    <row r="41" spans="1:5">
      <c r="A41" s="16" t="s">
        <v>20</v>
      </c>
      <c r="B41" s="1">
        <f>+'1T'!E41</f>
        <v>580123567.93000007</v>
      </c>
      <c r="C41" s="52">
        <f>'2T'!E41</f>
        <v>653615283.60000002</v>
      </c>
      <c r="D41" s="1">
        <f>SUM(B41:C41)</f>
        <v>1233738851.5300002</v>
      </c>
      <c r="E41" s="46"/>
    </row>
    <row r="42" spans="1:5">
      <c r="A42" s="16" t="s">
        <v>21</v>
      </c>
      <c r="B42" s="1">
        <f>+'1T'!E42</f>
        <v>0</v>
      </c>
      <c r="C42" s="1">
        <f>+'2T'!E42</f>
        <v>0</v>
      </c>
      <c r="D42" s="1">
        <f>SUM(B42:C42)</f>
        <v>0</v>
      </c>
    </row>
    <row r="43" spans="1:5">
      <c r="A43" s="16" t="s">
        <v>68</v>
      </c>
      <c r="B43" s="1">
        <f>+'1T'!E43</f>
        <v>0</v>
      </c>
      <c r="C43" s="1">
        <f>+'2T'!E43</f>
        <v>24898392.18</v>
      </c>
      <c r="D43" s="1">
        <f>SUM(B43:C43)</f>
        <v>24898392.18</v>
      </c>
    </row>
    <row r="44" spans="1:5">
      <c r="A44" s="55" t="s">
        <v>75</v>
      </c>
      <c r="B44" s="1">
        <f>+'1T'!E44</f>
        <v>0</v>
      </c>
      <c r="C44" s="1">
        <f>+'2T'!E44</f>
        <v>185244</v>
      </c>
      <c r="D44" s="1">
        <f>SUM(B44:C44)</f>
        <v>185244</v>
      </c>
    </row>
    <row r="45" spans="1:5">
      <c r="A45" s="16" t="s">
        <v>22</v>
      </c>
    </row>
    <row r="46" spans="1:5" ht="15.75" thickBot="1">
      <c r="A46" s="18" t="s">
        <v>14</v>
      </c>
      <c r="B46" s="3">
        <f>SUM(B41:B45)</f>
        <v>580123567.93000007</v>
      </c>
      <c r="C46" s="3">
        <f>SUM(C41:C45)</f>
        <v>678698919.77999997</v>
      </c>
      <c r="D46" s="3">
        <f>SUM(D41:D45)</f>
        <v>1258822487.7100003</v>
      </c>
    </row>
    <row r="47" spans="1:5" ht="15.75" thickTop="1">
      <c r="A47" s="23" t="s">
        <v>63</v>
      </c>
    </row>
    <row r="50" spans="1:5" s="7" customFormat="1">
      <c r="A50" s="64" t="s">
        <v>23</v>
      </c>
      <c r="B50" s="64"/>
      <c r="C50" s="64"/>
      <c r="D50" s="64"/>
    </row>
    <row r="51" spans="1:5">
      <c r="A51" s="64" t="s">
        <v>24</v>
      </c>
      <c r="B51" s="64"/>
      <c r="C51" s="64"/>
      <c r="D51" s="64"/>
    </row>
    <row r="52" spans="1:5">
      <c r="A52" s="64" t="s">
        <v>32</v>
      </c>
      <c r="B52" s="64"/>
      <c r="C52" s="64"/>
      <c r="D52" s="64"/>
      <c r="E52" s="28"/>
    </row>
    <row r="54" spans="1:5" ht="15.75" thickBot="1">
      <c r="A54" s="13" t="s">
        <v>19</v>
      </c>
      <c r="B54" s="13" t="s">
        <v>12</v>
      </c>
      <c r="C54" s="13" t="s">
        <v>37</v>
      </c>
      <c r="D54" s="13" t="s">
        <v>49</v>
      </c>
    </row>
    <row r="56" spans="1:5">
      <c r="A56" s="1" t="s">
        <v>33</v>
      </c>
      <c r="B56" s="1">
        <f>+'1T'!E56</f>
        <v>-188993789.3599999</v>
      </c>
      <c r="C56" s="1">
        <f>+'2T'!E56</f>
        <v>-152806287.77999997</v>
      </c>
      <c r="D56" s="1">
        <f>B56</f>
        <v>-188993789.3599999</v>
      </c>
    </row>
    <row r="57" spans="1:5">
      <c r="A57" s="1" t="s">
        <v>25</v>
      </c>
      <c r="B57" s="1">
        <f>+'1T'!E57</f>
        <v>616311069.50999999</v>
      </c>
      <c r="C57" s="1">
        <f>+'2T'!E57</f>
        <v>1373242550.2899997</v>
      </c>
      <c r="D57" s="1">
        <f>SUM(B57:C57)</f>
        <v>1989553619.7999997</v>
      </c>
    </row>
    <row r="58" spans="1:5">
      <c r="A58" s="1" t="s">
        <v>26</v>
      </c>
      <c r="B58" s="1">
        <f>+'1T'!E58</f>
        <v>427317280.1500001</v>
      </c>
      <c r="C58" s="1">
        <f>+'2T'!E58</f>
        <v>1220436262.5099998</v>
      </c>
      <c r="D58" s="1">
        <f>D57+D56</f>
        <v>1800559830.4399998</v>
      </c>
    </row>
    <row r="59" spans="1:5">
      <c r="A59" s="1" t="s">
        <v>27</v>
      </c>
      <c r="B59" s="1">
        <f>+'1T'!E59</f>
        <v>580123567.93000007</v>
      </c>
      <c r="C59" s="1">
        <f>+'2T'!E59</f>
        <v>678698919.78000009</v>
      </c>
      <c r="D59" s="1">
        <f>SUM(B59:C59)</f>
        <v>1258822487.71</v>
      </c>
    </row>
    <row r="60" spans="1:5">
      <c r="A60" s="1" t="s">
        <v>28</v>
      </c>
      <c r="B60" s="1">
        <f>+'1T'!E60</f>
        <v>-152806287.77999997</v>
      </c>
      <c r="C60" s="1">
        <f>'2T'!D60</f>
        <v>541737342.72999978</v>
      </c>
      <c r="D60" s="1">
        <f>D58-D59</f>
        <v>541737342.72999978</v>
      </c>
    </row>
    <row r="61" spans="1:5" ht="15.75" thickBot="1">
      <c r="A61" s="3"/>
      <c r="B61" s="3"/>
      <c r="C61" s="3"/>
      <c r="D61" s="3"/>
    </row>
    <row r="62" spans="1:5" ht="15.75" thickTop="1">
      <c r="A62" s="23" t="s">
        <v>63</v>
      </c>
    </row>
    <row r="63" spans="1:5">
      <c r="A63" s="29" t="s">
        <v>44</v>
      </c>
    </row>
    <row r="64" spans="1:5">
      <c r="A64" s="72" t="s">
        <v>45</v>
      </c>
      <c r="B64" s="72"/>
      <c r="C64" s="72"/>
      <c r="D64" s="72"/>
    </row>
    <row r="65" spans="1:4">
      <c r="A65" s="72" t="s">
        <v>46</v>
      </c>
      <c r="B65" s="72"/>
      <c r="C65" s="72"/>
      <c r="D65" s="72"/>
    </row>
    <row r="66" spans="1:4">
      <c r="A66" s="72" t="s">
        <v>47</v>
      </c>
      <c r="B66" s="72"/>
      <c r="C66" s="72"/>
      <c r="D66" s="72"/>
    </row>
    <row r="68" spans="1:4">
      <c r="A68" s="49" t="s">
        <v>102</v>
      </c>
    </row>
    <row r="69" spans="1:4">
      <c r="A69" s="38"/>
    </row>
    <row r="70" spans="1:4">
      <c r="A70" s="38"/>
    </row>
  </sheetData>
  <mergeCells count="14">
    <mergeCell ref="A65:D65"/>
    <mergeCell ref="A66:D66"/>
    <mergeCell ref="A35:D35"/>
    <mergeCell ref="A37:D37"/>
    <mergeCell ref="A50:D50"/>
    <mergeCell ref="A51:D51"/>
    <mergeCell ref="A52:D52"/>
    <mergeCell ref="A64:D64"/>
    <mergeCell ref="A24:E24"/>
    <mergeCell ref="A1:E1"/>
    <mergeCell ref="B2:C2"/>
    <mergeCell ref="A8:E8"/>
    <mergeCell ref="A9:E9"/>
    <mergeCell ref="A22: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F14" sqref="F14"/>
    </sheetView>
  </sheetViews>
  <sheetFormatPr baseColWidth="10" defaultColWidth="11.5703125" defaultRowHeight="15"/>
  <cols>
    <col min="1" max="1" width="51.140625" style="16" customWidth="1"/>
    <col min="2" max="3" width="15.140625" style="1" bestFit="1" customWidth="1"/>
    <col min="4" max="4" width="15.5703125" style="1" customWidth="1"/>
    <col min="5" max="5" width="15.140625" style="1" bestFit="1" customWidth="1"/>
    <col min="6" max="6" width="18" style="1" bestFit="1" customWidth="1"/>
    <col min="7" max="7" width="18.5703125" style="1" bestFit="1" customWidth="1"/>
    <col min="8" max="8" width="17.140625" style="1" customWidth="1"/>
    <col min="9" max="16384" width="11.5703125" style="1"/>
  </cols>
  <sheetData>
    <row r="1" spans="1:8" ht="15" customHeight="1">
      <c r="A1" s="64" t="s">
        <v>0</v>
      </c>
      <c r="B1" s="64"/>
      <c r="C1" s="64"/>
      <c r="D1" s="64"/>
      <c r="E1" s="64"/>
      <c r="F1" s="64"/>
    </row>
    <row r="2" spans="1:8" s="7" customFormat="1" ht="15" customHeight="1">
      <c r="A2" s="5" t="s">
        <v>3</v>
      </c>
      <c r="B2" s="65" t="s">
        <v>4</v>
      </c>
      <c r="C2" s="65"/>
      <c r="D2" s="6"/>
    </row>
    <row r="3" spans="1:8" s="7" customFormat="1" ht="15" customHeight="1">
      <c r="A3" s="5" t="s">
        <v>5</v>
      </c>
      <c r="B3" s="8" t="s">
        <v>6</v>
      </c>
      <c r="C3" s="8"/>
      <c r="D3" s="8"/>
    </row>
    <row r="4" spans="1:8" s="7" customFormat="1" ht="15" customHeight="1">
      <c r="A4" s="5" t="s">
        <v>7</v>
      </c>
      <c r="B4" s="8" t="s">
        <v>29</v>
      </c>
      <c r="C4" s="8"/>
      <c r="D4" s="8"/>
    </row>
    <row r="5" spans="1:8" s="7" customFormat="1" ht="15" customHeight="1">
      <c r="A5" s="5" t="s">
        <v>30</v>
      </c>
      <c r="B5" s="35" t="s">
        <v>98</v>
      </c>
      <c r="C5" s="5"/>
    </row>
    <row r="6" spans="1:8" s="7" customFormat="1" ht="15" customHeight="1">
      <c r="A6" s="5"/>
      <c r="B6" s="10"/>
    </row>
    <row r="7" spans="1:8" ht="15" customHeight="1"/>
    <row r="8" spans="1:8" ht="15" customHeight="1">
      <c r="A8" s="64" t="s">
        <v>1</v>
      </c>
      <c r="B8" s="64"/>
      <c r="C8" s="64"/>
      <c r="D8" s="64"/>
      <c r="E8" s="64"/>
      <c r="F8" s="64"/>
      <c r="G8" s="19"/>
      <c r="H8" s="19"/>
    </row>
    <row r="9" spans="1:8" ht="15" customHeight="1">
      <c r="A9" s="64" t="s">
        <v>2</v>
      </c>
      <c r="B9" s="64"/>
      <c r="C9" s="64"/>
      <c r="D9" s="64"/>
      <c r="E9" s="64"/>
      <c r="F9" s="64"/>
      <c r="G9" s="19"/>
      <c r="H9" s="19"/>
    </row>
    <row r="10" spans="1:8" ht="15" customHeight="1"/>
    <row r="11" spans="1:8" ht="15.75" thickBot="1">
      <c r="A11" s="13" t="s">
        <v>62</v>
      </c>
      <c r="B11" s="30" t="s">
        <v>8</v>
      </c>
      <c r="C11" s="30" t="s">
        <v>12</v>
      </c>
      <c r="D11" s="30" t="s">
        <v>37</v>
      </c>
      <c r="E11" s="30" t="s">
        <v>41</v>
      </c>
      <c r="F11" s="30" t="s">
        <v>48</v>
      </c>
      <c r="G11" s="31"/>
      <c r="H11" s="26"/>
    </row>
    <row r="12" spans="1:8" ht="15" customHeight="1">
      <c r="G12" s="27"/>
      <c r="H12" s="27"/>
    </row>
    <row r="13" spans="1:8" ht="15" customHeight="1">
      <c r="A13" s="17" t="s">
        <v>13</v>
      </c>
      <c r="B13" s="1" t="s">
        <v>57</v>
      </c>
      <c r="C13" s="33">
        <f>+'1T'!F13</f>
        <v>1130</v>
      </c>
      <c r="D13" s="33">
        <f>+'2T'!F13</f>
        <v>1294</v>
      </c>
      <c r="E13" s="33">
        <f>'3T'!F13</f>
        <v>1751</v>
      </c>
      <c r="F13" s="28">
        <f>SUM(C13:E13)</f>
        <v>4175</v>
      </c>
      <c r="G13" s="34"/>
      <c r="H13" s="27"/>
    </row>
    <row r="14" spans="1:8" ht="15" customHeight="1">
      <c r="A14" s="17"/>
      <c r="B14" s="1" t="s">
        <v>58</v>
      </c>
      <c r="C14" s="33">
        <f>+'1T'!F14</f>
        <v>724</v>
      </c>
      <c r="D14" s="33">
        <f>+'2T'!F14</f>
        <v>794</v>
      </c>
      <c r="E14" s="33">
        <f>'3T'!F14</f>
        <v>1172</v>
      </c>
      <c r="F14" s="28">
        <v>2048</v>
      </c>
      <c r="G14" s="34"/>
      <c r="H14" s="27"/>
    </row>
    <row r="15" spans="1:8" ht="15" customHeight="1">
      <c r="C15" s="28"/>
      <c r="D15" s="28"/>
      <c r="E15" s="28"/>
      <c r="F15" s="28"/>
      <c r="G15" s="34"/>
      <c r="H15" s="27"/>
    </row>
    <row r="16" spans="1:8" ht="15" customHeight="1" thickBot="1">
      <c r="A16" s="18"/>
      <c r="B16" s="3"/>
      <c r="C16" s="3"/>
      <c r="D16" s="3"/>
      <c r="E16" s="3"/>
      <c r="F16" s="3"/>
      <c r="G16" s="27"/>
      <c r="H16" s="27"/>
    </row>
    <row r="17" spans="1:6" ht="15.75" thickTop="1">
      <c r="A17" s="16" t="s">
        <v>50</v>
      </c>
    </row>
    <row r="18" spans="1:6">
      <c r="A18" s="37" t="s">
        <v>59</v>
      </c>
      <c r="C18" s="43"/>
      <c r="D18" s="43"/>
      <c r="E18" s="43"/>
      <c r="F18" s="43"/>
    </row>
    <row r="19" spans="1:6">
      <c r="A19" s="37" t="s">
        <v>60</v>
      </c>
    </row>
    <row r="22" spans="1:6">
      <c r="A22" s="66" t="s">
        <v>15</v>
      </c>
      <c r="B22" s="66"/>
      <c r="C22" s="66"/>
      <c r="D22" s="66"/>
      <c r="E22" s="66"/>
      <c r="F22" s="66"/>
    </row>
    <row r="23" spans="1:6">
      <c r="A23" s="64" t="s">
        <v>16</v>
      </c>
      <c r="B23" s="64"/>
      <c r="C23" s="64"/>
      <c r="D23" s="64"/>
      <c r="E23" s="64"/>
      <c r="F23" s="64"/>
    </row>
    <row r="24" spans="1:6">
      <c r="A24" s="64" t="s">
        <v>32</v>
      </c>
      <c r="B24" s="64"/>
      <c r="C24" s="64"/>
      <c r="D24" s="64"/>
      <c r="E24" s="64"/>
      <c r="F24" s="64"/>
    </row>
    <row r="26" spans="1:6" ht="15.75" thickBot="1">
      <c r="A26" s="13" t="s">
        <v>80</v>
      </c>
      <c r="B26" s="13" t="s">
        <v>12</v>
      </c>
      <c r="C26" s="13" t="s">
        <v>37</v>
      </c>
      <c r="D26" s="13" t="s">
        <v>41</v>
      </c>
      <c r="E26" s="13" t="s">
        <v>48</v>
      </c>
      <c r="F26" s="13" t="s">
        <v>43</v>
      </c>
    </row>
    <row r="28" spans="1:6">
      <c r="A28" s="17" t="s">
        <v>82</v>
      </c>
      <c r="B28" s="1">
        <f>+'1T'!E28</f>
        <v>580123567.93000007</v>
      </c>
      <c r="C28" s="1">
        <f>+'2T'!E28</f>
        <v>653615283.60000002</v>
      </c>
      <c r="D28" s="1">
        <f>+'3T'!E28</f>
        <v>782504299.33999991</v>
      </c>
      <c r="E28" s="1">
        <f>SUM(B28:D28)</f>
        <v>2016243150.8700001</v>
      </c>
      <c r="F28" s="1">
        <f>+E28/9</f>
        <v>224027016.76333335</v>
      </c>
    </row>
    <row r="29" spans="1:6">
      <c r="A29" s="55" t="s">
        <v>73</v>
      </c>
      <c r="B29" s="1">
        <f>+'1T'!E29</f>
        <v>0</v>
      </c>
      <c r="C29" s="1">
        <f>+'2T'!E29</f>
        <v>24898392.18</v>
      </c>
      <c r="D29" s="1">
        <f>+'3T'!E29</f>
        <v>55426332.079999998</v>
      </c>
      <c r="E29" s="1">
        <f t="shared" ref="E29:E30" si="0">SUM(B29:D29)</f>
        <v>80324724.25999999</v>
      </c>
      <c r="F29" s="1">
        <f t="shared" ref="F29:F30" si="1">+E29/9</f>
        <v>8924969.3622222207</v>
      </c>
    </row>
    <row r="30" spans="1:6">
      <c r="A30" s="55" t="s">
        <v>74</v>
      </c>
      <c r="B30" s="1">
        <f>+'1T'!E30</f>
        <v>0</v>
      </c>
      <c r="C30" s="1">
        <f>+'2T'!E30</f>
        <v>185244</v>
      </c>
      <c r="D30" s="1">
        <f>+'3T'!E30</f>
        <v>358706</v>
      </c>
      <c r="E30" s="1">
        <f t="shared" si="0"/>
        <v>543950</v>
      </c>
      <c r="F30" s="1">
        <f t="shared" si="1"/>
        <v>60438.888888888891</v>
      </c>
    </row>
    <row r="31" spans="1:6" ht="15.75" thickBot="1">
      <c r="A31" s="18"/>
      <c r="B31" s="3">
        <f>SUM(B28:B30)</f>
        <v>580123567.93000007</v>
      </c>
      <c r="C31" s="3">
        <f t="shared" ref="C31:F31" si="2">SUM(C28:C30)</f>
        <v>678698919.77999997</v>
      </c>
      <c r="D31" s="3">
        <f t="shared" si="2"/>
        <v>838289337.41999996</v>
      </c>
      <c r="E31" s="3">
        <f t="shared" si="2"/>
        <v>2097111825.1300001</v>
      </c>
      <c r="F31" s="3">
        <f t="shared" si="2"/>
        <v>233012425.01444447</v>
      </c>
    </row>
    <row r="32" spans="1:6" ht="15.75" thickTop="1">
      <c r="A32" s="16" t="s">
        <v>64</v>
      </c>
    </row>
    <row r="33" spans="1:5" ht="17.25">
      <c r="A33" s="16" t="s">
        <v>90</v>
      </c>
    </row>
    <row r="34" spans="1:5" ht="17.25">
      <c r="A34" s="16" t="s">
        <v>91</v>
      </c>
    </row>
    <row r="35" spans="1:5">
      <c r="A35" s="64" t="s">
        <v>17</v>
      </c>
      <c r="B35" s="64"/>
      <c r="C35" s="64"/>
      <c r="D35" s="64"/>
      <c r="E35" s="64"/>
    </row>
    <row r="36" spans="1:5">
      <c r="A36" s="64" t="s">
        <v>18</v>
      </c>
      <c r="B36" s="64"/>
      <c r="C36" s="64"/>
      <c r="D36" s="64"/>
      <c r="E36" s="64"/>
    </row>
    <row r="37" spans="1:5">
      <c r="A37" s="64" t="s">
        <v>32</v>
      </c>
      <c r="B37" s="64"/>
      <c r="C37" s="64"/>
      <c r="D37" s="64"/>
      <c r="E37" s="64"/>
    </row>
    <row r="39" spans="1:5" ht="15.75" thickBot="1">
      <c r="A39" s="13" t="s">
        <v>19</v>
      </c>
      <c r="B39" s="13" t="s">
        <v>12</v>
      </c>
      <c r="C39" s="13" t="s">
        <v>37</v>
      </c>
      <c r="D39" s="13" t="s">
        <v>41</v>
      </c>
      <c r="E39" s="13" t="s">
        <v>48</v>
      </c>
    </row>
    <row r="41" spans="1:5">
      <c r="A41" s="16" t="s">
        <v>20</v>
      </c>
      <c r="B41" s="1">
        <f>+'1T'!E41</f>
        <v>580123567.93000007</v>
      </c>
      <c r="C41" s="1">
        <f>+'2T'!E41</f>
        <v>653615283.60000002</v>
      </c>
      <c r="D41" s="1">
        <f>+'3T'!E41</f>
        <v>782504299.33999991</v>
      </c>
      <c r="E41" s="1">
        <f>SUM(B41:D41)</f>
        <v>2016243150.8700001</v>
      </c>
    </row>
    <row r="42" spans="1:5">
      <c r="A42" s="16" t="s">
        <v>21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SUM(B42:D42)</f>
        <v>0</v>
      </c>
    </row>
    <row r="43" spans="1:5">
      <c r="A43" s="16" t="s">
        <v>68</v>
      </c>
      <c r="B43" s="52">
        <f>+'1T'!E43</f>
        <v>0</v>
      </c>
      <c r="C43" s="52">
        <f>+'2T'!E43</f>
        <v>24898392.18</v>
      </c>
      <c r="D43" s="52">
        <f>+'3T'!E43</f>
        <v>55426332.079999998</v>
      </c>
      <c r="E43" s="52">
        <f>SUM(B43:D43)</f>
        <v>80324724.25999999</v>
      </c>
    </row>
    <row r="44" spans="1:5">
      <c r="A44" s="55" t="s">
        <v>75</v>
      </c>
      <c r="B44" s="52">
        <f>+'1T'!E44</f>
        <v>0</v>
      </c>
      <c r="C44" s="52">
        <f>+'2T'!E44</f>
        <v>185244</v>
      </c>
      <c r="D44" s="52">
        <f>+'3T'!E44</f>
        <v>358706</v>
      </c>
      <c r="E44" s="52">
        <f>SUM(B44:D44)</f>
        <v>543950</v>
      </c>
    </row>
    <row r="45" spans="1:5">
      <c r="A45" s="16" t="s">
        <v>22</v>
      </c>
    </row>
    <row r="46" spans="1:5" ht="15.75" thickBot="1">
      <c r="A46" s="18" t="s">
        <v>14</v>
      </c>
      <c r="B46" s="3">
        <f>SUM(B41:B45)</f>
        <v>580123567.93000007</v>
      </c>
      <c r="C46" s="3">
        <f>SUM(C41:C45)</f>
        <v>678698919.77999997</v>
      </c>
      <c r="D46" s="3">
        <f>SUM(D41:D45)</f>
        <v>838289337.41999996</v>
      </c>
      <c r="E46" s="3">
        <f>SUM(E41:E45)</f>
        <v>2097111825.1300001</v>
      </c>
    </row>
    <row r="47" spans="1:5" ht="15.75" thickTop="1">
      <c r="A47" s="16" t="s">
        <v>64</v>
      </c>
    </row>
    <row r="50" spans="1:5">
      <c r="A50" s="64" t="s">
        <v>23</v>
      </c>
      <c r="B50" s="64"/>
      <c r="C50" s="64"/>
      <c r="D50" s="64"/>
      <c r="E50" s="64"/>
    </row>
    <row r="51" spans="1:5">
      <c r="A51" s="64" t="s">
        <v>24</v>
      </c>
      <c r="B51" s="64"/>
      <c r="C51" s="64"/>
      <c r="D51" s="64"/>
      <c r="E51" s="64"/>
    </row>
    <row r="52" spans="1:5">
      <c r="A52" s="64" t="s">
        <v>32</v>
      </c>
      <c r="B52" s="64"/>
      <c r="C52" s="64"/>
      <c r="D52" s="64"/>
      <c r="E52" s="64"/>
    </row>
    <row r="54" spans="1:5" ht="15.75" thickBot="1">
      <c r="A54" s="13" t="s">
        <v>19</v>
      </c>
      <c r="B54" s="13" t="s">
        <v>12</v>
      </c>
      <c r="C54" s="13" t="s">
        <v>37</v>
      </c>
      <c r="D54" s="13" t="s">
        <v>41</v>
      </c>
      <c r="E54" s="13" t="s">
        <v>48</v>
      </c>
    </row>
    <row r="56" spans="1:5">
      <c r="A56" s="1" t="s">
        <v>33</v>
      </c>
      <c r="B56" s="1">
        <f>+'1T'!E56</f>
        <v>-188993789.3599999</v>
      </c>
      <c r="C56" s="1">
        <f>+'2T'!E56</f>
        <v>-152806287.77999997</v>
      </c>
      <c r="D56" s="1">
        <f>+'3T'!E56</f>
        <v>541737342.72999966</v>
      </c>
      <c r="E56" s="1">
        <f>B56</f>
        <v>-188993789.3599999</v>
      </c>
    </row>
    <row r="57" spans="1:5">
      <c r="A57" s="1" t="s">
        <v>25</v>
      </c>
      <c r="B57" s="1">
        <f>+'1T'!E57</f>
        <v>616311069.50999999</v>
      </c>
      <c r="C57" s="1">
        <f>+'2T'!E57</f>
        <v>1373242550.2899997</v>
      </c>
      <c r="D57" s="1">
        <f>+'3T'!E57</f>
        <v>645426434.17000008</v>
      </c>
      <c r="E57" s="1">
        <f>SUM(B57:D57)</f>
        <v>2634980053.9699998</v>
      </c>
    </row>
    <row r="58" spans="1:5">
      <c r="A58" s="1" t="s">
        <v>26</v>
      </c>
      <c r="B58" s="1">
        <f>+'1T'!E58</f>
        <v>427317280.1500001</v>
      </c>
      <c r="C58" s="1">
        <f>+'2T'!E58</f>
        <v>1220436262.5099998</v>
      </c>
      <c r="D58" s="1">
        <f>+'3T'!E58</f>
        <v>1187163776.8999996</v>
      </c>
      <c r="E58" s="1">
        <f>E57+E56</f>
        <v>2445986264.6099997</v>
      </c>
    </row>
    <row r="59" spans="1:5">
      <c r="A59" s="1" t="s">
        <v>27</v>
      </c>
      <c r="B59" s="1">
        <f>+'1T'!E59</f>
        <v>580123567.93000007</v>
      </c>
      <c r="C59" s="1">
        <f>+'2T'!E59</f>
        <v>678698919.78000009</v>
      </c>
      <c r="D59" s="1">
        <f>+'3T'!E59</f>
        <v>838289337.41999984</v>
      </c>
      <c r="E59" s="1">
        <f>SUM(B59:D59)</f>
        <v>2097111825.1299999</v>
      </c>
    </row>
    <row r="60" spans="1:5">
      <c r="A60" s="1" t="s">
        <v>28</v>
      </c>
      <c r="B60" s="1">
        <f>+'1T'!E60</f>
        <v>-152806287.77999997</v>
      </c>
      <c r="C60" s="1">
        <f>+'2T'!E60</f>
        <v>541737342.72999966</v>
      </c>
      <c r="D60" s="1">
        <f>+'3T'!E60</f>
        <v>348874439.47999978</v>
      </c>
      <c r="E60" s="16">
        <f>E58-E59</f>
        <v>348874439.47999978</v>
      </c>
    </row>
    <row r="61" spans="1:5" ht="15.75" thickBot="1">
      <c r="A61" s="3"/>
      <c r="B61" s="3"/>
      <c r="C61" s="3"/>
      <c r="D61" s="3"/>
      <c r="E61" s="3"/>
    </row>
    <row r="62" spans="1:5" ht="15.75" thickTop="1">
      <c r="A62" s="16" t="s">
        <v>64</v>
      </c>
    </row>
    <row r="63" spans="1:5">
      <c r="A63" s="29" t="s">
        <v>44</v>
      </c>
    </row>
    <row r="64" spans="1:5">
      <c r="A64" s="72" t="s">
        <v>45</v>
      </c>
      <c r="B64" s="72"/>
      <c r="C64" s="72"/>
      <c r="D64" s="72"/>
    </row>
    <row r="65" spans="1:4">
      <c r="A65" s="72" t="s">
        <v>46</v>
      </c>
      <c r="B65" s="72"/>
      <c r="C65" s="72"/>
      <c r="D65" s="72"/>
    </row>
    <row r="66" spans="1:4">
      <c r="A66" s="72" t="s">
        <v>47</v>
      </c>
      <c r="B66" s="72"/>
      <c r="C66" s="72"/>
      <c r="D66" s="72"/>
    </row>
    <row r="67" spans="1:4">
      <c r="A67" t="s">
        <v>70</v>
      </c>
    </row>
    <row r="69" spans="1:4">
      <c r="A69" s="49" t="s">
        <v>103</v>
      </c>
    </row>
    <row r="70" spans="1:4">
      <c r="A70" s="38"/>
    </row>
    <row r="71" spans="1:4">
      <c r="A71" s="38"/>
    </row>
  </sheetData>
  <mergeCells count="16">
    <mergeCell ref="A64:D64"/>
    <mergeCell ref="A65:D65"/>
    <mergeCell ref="A66:D66"/>
    <mergeCell ref="A8:F8"/>
    <mergeCell ref="A9:F9"/>
    <mergeCell ref="A24:F24"/>
    <mergeCell ref="A35:E35"/>
    <mergeCell ref="A36:E36"/>
    <mergeCell ref="A37:E37"/>
    <mergeCell ref="A50:E50"/>
    <mergeCell ref="A51:E51"/>
    <mergeCell ref="A1:F1"/>
    <mergeCell ref="B2:C2"/>
    <mergeCell ref="A22:F22"/>
    <mergeCell ref="A23:F23"/>
    <mergeCell ref="A52:E5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0" zoomScaleNormal="80" workbookViewId="0">
      <selection activeCell="G14" sqref="G14"/>
    </sheetView>
  </sheetViews>
  <sheetFormatPr baseColWidth="10" defaultColWidth="11.5703125" defaultRowHeight="15"/>
  <cols>
    <col min="1" max="1" width="51.140625" style="16" customWidth="1"/>
    <col min="2" max="4" width="15.140625" style="1" bestFit="1" customWidth="1"/>
    <col min="5" max="5" width="17.85546875" style="1" customWidth="1"/>
    <col min="6" max="6" width="15.42578125" style="1" bestFit="1" customWidth="1"/>
    <col min="7" max="7" width="18" style="1" bestFit="1" customWidth="1"/>
    <col min="8" max="8" width="18.5703125" style="1" bestFit="1" customWidth="1"/>
    <col min="9" max="9" width="13.85546875" style="1" customWidth="1"/>
    <col min="10" max="16384" width="11.5703125" style="1"/>
  </cols>
  <sheetData>
    <row r="1" spans="1:9" ht="15" customHeight="1">
      <c r="A1" s="64" t="s">
        <v>0</v>
      </c>
      <c r="B1" s="64"/>
      <c r="C1" s="64"/>
      <c r="D1" s="64"/>
      <c r="E1" s="64"/>
      <c r="F1" s="64"/>
      <c r="G1" s="64"/>
    </row>
    <row r="2" spans="1:9" s="7" customFormat="1" ht="15" customHeight="1">
      <c r="A2" s="5" t="s">
        <v>3</v>
      </c>
      <c r="B2" s="65" t="s">
        <v>4</v>
      </c>
      <c r="C2" s="65"/>
      <c r="D2" s="6"/>
    </row>
    <row r="3" spans="1:9" s="7" customFormat="1" ht="15" customHeight="1">
      <c r="A3" s="5" t="s">
        <v>5</v>
      </c>
      <c r="B3" s="8" t="s">
        <v>6</v>
      </c>
      <c r="C3" s="8"/>
      <c r="D3" s="8"/>
    </row>
    <row r="4" spans="1:9" s="7" customFormat="1" ht="15" customHeight="1">
      <c r="A4" s="5" t="s">
        <v>7</v>
      </c>
      <c r="B4" s="8" t="s">
        <v>29</v>
      </c>
      <c r="C4" s="8"/>
      <c r="D4" s="8"/>
    </row>
    <row r="5" spans="1:9" s="7" customFormat="1" ht="15" customHeight="1">
      <c r="A5" s="5" t="s">
        <v>30</v>
      </c>
      <c r="B5" s="39">
        <v>2017</v>
      </c>
    </row>
    <row r="6" spans="1:9" s="7" customFormat="1" ht="15" customHeight="1">
      <c r="A6" s="5"/>
      <c r="B6" s="10"/>
    </row>
    <row r="7" spans="1:9" ht="15" customHeight="1"/>
    <row r="8" spans="1:9" ht="15" customHeight="1">
      <c r="A8" s="64" t="s">
        <v>1</v>
      </c>
      <c r="B8" s="64"/>
      <c r="C8" s="64"/>
      <c r="D8" s="64"/>
      <c r="E8" s="64"/>
      <c r="F8" s="64"/>
      <c r="G8" s="64"/>
    </row>
    <row r="9" spans="1:9" ht="15" customHeight="1">
      <c r="A9" s="64" t="s">
        <v>2</v>
      </c>
      <c r="B9" s="64"/>
      <c r="C9" s="64"/>
      <c r="D9" s="64"/>
      <c r="E9" s="64"/>
      <c r="F9" s="64"/>
      <c r="G9" s="64"/>
    </row>
    <row r="10" spans="1:9" ht="15" customHeight="1"/>
    <row r="11" spans="1:9" ht="15.75" thickBot="1">
      <c r="A11" s="13" t="s">
        <v>62</v>
      </c>
      <c r="B11" s="30" t="s">
        <v>8</v>
      </c>
      <c r="C11" s="30" t="s">
        <v>12</v>
      </c>
      <c r="D11" s="30" t="s">
        <v>37</v>
      </c>
      <c r="E11" s="30" t="s">
        <v>41</v>
      </c>
      <c r="F11" s="30" t="s">
        <v>51</v>
      </c>
      <c r="G11" s="30" t="s">
        <v>52</v>
      </c>
      <c r="H11" s="31"/>
      <c r="I11" s="31"/>
    </row>
    <row r="12" spans="1:9" ht="15" customHeight="1">
      <c r="H12" s="27"/>
      <c r="I12" s="27"/>
    </row>
    <row r="13" spans="1:9" ht="15" customHeight="1">
      <c r="A13" s="17" t="s">
        <v>13</v>
      </c>
      <c r="B13" s="1" t="s">
        <v>57</v>
      </c>
      <c r="C13" s="36">
        <f>+'1T'!F13</f>
        <v>1130</v>
      </c>
      <c r="D13" s="24">
        <f>+'2T'!F13</f>
        <v>1294</v>
      </c>
      <c r="E13" s="24">
        <f>'3T'!F13</f>
        <v>1751</v>
      </c>
      <c r="F13" s="24">
        <f>+'4T'!F13</f>
        <v>1476</v>
      </c>
      <c r="G13" s="1">
        <f>SUM(C13:F13)</f>
        <v>5651</v>
      </c>
      <c r="H13" s="27"/>
      <c r="I13" s="27"/>
    </row>
    <row r="14" spans="1:9" ht="15" customHeight="1">
      <c r="A14" s="17"/>
      <c r="B14" s="1" t="s">
        <v>58</v>
      </c>
      <c r="C14" s="36">
        <f>'1T'!F14</f>
        <v>724</v>
      </c>
      <c r="D14" s="24">
        <f>'2T'!F14</f>
        <v>794</v>
      </c>
      <c r="E14" s="24">
        <f>'3T'!F14</f>
        <v>1172</v>
      </c>
      <c r="F14" s="24">
        <f>'4T'!F14</f>
        <v>895</v>
      </c>
      <c r="G14" s="1">
        <v>2607</v>
      </c>
      <c r="H14" s="47"/>
      <c r="I14" s="27"/>
    </row>
    <row r="15" spans="1:9" ht="15" customHeight="1">
      <c r="A15" s="17"/>
      <c r="C15" s="36"/>
      <c r="D15" s="24"/>
      <c r="E15" s="24"/>
      <c r="F15" s="24"/>
      <c r="H15" s="27"/>
      <c r="I15" s="27"/>
    </row>
    <row r="16" spans="1:9" ht="15" customHeight="1" thickBot="1">
      <c r="A16" s="18"/>
      <c r="B16" s="3"/>
      <c r="C16" s="3"/>
      <c r="D16" s="3"/>
      <c r="E16" s="3"/>
      <c r="F16" s="3"/>
      <c r="G16" s="3"/>
      <c r="H16" s="27"/>
      <c r="I16" s="27"/>
    </row>
    <row r="17" spans="1:7" ht="15.75" thickTop="1">
      <c r="A17" s="16" t="s">
        <v>42</v>
      </c>
    </row>
    <row r="18" spans="1:7">
      <c r="A18" s="37" t="s">
        <v>59</v>
      </c>
    </row>
    <row r="19" spans="1:7">
      <c r="A19" s="37" t="s">
        <v>60</v>
      </c>
    </row>
    <row r="22" spans="1:7">
      <c r="A22" s="66" t="s">
        <v>15</v>
      </c>
      <c r="B22" s="66"/>
      <c r="C22" s="66"/>
      <c r="D22" s="66"/>
      <c r="E22" s="66"/>
      <c r="F22" s="66"/>
      <c r="G22" s="66"/>
    </row>
    <row r="23" spans="1:7">
      <c r="A23" s="64" t="s">
        <v>16</v>
      </c>
      <c r="B23" s="64"/>
      <c r="C23" s="64"/>
      <c r="D23" s="64"/>
      <c r="E23" s="64"/>
      <c r="F23" s="64"/>
      <c r="G23" s="64"/>
    </row>
    <row r="24" spans="1:7">
      <c r="A24" s="64" t="s">
        <v>32</v>
      </c>
      <c r="B24" s="64"/>
      <c r="C24" s="64"/>
      <c r="D24" s="64"/>
      <c r="E24" s="64"/>
      <c r="F24" s="64"/>
      <c r="G24" s="64"/>
    </row>
    <row r="26" spans="1:7" ht="15.75" thickBot="1">
      <c r="A26" s="13" t="s">
        <v>80</v>
      </c>
      <c r="B26" s="13" t="s">
        <v>12</v>
      </c>
      <c r="C26" s="13" t="s">
        <v>37</v>
      </c>
      <c r="D26" s="13" t="s">
        <v>41</v>
      </c>
      <c r="E26" s="13" t="s">
        <v>51</v>
      </c>
      <c r="F26" s="13" t="s">
        <v>52</v>
      </c>
      <c r="G26" s="13" t="s">
        <v>43</v>
      </c>
    </row>
    <row r="28" spans="1:7">
      <c r="A28" s="17" t="s">
        <v>82</v>
      </c>
      <c r="B28" s="1">
        <f>+'1T'!E28</f>
        <v>580123567.93000007</v>
      </c>
      <c r="C28" s="1">
        <f>+'2T'!E28</f>
        <v>653615283.60000002</v>
      </c>
      <c r="D28" s="1">
        <f>+'3T'!E28</f>
        <v>782504299.33999991</v>
      </c>
      <c r="E28" s="1">
        <f>+'4T'!E28</f>
        <v>723527365.36000001</v>
      </c>
      <c r="F28" s="1">
        <f>SUM(B28:E28)</f>
        <v>2739770516.23</v>
      </c>
      <c r="G28" s="1">
        <f>F28/12</f>
        <v>228314209.68583333</v>
      </c>
    </row>
    <row r="29" spans="1:7">
      <c r="A29" s="55" t="s">
        <v>73</v>
      </c>
      <c r="B29" s="1">
        <f>+'1T'!E29</f>
        <v>0</v>
      </c>
      <c r="C29" s="1">
        <f>+'2T'!E29</f>
        <v>24898392.18</v>
      </c>
      <c r="D29" s="1">
        <f>+'3T'!E29</f>
        <v>55426332.079999998</v>
      </c>
      <c r="E29" s="1">
        <f>+'4T'!E29</f>
        <v>56821680.700000003</v>
      </c>
      <c r="F29" s="1">
        <f t="shared" ref="F29:F30" si="0">SUM(B29:E29)</f>
        <v>137146404.95999998</v>
      </c>
      <c r="G29" s="1">
        <f t="shared" ref="G29:G30" si="1">F29/12</f>
        <v>11428867.079999998</v>
      </c>
    </row>
    <row r="30" spans="1:7">
      <c r="A30" s="55" t="s">
        <v>74</v>
      </c>
      <c r="B30" s="1">
        <f>+'1T'!E30</f>
        <v>0</v>
      </c>
      <c r="C30" s="1">
        <f>+'2T'!E30</f>
        <v>185244</v>
      </c>
      <c r="D30" s="1">
        <f>+'3T'!E30</f>
        <v>358706</v>
      </c>
      <c r="E30" s="1">
        <f>+'4T'!E30</f>
        <v>473344</v>
      </c>
      <c r="F30" s="1">
        <f t="shared" si="0"/>
        <v>1017294</v>
      </c>
      <c r="G30" s="1">
        <f t="shared" si="1"/>
        <v>84774.5</v>
      </c>
    </row>
    <row r="31" spans="1:7" ht="15.75" thickBot="1">
      <c r="A31" s="18"/>
      <c r="B31" s="3">
        <f>SUM(B28:B30)</f>
        <v>580123567.93000007</v>
      </c>
      <c r="C31" s="3">
        <f t="shared" ref="C31:G31" si="2">SUM(C28:C30)</f>
        <v>678698919.77999997</v>
      </c>
      <c r="D31" s="3">
        <f t="shared" si="2"/>
        <v>838289337.41999996</v>
      </c>
      <c r="E31" s="3">
        <f t="shared" si="2"/>
        <v>780822390.06000006</v>
      </c>
      <c r="F31" s="3">
        <f t="shared" si="2"/>
        <v>2877934215.1900001</v>
      </c>
      <c r="G31" s="3">
        <f t="shared" si="2"/>
        <v>239827851.26583332</v>
      </c>
    </row>
    <row r="32" spans="1:7" ht="15.75" thickTop="1">
      <c r="A32" s="16" t="s">
        <v>67</v>
      </c>
    </row>
    <row r="33" spans="1:6" ht="17.25">
      <c r="A33" s="16" t="s">
        <v>90</v>
      </c>
    </row>
    <row r="34" spans="1:6" ht="17.25">
      <c r="A34" s="16" t="s">
        <v>91</v>
      </c>
    </row>
    <row r="35" spans="1:6">
      <c r="A35" s="64" t="s">
        <v>17</v>
      </c>
      <c r="B35" s="64"/>
      <c r="C35" s="64"/>
      <c r="D35" s="64"/>
      <c r="E35" s="64"/>
      <c r="F35" s="64"/>
    </row>
    <row r="36" spans="1:6">
      <c r="A36" s="64" t="s">
        <v>18</v>
      </c>
      <c r="B36" s="64"/>
      <c r="C36" s="64"/>
      <c r="D36" s="64"/>
      <c r="E36" s="64"/>
      <c r="F36" s="64"/>
    </row>
    <row r="37" spans="1:6">
      <c r="A37" s="64" t="s">
        <v>32</v>
      </c>
      <c r="B37" s="64"/>
      <c r="C37" s="64"/>
      <c r="D37" s="64"/>
      <c r="E37" s="64"/>
      <c r="F37" s="64"/>
    </row>
    <row r="39" spans="1:6" ht="15.75" thickBot="1">
      <c r="A39" s="13" t="s">
        <v>19</v>
      </c>
      <c r="B39" s="13" t="s">
        <v>12</v>
      </c>
      <c r="C39" s="13" t="s">
        <v>37</v>
      </c>
      <c r="D39" s="13" t="s">
        <v>41</v>
      </c>
      <c r="E39" s="13" t="s">
        <v>51</v>
      </c>
      <c r="F39" s="13" t="s">
        <v>52</v>
      </c>
    </row>
    <row r="41" spans="1:6">
      <c r="A41" s="16" t="s">
        <v>20</v>
      </c>
      <c r="B41" s="1">
        <f>+'1T'!E41</f>
        <v>580123567.93000007</v>
      </c>
      <c r="C41" s="1">
        <f>+'2T'!E41</f>
        <v>653615283.60000002</v>
      </c>
      <c r="D41" s="1">
        <f>+'3T'!E41</f>
        <v>782504299.33999991</v>
      </c>
      <c r="E41" s="1">
        <f>+'4T'!E41</f>
        <v>723527365.36000001</v>
      </c>
      <c r="F41" s="1">
        <f>SUM(B41:E41)</f>
        <v>2739770516.23</v>
      </c>
    </row>
    <row r="42" spans="1:6">
      <c r="A42" s="16" t="s">
        <v>21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+'4T'!E42</f>
        <v>0</v>
      </c>
      <c r="F42" s="1">
        <f>SUM(B42:E42)</f>
        <v>0</v>
      </c>
    </row>
    <row r="43" spans="1:6">
      <c r="A43" s="16" t="s">
        <v>68</v>
      </c>
      <c r="B43" s="1">
        <f>+'1T'!E43</f>
        <v>0</v>
      </c>
      <c r="C43" s="1">
        <f>+'2T'!E43</f>
        <v>24898392.18</v>
      </c>
      <c r="D43" s="1">
        <f>+'3T'!E43</f>
        <v>55426332.079999998</v>
      </c>
      <c r="E43" s="1">
        <f>+'4T'!E43</f>
        <v>56821680.700000003</v>
      </c>
      <c r="F43" s="1">
        <f>SUM(B43:E43)</f>
        <v>137146404.95999998</v>
      </c>
    </row>
    <row r="44" spans="1:6">
      <c r="A44" s="55" t="s">
        <v>75</v>
      </c>
      <c r="B44" s="1">
        <f>+'1T'!E44</f>
        <v>0</v>
      </c>
      <c r="C44" s="1">
        <f>+'2T'!E44</f>
        <v>185244</v>
      </c>
      <c r="D44" s="1">
        <f>+'3T'!E44</f>
        <v>358706</v>
      </c>
      <c r="E44" s="1">
        <f>+'4T'!E44</f>
        <v>473344</v>
      </c>
      <c r="F44" s="1">
        <f>SUM(B44:E44)</f>
        <v>1017294</v>
      </c>
    </row>
    <row r="45" spans="1:6">
      <c r="A45" s="16" t="s">
        <v>22</v>
      </c>
    </row>
    <row r="46" spans="1:6" ht="15.75" thickBot="1">
      <c r="A46" s="18" t="s">
        <v>14</v>
      </c>
      <c r="B46" s="3">
        <f>SUM(B41:B45)</f>
        <v>580123567.93000007</v>
      </c>
      <c r="C46" s="3">
        <f>SUM(C41:C45)</f>
        <v>678698919.77999997</v>
      </c>
      <c r="D46" s="3">
        <f>SUM(D41:D45)</f>
        <v>838289337.41999996</v>
      </c>
      <c r="E46" s="3">
        <f>SUM(E41:E45)</f>
        <v>780822390.06000006</v>
      </c>
      <c r="F46" s="3">
        <f>SUM(F41:F45)</f>
        <v>2877934215.1900001</v>
      </c>
    </row>
    <row r="47" spans="1:6" ht="15.75" thickTop="1">
      <c r="A47" s="16" t="s">
        <v>67</v>
      </c>
    </row>
    <row r="50" spans="1:6">
      <c r="A50" s="64" t="s">
        <v>23</v>
      </c>
      <c r="B50" s="64"/>
      <c r="C50" s="64"/>
      <c r="D50" s="64"/>
      <c r="E50" s="64"/>
      <c r="F50" s="64"/>
    </row>
    <row r="51" spans="1:6">
      <c r="A51" s="64" t="s">
        <v>24</v>
      </c>
      <c r="B51" s="64"/>
      <c r="C51" s="64"/>
      <c r="D51" s="64"/>
      <c r="E51" s="64"/>
      <c r="F51" s="64"/>
    </row>
    <row r="52" spans="1:6">
      <c r="A52" s="64" t="s">
        <v>32</v>
      </c>
      <c r="B52" s="64"/>
      <c r="C52" s="64"/>
      <c r="D52" s="64"/>
      <c r="E52" s="64"/>
      <c r="F52" s="64"/>
    </row>
    <row r="54" spans="1:6" ht="15.75" thickBot="1">
      <c r="A54" s="13" t="s">
        <v>19</v>
      </c>
      <c r="B54" s="13" t="s">
        <v>12</v>
      </c>
      <c r="C54" s="13" t="s">
        <v>37</v>
      </c>
      <c r="D54" s="13" t="s">
        <v>41</v>
      </c>
      <c r="E54" s="13" t="s">
        <v>51</v>
      </c>
      <c r="F54" s="13" t="s">
        <v>48</v>
      </c>
    </row>
    <row r="56" spans="1:6">
      <c r="A56" s="1" t="s">
        <v>33</v>
      </c>
      <c r="B56" s="1">
        <f>+'1T'!E56</f>
        <v>-188993789.3599999</v>
      </c>
      <c r="C56" s="1">
        <f>+'2T'!E56</f>
        <v>-152806287.77999997</v>
      </c>
      <c r="D56" s="1">
        <f>+'3T'!E56</f>
        <v>541737342.72999966</v>
      </c>
      <c r="E56" s="1">
        <f>+'4T'!E56</f>
        <v>348874439.47999978</v>
      </c>
      <c r="F56" s="1">
        <f>B56</f>
        <v>-188993789.3599999</v>
      </c>
    </row>
    <row r="57" spans="1:6">
      <c r="A57" s="1" t="s">
        <v>76</v>
      </c>
      <c r="B57" s="1">
        <f>+'1T'!E57</f>
        <v>616311069.50999999</v>
      </c>
      <c r="C57" s="1">
        <f>+'2T'!E57</f>
        <v>1373242550.2899997</v>
      </c>
      <c r="D57" s="1">
        <f>+'3T'!E57</f>
        <v>645426434.17000008</v>
      </c>
      <c r="E57" s="1">
        <f>+'4T'!E57</f>
        <v>769692945.72000003</v>
      </c>
      <c r="F57" s="1">
        <f>SUM(B57:E57)</f>
        <v>3404672999.6899996</v>
      </c>
    </row>
    <row r="58" spans="1:6">
      <c r="A58" s="1" t="s">
        <v>26</v>
      </c>
      <c r="B58" s="1">
        <f>+'1T'!E58</f>
        <v>427317280.1500001</v>
      </c>
      <c r="C58" s="1">
        <f>+'2T'!E58</f>
        <v>1220436262.5099998</v>
      </c>
      <c r="D58" s="1">
        <f>+'3T'!E58</f>
        <v>1187163776.8999996</v>
      </c>
      <c r="E58" s="1">
        <f>+'4T'!E58</f>
        <v>1118567385.1999998</v>
      </c>
      <c r="F58" s="1">
        <f>F57+F56</f>
        <v>3215679210.3299999</v>
      </c>
    </row>
    <row r="59" spans="1:6">
      <c r="A59" s="1" t="s">
        <v>77</v>
      </c>
      <c r="B59" s="1">
        <f>+'1T'!E59</f>
        <v>580123567.93000007</v>
      </c>
      <c r="C59" s="1">
        <f>+'2T'!E59</f>
        <v>678698919.78000009</v>
      </c>
      <c r="D59" s="1">
        <f>+'3T'!E59</f>
        <v>838289337.41999984</v>
      </c>
      <c r="E59" s="1">
        <f>+'4T'!E59</f>
        <v>780822390.06000006</v>
      </c>
      <c r="F59" s="1">
        <f>SUM(B59:E59)</f>
        <v>2877934215.1900001</v>
      </c>
    </row>
    <row r="60" spans="1:6">
      <c r="A60" s="1" t="s">
        <v>28</v>
      </c>
      <c r="B60" s="1">
        <f>+'1T'!E60</f>
        <v>-152806287.77999997</v>
      </c>
      <c r="C60" s="1">
        <f>+'2T'!E60</f>
        <v>541737342.72999966</v>
      </c>
      <c r="D60" s="1">
        <f>+'3T'!E60</f>
        <v>348874439.47999978</v>
      </c>
      <c r="E60" s="1">
        <f>+'4T'!E60</f>
        <v>337744995.13999975</v>
      </c>
      <c r="F60" s="1">
        <f>F58-F59</f>
        <v>337744995.13999987</v>
      </c>
    </row>
    <row r="61" spans="1:6" ht="15.75" thickBot="1">
      <c r="A61" s="3"/>
      <c r="B61" s="3"/>
      <c r="C61" s="3"/>
      <c r="D61" s="3"/>
      <c r="E61" s="3"/>
      <c r="F61" s="3"/>
    </row>
    <row r="62" spans="1:6" ht="15.75" thickTop="1">
      <c r="A62" s="16" t="s">
        <v>67</v>
      </c>
    </row>
    <row r="63" spans="1:6">
      <c r="A63" s="29" t="s">
        <v>44</v>
      </c>
    </row>
    <row r="64" spans="1:6">
      <c r="A64" s="72" t="s">
        <v>78</v>
      </c>
      <c r="B64" s="72"/>
      <c r="C64" s="72"/>
      <c r="D64" s="72"/>
    </row>
    <row r="65" spans="1:21" ht="15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35.2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8" spans="1:21">
      <c r="A68" s="72" t="s">
        <v>103</v>
      </c>
      <c r="B68" s="72"/>
      <c r="C68" s="72"/>
      <c r="D68" s="72"/>
    </row>
    <row r="69" spans="1:21">
      <c r="A69" s="38"/>
    </row>
    <row r="70" spans="1:21">
      <c r="A70" s="38"/>
    </row>
  </sheetData>
  <mergeCells count="17">
    <mergeCell ref="A37:F37"/>
    <mergeCell ref="A50:F50"/>
    <mergeCell ref="A51:F51"/>
    <mergeCell ref="A68:D68"/>
    <mergeCell ref="A23:G23"/>
    <mergeCell ref="A52:F52"/>
    <mergeCell ref="A64:D64"/>
    <mergeCell ref="A24:G24"/>
    <mergeCell ref="A35:F35"/>
    <mergeCell ref="A36:F36"/>
    <mergeCell ref="A65:U65"/>
    <mergeCell ref="A66:U66"/>
    <mergeCell ref="A1:G1"/>
    <mergeCell ref="B2:C2"/>
    <mergeCell ref="A8:G8"/>
    <mergeCell ref="A9:G9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horacio</cp:lastModifiedBy>
  <dcterms:created xsi:type="dcterms:W3CDTF">2012-04-19T13:38:14Z</dcterms:created>
  <dcterms:modified xsi:type="dcterms:W3CDTF">2018-03-08T18:13:51Z</dcterms:modified>
</cp:coreProperties>
</file>