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30" tabRatio="842" firstSheet="1" activeTab="1"/>
  </bookViews>
  <sheets>
    <sheet name="Ejec.Becas Estud.xmes todo" sheetId="1" state="hidden" r:id="rId1"/>
    <sheet name="Ejec.Becas Estud.xmes 0,43%" sheetId="2" r:id="rId2"/>
    <sheet name="Ejec. pagos x modalidad TODO" sheetId="3" state="hidden" r:id="rId3"/>
    <sheet name="Ejec. becas x modalidad 0,43%" sheetId="4" r:id="rId4"/>
    <sheet name="Inversión Mensual TODO " sheetId="5" state="hidden" r:id="rId5"/>
    <sheet name="Inversión Mensual 0,43%" sheetId="6" r:id="rId6"/>
    <sheet name="Inv. Mensual x programa TODO" sheetId="7" state="hidden" r:id="rId7"/>
    <sheet name="Inv.Mensual x programa 0,43%" sheetId="8" r:id="rId8"/>
    <sheet name="INGRESOS" sheetId="9" r:id="rId9"/>
    <sheet name="EGRESOS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<sst xmlns="http://schemas.openxmlformats.org/spreadsheetml/2006/main" count="256" uniqueCount="154">
  <si>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</si>
  <si>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</si>
  <si>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</si>
  <si>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</si>
  <si>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</si>
  <si>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</si>
  <si>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</si>
  <si>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</si>
  <si>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</si>
  <si>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</si>
  <si>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</si>
  <si>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</si>
  <si>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</si>
  <si>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</si>
  <si>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</si>
  <si>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</si>
  <si>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</si>
  <si>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</si>
  <si>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</si>
  <si>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</si>
  <si>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Cuadro No. 3</t>
  </si>
  <si>
    <t>Cuadro No.4</t>
  </si>
  <si>
    <t>Cuadro No. 1</t>
  </si>
  <si>
    <t>Cuadro No. 2</t>
  </si>
  <si>
    <t>Ejecución de Becas por Tipo de población Estudiantil según Pagos Realizados</t>
  </si>
  <si>
    <t>Octubre</t>
  </si>
  <si>
    <t>Noviembre</t>
  </si>
  <si>
    <t>Diciembre</t>
  </si>
  <si>
    <t>OCTUBRE</t>
  </si>
  <si>
    <t>NOVIEMBRE</t>
  </si>
  <si>
    <t>DICIEMBRE</t>
  </si>
  <si>
    <t>Recursos Ejecutados</t>
  </si>
  <si>
    <t>Recursos Otorgados</t>
  </si>
  <si>
    <t>Primaria</t>
  </si>
  <si>
    <t>Recursos Programados</t>
  </si>
  <si>
    <t>Recursos Girados por DESAF</t>
  </si>
  <si>
    <t>Total de Recursos Otorgados</t>
  </si>
  <si>
    <t xml:space="preserve"> Primaria </t>
  </si>
  <si>
    <t>Cuadro Inversión Mensual Programada, Comprometida y No Ejecutada por Producto</t>
  </si>
  <si>
    <t>Cuadro Inversión Mensual Programada, Comprometida y No Ejecutada por Mes</t>
  </si>
  <si>
    <t>Ejecución Mensual de Pagos Estudiantiles</t>
  </si>
  <si>
    <t>Porcentaje de Ejecución de acuerdo a lo Otorgado</t>
  </si>
  <si>
    <t>Porcentaje de pago otorgados  de acuerdo a lo Programado</t>
  </si>
  <si>
    <t>Número de Beneficiarios a los que se les a Otorgado la Beca</t>
  </si>
  <si>
    <t>Recursos Disponibles (Rec.Girados - Rec. otorgados)</t>
  </si>
  <si>
    <t>Diferencia de los Recursos  Programados menos Rec. otorgados</t>
  </si>
  <si>
    <t>Recursos Disponibles (Rec. girados  menos los Rec.otorgados)</t>
  </si>
  <si>
    <t>Postsecundaria Regular</t>
  </si>
  <si>
    <t>Modalidad  (Subprograma) de Beca</t>
  </si>
  <si>
    <t>Poscentaje de pagos ejecutados con relación a los programos</t>
  </si>
  <si>
    <t xml:space="preserve"> </t>
  </si>
  <si>
    <t>Porcentaje de Ejecución de acuerdo a lo Girado por DESAF</t>
  </si>
  <si>
    <t>Porcentaje de Ejecución de acuerdo a lo Programado</t>
  </si>
  <si>
    <t>Becas sin Asignar por mes</t>
  </si>
  <si>
    <t>Becas Programadas Mensualmente</t>
  </si>
  <si>
    <t>Total</t>
  </si>
  <si>
    <t>Porcentaje de becas otorgadas  de acuerdo a lo Programado</t>
  </si>
  <si>
    <t>Becas pagadas efectivamente</t>
  </si>
  <si>
    <t xml:space="preserve"> Compromiso de Pagos de becas pendientes de ejecutar</t>
  </si>
  <si>
    <t>Porcentaje de becas pagadas efectivamente de acuerdo a las Becas Otorgadas</t>
  </si>
  <si>
    <t>Porcentaje de becas pagadas efectivamente de acuerdo a las Becas Programadas</t>
  </si>
  <si>
    <t>Ejecución Mensual de Becas Estudiantiles</t>
  </si>
  <si>
    <t>Producto de Beca</t>
  </si>
  <si>
    <t>Becas Ejecutadas por Mes</t>
  </si>
  <si>
    <t>+</t>
  </si>
  <si>
    <t>Cuadro Inversión Mensual Programada vrs Ejecutada por Mes</t>
  </si>
  <si>
    <t>Recursos pendientes</t>
  </si>
  <si>
    <t>Becas pendientes de pago</t>
  </si>
  <si>
    <t>Porcentaje de becas Otorgadas de acuerdo a lo Programado mensualmente</t>
  </si>
  <si>
    <t>Porcentaje de becas Ejecutadas de acuerdo a lo Otorgado mensualmente</t>
  </si>
  <si>
    <t>Recursos conprometidos</t>
  </si>
  <si>
    <t>Diferencia de los recursos otorgados menos Rec. Ejecutados</t>
  </si>
  <si>
    <t>Diferencia de becas otorgadas y las Becas Programadas</t>
  </si>
  <si>
    <t xml:space="preserve">Total de Becas Otorgadas  </t>
  </si>
  <si>
    <t xml:space="preserve">Postsecundaria </t>
  </si>
  <si>
    <t>Postsecundaria</t>
  </si>
  <si>
    <t>FODESAF CONVENIO Y LEY FODESAF 0,43%</t>
  </si>
  <si>
    <t>Becas Otorgadas por mes</t>
  </si>
  <si>
    <t>Becas Programadas</t>
  </si>
  <si>
    <t>POSTSECUNDARIA</t>
  </si>
  <si>
    <t>PAO 2016</t>
  </si>
  <si>
    <t>al 31 de Diciembre del 2017</t>
  </si>
  <si>
    <t>Clasificador de los ingresos del sector público</t>
  </si>
  <si>
    <t xml:space="preserve">Presupuesto </t>
  </si>
  <si>
    <t xml:space="preserve">Ingresos </t>
  </si>
  <si>
    <t>Ordinario</t>
  </si>
  <si>
    <t>Modificado</t>
  </si>
  <si>
    <t>Efectivos</t>
  </si>
  <si>
    <t>1. Ingresos Corrientes</t>
  </si>
  <si>
    <t>1.1. Ingresos  tributarios</t>
  </si>
  <si>
    <t>1.2. Contribuciones sociales</t>
  </si>
  <si>
    <t>1.3. Ingresos no tributarios</t>
  </si>
  <si>
    <t>1.4. Transferencias Corrientes</t>
  </si>
  <si>
    <t>1.4.1. Del sector Público</t>
  </si>
  <si>
    <t>1.4.1.1. Del Gobierno Central</t>
  </si>
  <si>
    <t>1.4.1.2. De órganos desconcentrados (FODESAF)</t>
  </si>
  <si>
    <t>1.4.1.3 a 6. De otras instituciones públicas</t>
  </si>
  <si>
    <t>1.4.2. Del sector privado</t>
  </si>
  <si>
    <t>1.4.3. Del sector externo</t>
  </si>
  <si>
    <t>2. Ingresos de capital</t>
  </si>
  <si>
    <t>2.1. Venta de activos</t>
  </si>
  <si>
    <t>2.2. Recuperación obra pública</t>
  </si>
  <si>
    <t>2.3. Recuperación de préstamos</t>
  </si>
  <si>
    <t>2.4. Transferencias de capital</t>
  </si>
  <si>
    <t>2.4.1. Del sector Público</t>
  </si>
  <si>
    <t>2.4.1.1. Del Gobierno Central</t>
  </si>
  <si>
    <t>2.4.1.2. De órganos desconcetrados (FODESAF)</t>
  </si>
  <si>
    <t>2.4.1.3 a 6. De otras instituciones públicas</t>
  </si>
  <si>
    <t>2.4.2. Del sector privado</t>
  </si>
  <si>
    <t>2.4.3. Del sector externo</t>
  </si>
  <si>
    <t>2.5. Otros ingresos de capital</t>
  </si>
  <si>
    <t>3. Financiamiento</t>
  </si>
  <si>
    <t>3.1. Financiamiento interno</t>
  </si>
  <si>
    <t>3.2. Financiamiento externo</t>
  </si>
  <si>
    <t>3.3. Recursos de vigencias anteriores</t>
  </si>
  <si>
    <t>Clasificador por objeto del gasto del sector público</t>
  </si>
  <si>
    <t xml:space="preserve">Egresos </t>
  </si>
  <si>
    <t>Distribución del gasto o egreso efectivo por fuente</t>
  </si>
  <si>
    <t xml:space="preserve">Total </t>
  </si>
  <si>
    <t>FODESAF</t>
  </si>
  <si>
    <t>Institución</t>
  </si>
  <si>
    <t>Otras Fuentes</t>
  </si>
  <si>
    <t>Comunidad</t>
  </si>
  <si>
    <t>0. Remuneraciones</t>
  </si>
  <si>
    <t>1. Servicios</t>
  </si>
  <si>
    <t>2. Materiales y Suministros</t>
  </si>
  <si>
    <t>3. Intereses y comisiones</t>
  </si>
  <si>
    <t>4. Activos Financieros</t>
  </si>
  <si>
    <t>5. Bienes duraderos</t>
  </si>
  <si>
    <t>6. Transferencias corrientes</t>
  </si>
  <si>
    <t>6.01. Al sector público</t>
  </si>
  <si>
    <t xml:space="preserve">6.02. A personas </t>
  </si>
  <si>
    <t>6.03. Prestaciones</t>
  </si>
  <si>
    <t>6.04. Entidades privadas sin fines de lucro</t>
  </si>
  <si>
    <t>6.05. A empresas privadas</t>
  </si>
  <si>
    <t>6.06. Otras al sector privado</t>
  </si>
  <si>
    <t>6.07. Al sector externo</t>
  </si>
  <si>
    <t>7. Transfencias de capital</t>
  </si>
  <si>
    <t>7.01. Al sector público</t>
  </si>
  <si>
    <t xml:space="preserve">7.02. A personas </t>
  </si>
  <si>
    <t>7.03. Entidades privadas sin fines de lucro</t>
  </si>
  <si>
    <t>7.04. A empresas privadas</t>
  </si>
  <si>
    <t>7.05. Al sector externo</t>
  </si>
  <si>
    <t>8. Amortización</t>
  </si>
  <si>
    <t>9. Cuentas especiales</t>
  </si>
  <si>
    <t xml:space="preserve">Notas: </t>
  </si>
  <si>
    <t>LEY 0,43%</t>
  </si>
  <si>
    <t>Becas asignadas y suspendidas por mes</t>
  </si>
  <si>
    <t>TOTAL</t>
  </si>
  <si>
    <r>
      <t xml:space="preserve">al 31 de Diciembre del </t>
    </r>
    <r>
      <rPr>
        <b/>
        <u val="single"/>
        <sz val="11"/>
        <color indexed="8"/>
        <rFont val="Tahoma"/>
        <family val="2"/>
      </rPr>
      <t>2021</t>
    </r>
  </si>
  <si>
    <r>
      <t xml:space="preserve">al 31 de Diciembre del </t>
    </r>
    <r>
      <rPr>
        <b/>
        <u val="single"/>
        <sz val="10"/>
        <color indexed="8"/>
        <rFont val="Tahoma"/>
        <family val="2"/>
      </rPr>
      <t>2021</t>
    </r>
  </si>
  <si>
    <r>
      <t xml:space="preserve">al 31 de Diciembre del </t>
    </r>
    <r>
      <rPr>
        <b/>
        <u val="single"/>
        <sz val="12"/>
        <color indexed="8"/>
        <rFont val="Tahoma"/>
        <family val="2"/>
      </rPr>
      <t>2021</t>
    </r>
  </si>
  <si>
    <t>Programa FONABE  ingresos asignados y utilizados 2021</t>
  </si>
  <si>
    <t>Programa FONABE  recursos asignados y utilizados por fuente 2021</t>
  </si>
</sst>
</file>

<file path=xl/styles.xml><?xml version="1.0" encoding="utf-8"?>
<styleSheet xmlns="http://schemas.openxmlformats.org/spreadsheetml/2006/main">
  <numFmts count="4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\-#,##0\ 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C0A]dddd\,\ dd&quot; de &quot;mmmm&quot; de &quot;yyyy"/>
    <numFmt numFmtId="187" formatCode="_-* #,##0.000\ _€_-;\-* #,##0.000\ _€_-;_-* &quot;-&quot;??\ _€_-;_-@_-"/>
    <numFmt numFmtId="188" formatCode="0.000%"/>
    <numFmt numFmtId="189" formatCode="#,##0.00_ ;[Red]\-#,##0.00\ "/>
    <numFmt numFmtId="190" formatCode="0.0000%"/>
    <numFmt numFmtId="191" formatCode="0.00000%"/>
    <numFmt numFmtId="192" formatCode="0.000000%"/>
    <numFmt numFmtId="193" formatCode="_-* #,##0.0\ _€_-;\-* #,##0.0\ _€_-;_-* &quot;-&quot;??\ _€_-;_-@_-"/>
    <numFmt numFmtId="194" formatCode="_-* #,##0\ _€_-;\-* #,##0\ _€_-;_-* &quot;-&quot;??\ _€_-;_-@_-"/>
    <numFmt numFmtId="195" formatCode="_(* #,##0_);_(* \(#,##0\);_(* &quot;-&quot;??_);_(@_)"/>
    <numFmt numFmtId="196" formatCode="#,##0.0"/>
    <numFmt numFmtId="197" formatCode="#,##0.000"/>
    <numFmt numFmtId="198" formatCode="_-* #,##0.0000\ _€_-;\-* #,##0.0000\ _€_-;_-* &quot;-&quot;??\ _€_-;_-@_-"/>
    <numFmt numFmtId="199" formatCode="_-* #,##0.00000\ _€_-;\-* #,##0.00000\ _€_-;_-* &quot;-&quot;??\ _€_-;_-@_-"/>
    <numFmt numFmtId="200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u val="single"/>
      <sz val="10"/>
      <color indexed="8"/>
      <name val="Tahoma"/>
      <family val="2"/>
    </font>
    <font>
      <b/>
      <u val="single"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 style="thin"/>
      <right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204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80" fontId="4" fillId="33" borderId="15" xfId="49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180" fontId="5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171" fontId="1" fillId="33" borderId="0" xfId="0" applyNumberFormat="1" applyFont="1" applyFill="1" applyAlignment="1">
      <alignment/>
    </xf>
    <xf numFmtId="10" fontId="4" fillId="33" borderId="16" xfId="0" applyNumberFormat="1" applyFont="1" applyFill="1" applyBorder="1" applyAlignment="1">
      <alignment horizontal="center" vertical="center" wrapText="1"/>
    </xf>
    <xf numFmtId="10" fontId="4" fillId="33" borderId="17" xfId="0" applyNumberFormat="1" applyFont="1" applyFill="1" applyBorder="1" applyAlignment="1">
      <alignment horizontal="center" vertical="center" wrapText="1"/>
    </xf>
    <xf numFmtId="10" fontId="5" fillId="33" borderId="12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4" fontId="8" fillId="33" borderId="0" xfId="0" applyNumberFormat="1" applyFont="1" applyFill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79" fontId="8" fillId="33" borderId="15" xfId="49" applyFont="1" applyFill="1" applyBorder="1" applyAlignment="1">
      <alignment horizontal="center" vertical="center" wrapText="1"/>
    </xf>
    <xf numFmtId="179" fontId="8" fillId="33" borderId="0" xfId="0" applyNumberFormat="1" applyFont="1" applyFill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179" fontId="8" fillId="33" borderId="18" xfId="49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10" fontId="10" fillId="33" borderId="19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10" fillId="33" borderId="18" xfId="0" applyNumberFormat="1" applyFont="1" applyFill="1" applyBorder="1" applyAlignment="1">
      <alignment horizontal="center" vertical="center" wrapText="1"/>
    </xf>
    <xf numFmtId="10" fontId="8" fillId="33" borderId="16" xfId="0" applyNumberFormat="1" applyFont="1" applyFill="1" applyBorder="1" applyAlignment="1">
      <alignment horizontal="center" vertical="center" wrapText="1"/>
    </xf>
    <xf numFmtId="10" fontId="8" fillId="33" borderId="17" xfId="0" applyNumberFormat="1" applyFont="1" applyFill="1" applyBorder="1" applyAlignment="1">
      <alignment horizontal="center" vertical="center" wrapText="1"/>
    </xf>
    <xf numFmtId="10" fontId="7" fillId="33" borderId="12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Alignment="1">
      <alignment/>
    </xf>
    <xf numFmtId="0" fontId="8" fillId="33" borderId="20" xfId="0" applyFont="1" applyFill="1" applyBorder="1" applyAlignment="1">
      <alignment vertical="center" wrapText="1"/>
    </xf>
    <xf numFmtId="179" fontId="8" fillId="33" borderId="21" xfId="49" applyFont="1" applyFill="1" applyBorder="1" applyAlignment="1">
      <alignment horizontal="center" vertical="center" wrapText="1"/>
    </xf>
    <xf numFmtId="179" fontId="7" fillId="33" borderId="11" xfId="49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79" fontId="14" fillId="33" borderId="18" xfId="49" applyFont="1" applyFill="1" applyBorder="1" applyAlignment="1">
      <alignment vertical="center" wrapText="1"/>
    </xf>
    <xf numFmtId="179" fontId="13" fillId="33" borderId="11" xfId="49" applyFont="1" applyFill="1" applyBorder="1" applyAlignment="1">
      <alignment vertical="center" wrapText="1"/>
    </xf>
    <xf numFmtId="179" fontId="7" fillId="34" borderId="11" xfId="49" applyFont="1" applyFill="1" applyBorder="1" applyAlignment="1">
      <alignment horizontal="center" vertical="center" wrapText="1"/>
    </xf>
    <xf numFmtId="179" fontId="1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3" fontId="10" fillId="33" borderId="22" xfId="0" applyNumberFormat="1" applyFont="1" applyFill="1" applyBorder="1" applyAlignment="1">
      <alignment horizontal="center" vertical="center" wrapText="1"/>
    </xf>
    <xf numFmtId="181" fontId="14" fillId="33" borderId="18" xfId="65" applyNumberFormat="1" applyFont="1" applyFill="1" applyBorder="1" applyAlignment="1">
      <alignment horizontal="center" vertical="center" wrapText="1"/>
    </xf>
    <xf numFmtId="181" fontId="13" fillId="33" borderId="11" xfId="49" applyNumberFormat="1" applyFont="1" applyFill="1" applyBorder="1" applyAlignment="1">
      <alignment horizontal="center" vertical="center" wrapText="1"/>
    </xf>
    <xf numFmtId="10" fontId="8" fillId="33" borderId="0" xfId="65" applyNumberFormat="1" applyFont="1" applyFill="1" applyAlignment="1">
      <alignment vertical="center" wrapText="1"/>
    </xf>
    <xf numFmtId="181" fontId="1" fillId="33" borderId="0" xfId="65" applyNumberFormat="1" applyFont="1" applyFill="1" applyAlignment="1">
      <alignment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/>
    </xf>
    <xf numFmtId="9" fontId="8" fillId="33" borderId="0" xfId="65" applyFont="1" applyFill="1" applyAlignment="1">
      <alignment vertical="center" wrapText="1"/>
    </xf>
    <xf numFmtId="10" fontId="10" fillId="33" borderId="18" xfId="0" applyNumberFormat="1" applyFont="1" applyFill="1" applyBorder="1" applyAlignment="1">
      <alignment horizontal="center" vertical="center" wrapText="1"/>
    </xf>
    <xf numFmtId="3" fontId="10" fillId="33" borderId="17" xfId="0" applyNumberFormat="1" applyFont="1" applyFill="1" applyBorder="1" applyAlignment="1">
      <alignment horizontal="center" vertical="center" wrapText="1"/>
    </xf>
    <xf numFmtId="10" fontId="10" fillId="33" borderId="17" xfId="0" applyNumberFormat="1" applyFont="1" applyFill="1" applyBorder="1" applyAlignment="1">
      <alignment horizontal="center" vertical="center" wrapText="1"/>
    </xf>
    <xf numFmtId="3" fontId="10" fillId="33" borderId="26" xfId="0" applyNumberFormat="1" applyFont="1" applyFill="1" applyBorder="1" applyAlignment="1">
      <alignment horizontal="center" vertical="center" wrapText="1"/>
    </xf>
    <xf numFmtId="180" fontId="4" fillId="33" borderId="18" xfId="49" applyNumberFormat="1" applyFont="1" applyFill="1" applyBorder="1" applyAlignment="1">
      <alignment horizontal="center" vertical="center" wrapText="1"/>
    </xf>
    <xf numFmtId="10" fontId="4" fillId="33" borderId="18" xfId="0" applyNumberFormat="1" applyFont="1" applyFill="1" applyBorder="1" applyAlignment="1">
      <alignment horizontal="center" vertical="center" wrapText="1"/>
    </xf>
    <xf numFmtId="10" fontId="4" fillId="33" borderId="15" xfId="0" applyNumberFormat="1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10" fontId="10" fillId="33" borderId="15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179" fontId="7" fillId="33" borderId="29" xfId="49" applyFont="1" applyFill="1" applyBorder="1" applyAlignment="1">
      <alignment horizontal="center" vertical="center" wrapText="1"/>
    </xf>
    <xf numFmtId="10" fontId="7" fillId="33" borderId="30" xfId="0" applyNumberFormat="1" applyFont="1" applyFill="1" applyBorder="1" applyAlignment="1">
      <alignment horizontal="center" vertical="center" wrapText="1"/>
    </xf>
    <xf numFmtId="10" fontId="8" fillId="33" borderId="18" xfId="0" applyNumberFormat="1" applyFont="1" applyFill="1" applyBorder="1" applyAlignment="1">
      <alignment horizontal="center" vertical="center" wrapText="1"/>
    </xf>
    <xf numFmtId="10" fontId="8" fillId="33" borderId="18" xfId="65" applyNumberFormat="1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179" fontId="8" fillId="33" borderId="32" xfId="49" applyFont="1" applyFill="1" applyBorder="1" applyAlignment="1">
      <alignment horizontal="center" vertical="center" wrapText="1"/>
    </xf>
    <xf numFmtId="10" fontId="8" fillId="33" borderId="32" xfId="0" applyNumberFormat="1" applyFont="1" applyFill="1" applyBorder="1" applyAlignment="1">
      <alignment horizontal="center" vertical="center" wrapText="1"/>
    </xf>
    <xf numFmtId="10" fontId="8" fillId="33" borderId="32" xfId="65" applyNumberFormat="1" applyFont="1" applyFill="1" applyBorder="1" applyAlignment="1">
      <alignment horizontal="center" vertical="center" wrapText="1"/>
    </xf>
    <xf numFmtId="10" fontId="8" fillId="33" borderId="22" xfId="0" applyNumberFormat="1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vertical="center" wrapText="1"/>
    </xf>
    <xf numFmtId="179" fontId="8" fillId="33" borderId="34" xfId="49" applyFont="1" applyFill="1" applyBorder="1" applyAlignment="1">
      <alignment horizontal="center" vertical="center" wrapText="1"/>
    </xf>
    <xf numFmtId="10" fontId="8" fillId="33" borderId="34" xfId="0" applyNumberFormat="1" applyFont="1" applyFill="1" applyBorder="1" applyAlignment="1">
      <alignment horizontal="center" vertical="center" wrapText="1"/>
    </xf>
    <xf numFmtId="10" fontId="8" fillId="33" borderId="34" xfId="65" applyNumberFormat="1" applyFont="1" applyFill="1" applyBorder="1" applyAlignment="1">
      <alignment horizontal="center" vertical="center" wrapText="1"/>
    </xf>
    <xf numFmtId="10" fontId="8" fillId="33" borderId="35" xfId="0" applyNumberFormat="1" applyFont="1" applyFill="1" applyBorder="1" applyAlignment="1">
      <alignment horizontal="center" vertical="center" wrapText="1"/>
    </xf>
    <xf numFmtId="10" fontId="8" fillId="33" borderId="21" xfId="0" applyNumberFormat="1" applyFont="1" applyFill="1" applyBorder="1" applyAlignment="1">
      <alignment horizontal="center" vertical="center" wrapText="1"/>
    </xf>
    <xf numFmtId="10" fontId="8" fillId="33" borderId="21" xfId="65" applyNumberFormat="1" applyFont="1" applyFill="1" applyBorder="1" applyAlignment="1">
      <alignment horizontal="center" vertical="center" wrapText="1"/>
    </xf>
    <xf numFmtId="10" fontId="8" fillId="33" borderId="36" xfId="0" applyNumberFormat="1" applyFont="1" applyFill="1" applyBorder="1" applyAlignment="1">
      <alignment horizontal="center" vertical="center" wrapText="1"/>
    </xf>
    <xf numFmtId="10" fontId="7" fillId="34" borderId="11" xfId="0" applyNumberFormat="1" applyFont="1" applyFill="1" applyBorder="1" applyAlignment="1">
      <alignment horizontal="center" vertical="center" wrapText="1"/>
    </xf>
    <xf numFmtId="10" fontId="8" fillId="33" borderId="15" xfId="0" applyNumberFormat="1" applyFont="1" applyFill="1" applyBorder="1" applyAlignment="1">
      <alignment horizontal="center" vertical="center" wrapText="1"/>
    </xf>
    <xf numFmtId="10" fontId="8" fillId="33" borderId="15" xfId="65" applyNumberFormat="1" applyFont="1" applyFill="1" applyBorder="1" applyAlignment="1">
      <alignment horizontal="center" vertical="center" wrapText="1"/>
    </xf>
    <xf numFmtId="3" fontId="9" fillId="34" borderId="37" xfId="0" applyNumberFormat="1" applyFont="1" applyFill="1" applyBorder="1" applyAlignment="1">
      <alignment horizontal="center" vertical="center" wrapText="1"/>
    </xf>
    <xf numFmtId="10" fontId="9" fillId="33" borderId="11" xfId="65" applyNumberFormat="1" applyFont="1" applyFill="1" applyBorder="1" applyAlignment="1">
      <alignment horizontal="center" vertical="center" wrapText="1"/>
    </xf>
    <xf numFmtId="10" fontId="9" fillId="33" borderId="12" xfId="65" applyNumberFormat="1" applyFont="1" applyFill="1" applyBorder="1" applyAlignment="1">
      <alignment horizontal="center" vertical="center" wrapText="1"/>
    </xf>
    <xf numFmtId="180" fontId="4" fillId="33" borderId="21" xfId="49" applyNumberFormat="1" applyFont="1" applyFill="1" applyBorder="1" applyAlignment="1">
      <alignment horizontal="center" vertical="center" wrapText="1"/>
    </xf>
    <xf numFmtId="10" fontId="4" fillId="33" borderId="21" xfId="0" applyNumberFormat="1" applyFont="1" applyFill="1" applyBorder="1" applyAlignment="1">
      <alignment horizontal="center" vertical="center" wrapText="1"/>
    </xf>
    <xf numFmtId="10" fontId="4" fillId="33" borderId="36" xfId="0" applyNumberFormat="1" applyFont="1" applyFill="1" applyBorder="1" applyAlignment="1">
      <alignment horizontal="center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179" fontId="14" fillId="33" borderId="32" xfId="49" applyFont="1" applyFill="1" applyBorder="1" applyAlignment="1">
      <alignment vertical="center" wrapText="1"/>
    </xf>
    <xf numFmtId="181" fontId="14" fillId="33" borderId="32" xfId="65" applyNumberFormat="1" applyFont="1" applyFill="1" applyBorder="1" applyAlignment="1">
      <alignment horizontal="center" vertical="center" wrapText="1"/>
    </xf>
    <xf numFmtId="10" fontId="13" fillId="33" borderId="11" xfId="65" applyNumberFormat="1" applyFont="1" applyFill="1" applyBorder="1" applyAlignment="1">
      <alignment horizontal="center" vertical="center" wrapText="1"/>
    </xf>
    <xf numFmtId="10" fontId="14" fillId="33" borderId="32" xfId="0" applyNumberFormat="1" applyFont="1" applyFill="1" applyBorder="1" applyAlignment="1">
      <alignment horizontal="center" vertical="center"/>
    </xf>
    <xf numFmtId="10" fontId="14" fillId="33" borderId="18" xfId="0" applyNumberFormat="1" applyFont="1" applyFill="1" applyBorder="1" applyAlignment="1">
      <alignment horizontal="center" vertical="center"/>
    </xf>
    <xf numFmtId="10" fontId="14" fillId="33" borderId="22" xfId="65" applyNumberFormat="1" applyFont="1" applyFill="1" applyBorder="1" applyAlignment="1">
      <alignment horizontal="center" vertical="center"/>
    </xf>
    <xf numFmtId="10" fontId="14" fillId="33" borderId="17" xfId="65" applyNumberFormat="1" applyFont="1" applyFill="1" applyBorder="1" applyAlignment="1">
      <alignment horizontal="center" vertical="center"/>
    </xf>
    <xf numFmtId="10" fontId="13" fillId="33" borderId="12" xfId="65" applyNumberFormat="1" applyFont="1" applyFill="1" applyBorder="1" applyAlignment="1">
      <alignment horizontal="center" vertical="center" wrapText="1"/>
    </xf>
    <xf numFmtId="10" fontId="7" fillId="34" borderId="29" xfId="0" applyNumberFormat="1" applyFont="1" applyFill="1" applyBorder="1" applyAlignment="1">
      <alignment horizontal="center" vertical="center" wrapText="1"/>
    </xf>
    <xf numFmtId="10" fontId="7" fillId="33" borderId="29" xfId="65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3" fontId="10" fillId="0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188" fontId="7" fillId="34" borderId="29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38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center" vertical="center"/>
    </xf>
    <xf numFmtId="180" fontId="4" fillId="0" borderId="15" xfId="0" applyNumberFormat="1" applyFont="1" applyFill="1" applyBorder="1" applyAlignment="1">
      <alignment horizontal="center" vertical="center"/>
    </xf>
    <xf numFmtId="180" fontId="4" fillId="33" borderId="15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6"/>
    </xf>
    <xf numFmtId="39" fontId="0" fillId="0" borderId="0" xfId="0" applyNumberFormat="1" applyAlignment="1">
      <alignment/>
    </xf>
    <xf numFmtId="200" fontId="0" fillId="0" borderId="0" xfId="0" applyNumberFormat="1" applyAlignment="1">
      <alignment/>
    </xf>
    <xf numFmtId="0" fontId="0" fillId="0" borderId="42" xfId="0" applyBorder="1" applyAlignment="1">
      <alignment/>
    </xf>
    <xf numFmtId="179" fontId="58" fillId="0" borderId="0" xfId="51" applyFont="1" applyAlignment="1">
      <alignment/>
    </xf>
    <xf numFmtId="179" fontId="0" fillId="0" borderId="0" xfId="51" applyFont="1" applyAlignment="1">
      <alignment/>
    </xf>
    <xf numFmtId="179" fontId="0" fillId="0" borderId="41" xfId="51" applyFont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179" fontId="0" fillId="0" borderId="42" xfId="51" applyFon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4" fontId="0" fillId="0" borderId="0" xfId="0" applyNumberFormat="1" applyAlignment="1">
      <alignment horizontal="left" indent="2"/>
    </xf>
    <xf numFmtId="179" fontId="0" fillId="0" borderId="0" xfId="51" applyFont="1" applyAlignment="1">
      <alignment horizontal="left" indent="2"/>
    </xf>
    <xf numFmtId="179" fontId="0" fillId="0" borderId="42" xfId="51" applyFont="1" applyBorder="1" applyAlignment="1">
      <alignment/>
    </xf>
    <xf numFmtId="0" fontId="59" fillId="0" borderId="0" xfId="0" applyFont="1" applyAlignment="1">
      <alignment/>
    </xf>
    <xf numFmtId="0" fontId="9" fillId="33" borderId="28" xfId="0" applyFont="1" applyFill="1" applyBorder="1" applyAlignment="1">
      <alignment horizontal="center" vertical="center" wrapText="1"/>
    </xf>
    <xf numFmtId="3" fontId="9" fillId="33" borderId="29" xfId="0" applyNumberFormat="1" applyFont="1" applyFill="1" applyBorder="1" applyAlignment="1">
      <alignment horizontal="center" vertical="center" wrapText="1"/>
    </xf>
    <xf numFmtId="10" fontId="9" fillId="33" borderId="29" xfId="0" applyNumberFormat="1" applyFont="1" applyFill="1" applyBorder="1" applyAlignment="1">
      <alignment horizontal="center" vertical="center" wrapText="1"/>
    </xf>
    <xf numFmtId="10" fontId="9" fillId="33" borderId="30" xfId="0" applyNumberFormat="1" applyFont="1" applyFill="1" applyBorder="1" applyAlignment="1">
      <alignment horizontal="center" vertical="center" wrapText="1"/>
    </xf>
    <xf numFmtId="181" fontId="9" fillId="33" borderId="29" xfId="0" applyNumberFormat="1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179" fontId="13" fillId="33" borderId="29" xfId="49" applyFont="1" applyFill="1" applyBorder="1" applyAlignment="1">
      <alignment vertical="center" wrapText="1"/>
    </xf>
    <xf numFmtId="181" fontId="13" fillId="33" borderId="29" xfId="49" applyNumberFormat="1" applyFont="1" applyFill="1" applyBorder="1" applyAlignment="1">
      <alignment horizontal="center" vertical="center" wrapText="1"/>
    </xf>
    <xf numFmtId="10" fontId="13" fillId="33" borderId="29" xfId="65" applyNumberFormat="1" applyFont="1" applyFill="1" applyBorder="1" applyAlignment="1">
      <alignment horizontal="center" vertical="center" wrapText="1"/>
    </xf>
    <xf numFmtId="10" fontId="13" fillId="33" borderId="30" xfId="0" applyNumberFormat="1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10" fontId="13" fillId="33" borderId="43" xfId="65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3" fontId="4" fillId="33" borderId="0" xfId="0" applyNumberFormat="1" applyFont="1" applyFill="1" applyAlignment="1">
      <alignment horizontal="center"/>
    </xf>
    <xf numFmtId="3" fontId="4" fillId="25" borderId="15" xfId="0" applyNumberFormat="1" applyFont="1" applyFill="1" applyBorder="1" applyAlignment="1">
      <alignment horizontal="center" vertical="center" wrapText="1"/>
    </xf>
    <xf numFmtId="180" fontId="4" fillId="25" borderId="15" xfId="0" applyNumberFormat="1" applyFont="1" applyFill="1" applyBorder="1" applyAlignment="1">
      <alignment horizontal="center"/>
    </xf>
    <xf numFmtId="3" fontId="10" fillId="25" borderId="18" xfId="0" applyNumberFormat="1" applyFont="1" applyFill="1" applyBorder="1" applyAlignment="1">
      <alignment horizontal="center" vertical="center" wrapText="1"/>
    </xf>
    <xf numFmtId="3" fontId="10" fillId="28" borderId="18" xfId="0" applyNumberFormat="1" applyFont="1" applyFill="1" applyBorder="1" applyAlignment="1">
      <alignment horizontal="center" vertical="center" wrapText="1"/>
    </xf>
    <xf numFmtId="180" fontId="4" fillId="28" borderId="15" xfId="0" applyNumberFormat="1" applyFont="1" applyFill="1" applyBorder="1" applyAlignment="1">
      <alignment horizontal="center"/>
    </xf>
    <xf numFmtId="180" fontId="4" fillId="28" borderId="18" xfId="0" applyNumberFormat="1" applyFont="1" applyFill="1" applyBorder="1" applyAlignment="1">
      <alignment horizontal="center"/>
    </xf>
    <xf numFmtId="180" fontId="4" fillId="28" borderId="21" xfId="0" applyNumberFormat="1" applyFont="1" applyFill="1" applyBorder="1" applyAlignment="1">
      <alignment horizontal="center"/>
    </xf>
    <xf numFmtId="179" fontId="8" fillId="28" borderId="32" xfId="49" applyFont="1" applyFill="1" applyBorder="1" applyAlignment="1">
      <alignment horizontal="center" vertical="center" wrapText="1"/>
    </xf>
    <xf numFmtId="179" fontId="8" fillId="28" borderId="18" xfId="49" applyFont="1" applyFill="1" applyBorder="1" applyAlignment="1">
      <alignment horizontal="center" vertical="center" wrapText="1"/>
    </xf>
    <xf numFmtId="179" fontId="8" fillId="28" borderId="21" xfId="49" applyFont="1" applyFill="1" applyBorder="1" applyAlignment="1">
      <alignment horizontal="center" vertical="center" wrapText="1"/>
    </xf>
    <xf numFmtId="179" fontId="14" fillId="28" borderId="18" xfId="49" applyFont="1" applyFill="1" applyBorder="1" applyAlignment="1">
      <alignment vertical="center" wrapText="1"/>
    </xf>
    <xf numFmtId="179" fontId="14" fillId="25" borderId="18" xfId="49" applyFont="1" applyFill="1" applyBorder="1" applyAlignment="1">
      <alignment vertical="center" wrapText="1"/>
    </xf>
    <xf numFmtId="179" fontId="7" fillId="34" borderId="29" xfId="49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179" fontId="8" fillId="25" borderId="15" xfId="49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43" fontId="1" fillId="33" borderId="0" xfId="0" applyNumberFormat="1" applyFont="1" applyFill="1" applyAlignment="1">
      <alignment/>
    </xf>
    <xf numFmtId="180" fontId="5" fillId="33" borderId="48" xfId="0" applyNumberFormat="1" applyFont="1" applyFill="1" applyBorder="1" applyAlignment="1">
      <alignment horizontal="center" vertical="center" wrapText="1"/>
    </xf>
    <xf numFmtId="10" fontId="5" fillId="33" borderId="49" xfId="0" applyNumberFormat="1" applyFont="1" applyFill="1" applyBorder="1" applyAlignment="1">
      <alignment horizontal="center" vertical="center" wrapText="1"/>
    </xf>
    <xf numFmtId="10" fontId="4" fillId="33" borderId="50" xfId="0" applyNumberFormat="1" applyFont="1" applyFill="1" applyBorder="1" applyAlignment="1">
      <alignment horizontal="center" vertical="center" wrapText="1"/>
    </xf>
    <xf numFmtId="10" fontId="5" fillId="33" borderId="47" xfId="0" applyNumberFormat="1" applyFont="1" applyFill="1" applyBorder="1" applyAlignment="1">
      <alignment horizontal="center" vertical="center" wrapText="1"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179" fontId="0" fillId="0" borderId="0" xfId="49" applyFont="1" applyAlignment="1">
      <alignment/>
    </xf>
    <xf numFmtId="179" fontId="0" fillId="0" borderId="0" xfId="49" applyFont="1" applyAlignment="1">
      <alignment/>
    </xf>
    <xf numFmtId="0" fontId="5" fillId="33" borderId="0" xfId="0" applyFont="1" applyFill="1" applyAlignment="1">
      <alignment horizontal="center"/>
    </xf>
    <xf numFmtId="0" fontId="15" fillId="33" borderId="21" xfId="0" applyFont="1" applyFill="1" applyBorder="1" applyAlignment="1">
      <alignment horizontal="center" vertical="center" textRotation="90"/>
    </xf>
    <xf numFmtId="0" fontId="15" fillId="33" borderId="50" xfId="0" applyFont="1" applyFill="1" applyBorder="1" applyAlignment="1">
      <alignment horizontal="center" vertical="center" textRotation="90"/>
    </xf>
    <xf numFmtId="0" fontId="15" fillId="33" borderId="15" xfId="0" applyFont="1" applyFill="1" applyBorder="1" applyAlignment="1">
      <alignment horizontal="center" vertical="center" textRotation="90"/>
    </xf>
    <xf numFmtId="0" fontId="5" fillId="33" borderId="0" xfId="0" applyFont="1" applyFill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2" xfId="0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Currency" xfId="55"/>
    <cellStyle name="Currency [0]" xfId="56"/>
    <cellStyle name="Neutral" xfId="57"/>
    <cellStyle name="Normal 2" xfId="58"/>
    <cellStyle name="Normal 2 2 2 2" xfId="59"/>
    <cellStyle name="Normal 3" xfId="60"/>
    <cellStyle name="Normal 5" xfId="61"/>
    <cellStyle name="Normal 6" xfId="62"/>
    <cellStyle name="Normal 6 2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43</xdr:row>
      <xdr:rowOff>76200</xdr:rowOff>
    </xdr:from>
    <xdr:to>
      <xdr:col>6</xdr:col>
      <xdr:colOff>657225</xdr:colOff>
      <xdr:row>44</xdr:row>
      <xdr:rowOff>180975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8439150" y="9715500"/>
          <a:ext cx="657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1.4%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85725</xdr:rowOff>
    </xdr:from>
    <xdr:to>
      <xdr:col>6</xdr:col>
      <xdr:colOff>647700</xdr:colOff>
      <xdr:row>43</xdr:row>
      <xdr:rowOff>180975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9201150" y="9467850"/>
          <a:ext cx="647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1.4%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217e95e08daa8650/Escritorio/Indicadores/P&#225;gina%20web%20-%20Indicadores%202021/PW/Informaci&#243;n%20Unidades%20Ejecutoras/Adriana%20Velasco%202021\Control%20de%20Presupuesto%202021%20JEF%2019.04.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Hoja1"/>
      <sheetName val="COMPROBACION"/>
      <sheetName val="PPTO"/>
      <sheetName val="Movimientos"/>
      <sheetName val="EJEC"/>
      <sheetName val="Hoja2"/>
      <sheetName val="Clasificador (2)"/>
      <sheetName val="SICCNET "/>
      <sheetName val="rev siccnet"/>
      <sheetName val="Informe de compatibilidad"/>
    </sheetNames>
    <sheetDataSet>
      <sheetData sheetId="5">
        <row r="15">
          <cell r="O15">
            <v>1354112348</v>
          </cell>
          <cell r="P15">
            <v>197999106.95486638</v>
          </cell>
          <cell r="S15">
            <v>87641138.22999999</v>
          </cell>
          <cell r="V15">
            <v>88084526.1083</v>
          </cell>
        </row>
        <row r="32">
          <cell r="O32">
            <v>1159769223</v>
          </cell>
          <cell r="P32">
            <v>4399224.72</v>
          </cell>
          <cell r="S32">
            <v>48376810.096</v>
          </cell>
          <cell r="V32">
            <v>147676280.934</v>
          </cell>
        </row>
        <row r="67">
          <cell r="O67">
            <v>28112750</v>
          </cell>
          <cell r="P67">
            <v>0</v>
          </cell>
          <cell r="S67">
            <v>0</v>
          </cell>
          <cell r="V67">
            <v>0</v>
          </cell>
        </row>
        <row r="88">
          <cell r="O88">
            <v>82750000</v>
          </cell>
          <cell r="P88">
            <v>0</v>
          </cell>
        </row>
        <row r="94">
          <cell r="O94">
            <v>3082129774</v>
          </cell>
          <cell r="P94">
            <v>532654.4</v>
          </cell>
          <cell r="S94">
            <v>703644658.4</v>
          </cell>
          <cell r="V94">
            <v>12145448.1</v>
          </cell>
        </row>
        <row r="95">
          <cell r="O95">
            <v>68014442</v>
          </cell>
          <cell r="P95">
            <v>0</v>
          </cell>
          <cell r="S95">
            <v>0</v>
          </cell>
          <cell r="V95">
            <v>1530</v>
          </cell>
        </row>
        <row r="98">
          <cell r="O98">
            <v>3008146458</v>
          </cell>
          <cell r="P98">
            <v>0</v>
          </cell>
          <cell r="S98">
            <v>703400400</v>
          </cell>
          <cell r="V98">
            <v>11982000</v>
          </cell>
        </row>
        <row r="100">
          <cell r="O100">
            <v>5968874</v>
          </cell>
          <cell r="P100">
            <v>532654.4</v>
          </cell>
          <cell r="S100">
            <v>244258.4</v>
          </cell>
          <cell r="V100">
            <v>161918.1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5"/>
  <sheetViews>
    <sheetView zoomScale="90" zoomScaleNormal="90" zoomScalePageLayoutView="0" workbookViewId="0" topLeftCell="A1">
      <selection activeCell="E14" sqref="E14"/>
    </sheetView>
  </sheetViews>
  <sheetFormatPr defaultColWidth="11.421875" defaultRowHeight="15"/>
  <cols>
    <col min="1" max="1" width="4.140625" style="1" customWidth="1"/>
    <col min="2" max="2" width="11.00390625" style="1" bestFit="1" customWidth="1"/>
    <col min="3" max="3" width="16.8515625" style="1" bestFit="1" customWidth="1"/>
    <col min="4" max="4" width="12.421875" style="1" bestFit="1" customWidth="1"/>
    <col min="5" max="5" width="12.8515625" style="1" bestFit="1" customWidth="1"/>
    <col min="6" max="6" width="13.57421875" style="1" bestFit="1" customWidth="1"/>
    <col min="7" max="7" width="13.00390625" style="1" bestFit="1" customWidth="1"/>
    <col min="8" max="9" width="24.57421875" style="1" customWidth="1"/>
    <col min="10" max="16384" width="11.421875" style="1" customWidth="1"/>
  </cols>
  <sheetData>
    <row r="2" ht="15" customHeight="1"/>
    <row r="3" spans="2:9" ht="13.5">
      <c r="B3" s="187" t="s">
        <v>22</v>
      </c>
      <c r="C3" s="187"/>
      <c r="D3" s="187"/>
      <c r="E3" s="187"/>
      <c r="F3" s="187"/>
      <c r="G3" s="187"/>
      <c r="H3" s="187"/>
      <c r="I3" s="187"/>
    </row>
    <row r="4" spans="2:9" ht="13.5">
      <c r="B4" s="187" t="s">
        <v>61</v>
      </c>
      <c r="C4" s="187"/>
      <c r="D4" s="187"/>
      <c r="E4" s="187"/>
      <c r="F4" s="187"/>
      <c r="G4" s="187"/>
      <c r="H4" s="187"/>
      <c r="I4" s="187"/>
    </row>
    <row r="5" spans="2:9" ht="13.5">
      <c r="B5" s="187" t="s">
        <v>81</v>
      </c>
      <c r="C5" s="187"/>
      <c r="D5" s="187"/>
      <c r="E5" s="187"/>
      <c r="F5" s="187"/>
      <c r="G5" s="187"/>
      <c r="H5" s="187"/>
      <c r="I5" s="187"/>
    </row>
    <row r="6" spans="2:9" ht="13.5">
      <c r="B6" s="187" t="s">
        <v>76</v>
      </c>
      <c r="C6" s="187"/>
      <c r="D6" s="187"/>
      <c r="E6" s="187"/>
      <c r="F6" s="187"/>
      <c r="G6" s="187"/>
      <c r="H6" s="187"/>
      <c r="I6" s="187"/>
    </row>
    <row r="7" spans="2:9" ht="13.5">
      <c r="B7" s="115"/>
      <c r="C7" s="115"/>
      <c r="D7" s="115"/>
      <c r="E7" s="115"/>
      <c r="F7" s="115"/>
      <c r="G7" s="115"/>
      <c r="H7" s="115"/>
      <c r="I7" s="115"/>
    </row>
    <row r="8" spans="2:9" ht="14.25" thickBot="1">
      <c r="B8" s="115"/>
      <c r="C8" s="115"/>
      <c r="D8" s="115"/>
      <c r="E8" s="115"/>
      <c r="F8" s="115"/>
      <c r="G8" s="115"/>
      <c r="H8" s="115"/>
      <c r="I8" s="115"/>
    </row>
    <row r="9" spans="2:9" ht="58.5" customHeight="1" thickBot="1">
      <c r="B9" s="3" t="s">
        <v>0</v>
      </c>
      <c r="C9" s="4" t="s">
        <v>54</v>
      </c>
      <c r="D9" s="4" t="s">
        <v>77</v>
      </c>
      <c r="E9" s="4" t="s">
        <v>63</v>
      </c>
      <c r="F9" s="4" t="s">
        <v>53</v>
      </c>
      <c r="G9" s="4" t="s">
        <v>67</v>
      </c>
      <c r="H9" s="4" t="s">
        <v>68</v>
      </c>
      <c r="I9" s="5" t="s">
        <v>69</v>
      </c>
    </row>
    <row r="10" spans="2:10" ht="18.75" customHeight="1">
      <c r="B10" s="7" t="s">
        <v>11</v>
      </c>
      <c r="C10" s="110" t="e">
        <f>+#REF!+'Ejec.Becas Estud.xmes 0,43%'!#REF!</f>
        <v>#REF!</v>
      </c>
      <c r="D10" s="120" t="e">
        <f>+#REF!+'Ejec.Becas Estud.xmes 0,43%'!#REF!</f>
        <v>#REF!</v>
      </c>
      <c r="E10" s="121" t="e">
        <f>+#REF!+'Ejec.Becas Estud.xmes 0,43%'!#REF!</f>
        <v>#REF!</v>
      </c>
      <c r="F10" s="8" t="e">
        <f>+C10-D10</f>
        <v>#REF!</v>
      </c>
      <c r="G10" s="8" t="e">
        <f>+D10-E10</f>
        <v>#REF!</v>
      </c>
      <c r="H10" s="64" t="e">
        <f>+D10/C10</f>
        <v>#REF!</v>
      </c>
      <c r="I10" s="14" t="e">
        <f>+E10/D10</f>
        <v>#REF!</v>
      </c>
      <c r="J10" s="56"/>
    </row>
    <row r="11" spans="2:9" ht="18.75" customHeight="1">
      <c r="B11" s="6" t="s">
        <v>12</v>
      </c>
      <c r="C11" s="110" t="e">
        <f>+#REF!+'Ejec.Becas Estud.xmes 0,43%'!#REF!</f>
        <v>#REF!</v>
      </c>
      <c r="D11" s="120" t="e">
        <f>+#REF!+'Ejec.Becas Estud.xmes 0,43%'!#REF!</f>
        <v>#REF!</v>
      </c>
      <c r="E11" s="121" t="e">
        <f>+#REF!+'Ejec.Becas Estud.xmes 0,43%'!#REF!</f>
        <v>#REF!</v>
      </c>
      <c r="F11" s="62" t="e">
        <f aca="true" t="shared" si="0" ref="F11:F21">+C11-D11</f>
        <v>#REF!</v>
      </c>
      <c r="G11" s="62" t="e">
        <f aca="true" t="shared" si="1" ref="G11:G21">+D11-E11</f>
        <v>#REF!</v>
      </c>
      <c r="H11" s="63" t="e">
        <f aca="true" t="shared" si="2" ref="H11:H21">+D11/C11</f>
        <v>#REF!</v>
      </c>
      <c r="I11" s="15" t="e">
        <f aca="true" t="shared" si="3" ref="I11:I21">+E11/D11</f>
        <v>#REF!</v>
      </c>
    </row>
    <row r="12" spans="2:9" ht="18.75" customHeight="1">
      <c r="B12" s="6" t="s">
        <v>13</v>
      </c>
      <c r="C12" s="110" t="e">
        <f>+#REF!+'Ejec.Becas Estud.xmes 0,43%'!#REF!</f>
        <v>#REF!</v>
      </c>
      <c r="D12" s="120" t="e">
        <f>+#REF!+'Ejec.Becas Estud.xmes 0,43%'!#REF!</f>
        <v>#REF!</v>
      </c>
      <c r="E12" s="121" t="e">
        <f>+#REF!+'Ejec.Becas Estud.xmes 0,43%'!#REF!</f>
        <v>#REF!</v>
      </c>
      <c r="F12" s="62" t="e">
        <f t="shared" si="0"/>
        <v>#REF!</v>
      </c>
      <c r="G12" s="62" t="e">
        <f t="shared" si="1"/>
        <v>#REF!</v>
      </c>
      <c r="H12" s="63" t="e">
        <f t="shared" si="2"/>
        <v>#REF!</v>
      </c>
      <c r="I12" s="15" t="e">
        <f t="shared" si="3"/>
        <v>#REF!</v>
      </c>
    </row>
    <row r="13" spans="2:9" ht="18.75" customHeight="1">
      <c r="B13" s="6" t="s">
        <v>14</v>
      </c>
      <c r="C13" s="110" t="e">
        <f>+#REF!+'Ejec.Becas Estud.xmes 0,43%'!#REF!</f>
        <v>#REF!</v>
      </c>
      <c r="D13" s="120" t="e">
        <f>+#REF!+'Ejec.Becas Estud.xmes 0,43%'!#REF!</f>
        <v>#REF!</v>
      </c>
      <c r="E13" s="121" t="e">
        <f>+#REF!+'Ejec.Becas Estud.xmes 0,43%'!#REF!</f>
        <v>#REF!</v>
      </c>
      <c r="F13" s="62" t="e">
        <f t="shared" si="0"/>
        <v>#REF!</v>
      </c>
      <c r="G13" s="62" t="e">
        <f t="shared" si="1"/>
        <v>#REF!</v>
      </c>
      <c r="H13" s="63" t="e">
        <f t="shared" si="2"/>
        <v>#REF!</v>
      </c>
      <c r="I13" s="15" t="e">
        <f t="shared" si="3"/>
        <v>#REF!</v>
      </c>
    </row>
    <row r="14" spans="2:9" ht="18.75" customHeight="1">
      <c r="B14" s="6" t="s">
        <v>15</v>
      </c>
      <c r="C14" s="110" t="e">
        <f>+#REF!+'Ejec.Becas Estud.xmes 0,43%'!#REF!</f>
        <v>#REF!</v>
      </c>
      <c r="D14" s="120" t="e">
        <f>+#REF!+'Ejec.Becas Estud.xmes 0,43%'!#REF!</f>
        <v>#REF!</v>
      </c>
      <c r="E14" s="121" t="e">
        <f>+#REF!+'Ejec.Becas Estud.xmes 0,43%'!#REF!</f>
        <v>#REF!</v>
      </c>
      <c r="F14" s="62" t="e">
        <f t="shared" si="0"/>
        <v>#REF!</v>
      </c>
      <c r="G14" s="62" t="e">
        <f t="shared" si="1"/>
        <v>#REF!</v>
      </c>
      <c r="H14" s="63" t="e">
        <f t="shared" si="2"/>
        <v>#REF!</v>
      </c>
      <c r="I14" s="15" t="e">
        <f t="shared" si="3"/>
        <v>#REF!</v>
      </c>
    </row>
    <row r="15" spans="2:9" ht="18.75" customHeight="1">
      <c r="B15" s="6" t="s">
        <v>16</v>
      </c>
      <c r="C15" s="110" t="e">
        <f>+#REF!+'Ejec.Becas Estud.xmes 0,43%'!#REF!</f>
        <v>#REF!</v>
      </c>
      <c r="D15" s="120" t="e">
        <f>+#REF!+'Ejec.Becas Estud.xmes 0,43%'!#REF!</f>
        <v>#REF!</v>
      </c>
      <c r="E15" s="121" t="e">
        <f>+#REF!+'Ejec.Becas Estud.xmes 0,43%'!#REF!</f>
        <v>#REF!</v>
      </c>
      <c r="F15" s="62" t="e">
        <f t="shared" si="0"/>
        <v>#REF!</v>
      </c>
      <c r="G15" s="62" t="e">
        <f t="shared" si="1"/>
        <v>#REF!</v>
      </c>
      <c r="H15" s="63" t="e">
        <f t="shared" si="2"/>
        <v>#REF!</v>
      </c>
      <c r="I15" s="15" t="e">
        <f t="shared" si="3"/>
        <v>#REF!</v>
      </c>
    </row>
    <row r="16" spans="2:9" ht="18.75" customHeight="1">
      <c r="B16" s="6" t="s">
        <v>17</v>
      </c>
      <c r="C16" s="110" t="e">
        <f>+#REF!+'Ejec.Becas Estud.xmes 0,43%'!#REF!</f>
        <v>#REF!</v>
      </c>
      <c r="D16" s="120" t="e">
        <f>+#REF!+'Ejec.Becas Estud.xmes 0,43%'!#REF!</f>
        <v>#REF!</v>
      </c>
      <c r="E16" s="121" t="e">
        <f>+#REF!+'Ejec.Becas Estud.xmes 0,43%'!#REF!</f>
        <v>#REF!</v>
      </c>
      <c r="F16" s="62" t="e">
        <f t="shared" si="0"/>
        <v>#REF!</v>
      </c>
      <c r="G16" s="62" t="e">
        <f t="shared" si="1"/>
        <v>#REF!</v>
      </c>
      <c r="H16" s="63" t="e">
        <f t="shared" si="2"/>
        <v>#REF!</v>
      </c>
      <c r="I16" s="15" t="e">
        <f t="shared" si="3"/>
        <v>#REF!</v>
      </c>
    </row>
    <row r="17" spans="2:9" ht="18.75" customHeight="1">
      <c r="B17" s="6" t="s">
        <v>18</v>
      </c>
      <c r="C17" s="110" t="e">
        <f>+#REF!+'Ejec.Becas Estud.xmes 0,43%'!#REF!</f>
        <v>#REF!</v>
      </c>
      <c r="D17" s="120" t="e">
        <f>+#REF!+'Ejec.Becas Estud.xmes 0,43%'!#REF!</f>
        <v>#REF!</v>
      </c>
      <c r="E17" s="121" t="e">
        <f>+#REF!+'Ejec.Becas Estud.xmes 0,43%'!#REF!</f>
        <v>#REF!</v>
      </c>
      <c r="F17" s="62" t="e">
        <f t="shared" si="0"/>
        <v>#REF!</v>
      </c>
      <c r="G17" s="62" t="e">
        <f t="shared" si="1"/>
        <v>#REF!</v>
      </c>
      <c r="H17" s="63" t="e">
        <f t="shared" si="2"/>
        <v>#REF!</v>
      </c>
      <c r="I17" s="15" t="e">
        <f t="shared" si="3"/>
        <v>#REF!</v>
      </c>
    </row>
    <row r="18" spans="2:9" ht="18.75" customHeight="1">
      <c r="B18" s="6" t="s">
        <v>19</v>
      </c>
      <c r="C18" s="110" t="e">
        <f>+#REF!+'Ejec.Becas Estud.xmes 0,43%'!#REF!</f>
        <v>#REF!</v>
      </c>
      <c r="D18" s="120" t="e">
        <f>+#REF!+'Ejec.Becas Estud.xmes 0,43%'!#REF!</f>
        <v>#REF!</v>
      </c>
      <c r="E18" s="121" t="e">
        <f>+#REF!+'Ejec.Becas Estud.xmes 0,43%'!#REF!</f>
        <v>#REF!</v>
      </c>
      <c r="F18" s="62" t="e">
        <f t="shared" si="0"/>
        <v>#REF!</v>
      </c>
      <c r="G18" s="62" t="e">
        <f t="shared" si="1"/>
        <v>#REF!</v>
      </c>
      <c r="H18" s="63" t="e">
        <f t="shared" si="2"/>
        <v>#REF!</v>
      </c>
      <c r="I18" s="15" t="e">
        <f t="shared" si="3"/>
        <v>#REF!</v>
      </c>
    </row>
    <row r="19" spans="2:9" ht="18.75" customHeight="1">
      <c r="B19" s="6" t="s">
        <v>25</v>
      </c>
      <c r="C19" s="110" t="e">
        <f>+#REF!+'Ejec.Becas Estud.xmes 0,43%'!#REF!</f>
        <v>#REF!</v>
      </c>
      <c r="D19" s="120" t="e">
        <f>+#REF!+'Ejec.Becas Estud.xmes 0,43%'!#REF!</f>
        <v>#REF!</v>
      </c>
      <c r="E19" s="121" t="e">
        <f>+#REF!+'Ejec.Becas Estud.xmes 0,43%'!#REF!</f>
        <v>#REF!</v>
      </c>
      <c r="F19" s="62" t="e">
        <f t="shared" si="0"/>
        <v>#REF!</v>
      </c>
      <c r="G19" s="62" t="e">
        <f t="shared" si="1"/>
        <v>#REF!</v>
      </c>
      <c r="H19" s="63" t="e">
        <f t="shared" si="2"/>
        <v>#REF!</v>
      </c>
      <c r="I19" s="15" t="e">
        <f t="shared" si="3"/>
        <v>#REF!</v>
      </c>
    </row>
    <row r="20" spans="2:9" ht="18.75" customHeight="1">
      <c r="B20" s="6" t="s">
        <v>26</v>
      </c>
      <c r="C20" s="110" t="e">
        <f>+#REF!+'Ejec.Becas Estud.xmes 0,43%'!#REF!</f>
        <v>#REF!</v>
      </c>
      <c r="D20" s="120" t="e">
        <f>+#REF!+'Ejec.Becas Estud.xmes 0,43%'!#REF!</f>
        <v>#REF!</v>
      </c>
      <c r="E20" s="121" t="e">
        <f>+#REF!+'Ejec.Becas Estud.xmes 0,43%'!#REF!</f>
        <v>#REF!</v>
      </c>
      <c r="F20" s="62" t="e">
        <f t="shared" si="0"/>
        <v>#REF!</v>
      </c>
      <c r="G20" s="62" t="e">
        <f t="shared" si="1"/>
        <v>#REF!</v>
      </c>
      <c r="H20" s="63" t="e">
        <f t="shared" si="2"/>
        <v>#REF!</v>
      </c>
      <c r="I20" s="15" t="e">
        <f t="shared" si="3"/>
        <v>#REF!</v>
      </c>
    </row>
    <row r="21" spans="2:9" ht="18.75" customHeight="1" thickBot="1">
      <c r="B21" s="119" t="s">
        <v>27</v>
      </c>
      <c r="C21" s="110" t="e">
        <f>+#REF!+'Ejec.Becas Estud.xmes 0,43%'!#REF!</f>
        <v>#REF!</v>
      </c>
      <c r="D21" s="120" t="e">
        <f>+#REF!+'Ejec.Becas Estud.xmes 0,43%'!#REF!</f>
        <v>#REF!</v>
      </c>
      <c r="E21" s="121" t="e">
        <f>+#REF!+'Ejec.Becas Estud.xmes 0,43%'!#REF!</f>
        <v>#REF!</v>
      </c>
      <c r="F21" s="91" t="e">
        <f t="shared" si="0"/>
        <v>#REF!</v>
      </c>
      <c r="G21" s="91" t="e">
        <f t="shared" si="1"/>
        <v>#REF!</v>
      </c>
      <c r="H21" s="92" t="e">
        <f t="shared" si="2"/>
        <v>#REF!</v>
      </c>
      <c r="I21" s="93" t="e">
        <f t="shared" si="3"/>
        <v>#REF!</v>
      </c>
    </row>
    <row r="22" spans="2:9" ht="18.75" customHeight="1" thickBot="1">
      <c r="B22" s="3" t="s">
        <v>55</v>
      </c>
      <c r="C22" s="9" t="e">
        <f>SUM(C10:C21)</f>
        <v>#REF!</v>
      </c>
      <c r="D22" s="10" t="e">
        <f>SUM(D10:D21)</f>
        <v>#REF!</v>
      </c>
      <c r="E22" s="9" t="e">
        <f>SUM(E10:E21)</f>
        <v>#REF!</v>
      </c>
      <c r="F22" s="10" t="e">
        <f>SUM(F10:F21)</f>
        <v>#REF!</v>
      </c>
      <c r="G22" s="10" t="e">
        <f>SUM(G10:G21)</f>
        <v>#REF!</v>
      </c>
      <c r="H22" s="94" t="e">
        <f>+D22/C22</f>
        <v>#REF!</v>
      </c>
      <c r="I22" s="16" t="e">
        <f>+E22/D22</f>
        <v>#REF!</v>
      </c>
    </row>
    <row r="25" spans="3:5" ht="13.5">
      <c r="C25" s="56"/>
      <c r="E25" s="56"/>
    </row>
  </sheetData>
  <sheetProtection/>
  <mergeCells count="4">
    <mergeCell ref="B3:I3"/>
    <mergeCell ref="B4:I4"/>
    <mergeCell ref="B5:I5"/>
    <mergeCell ref="B6:I6"/>
  </mergeCells>
  <printOptions horizontalCentered="1"/>
  <pageMargins left="0.77" right="0.35433070866141736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4"/>
  <sheetViews>
    <sheetView zoomScale="80" zoomScaleNormal="80" zoomScalePageLayoutView="0" workbookViewId="0" topLeftCell="A1">
      <selection activeCell="A2" sqref="A2"/>
    </sheetView>
  </sheetViews>
  <sheetFormatPr defaultColWidth="11.421875" defaultRowHeight="15"/>
  <cols>
    <col min="1" max="1" width="44.57421875" style="0" customWidth="1"/>
    <col min="2" max="3" width="19.00390625" style="0" bestFit="1" customWidth="1"/>
    <col min="4" max="4" width="22.00390625" style="132" bestFit="1" customWidth="1"/>
    <col min="5" max="5" width="1.57421875" style="0" customWidth="1"/>
    <col min="6" max="7" width="19.421875" style="0" bestFit="1" customWidth="1"/>
    <col min="8" max="8" width="16.57421875" style="0" bestFit="1" customWidth="1"/>
    <col min="9" max="9" width="19.421875" style="0" bestFit="1" customWidth="1"/>
    <col min="10" max="10" width="13.57421875" style="0" customWidth="1"/>
  </cols>
  <sheetData>
    <row r="2" spans="1:5" ht="18">
      <c r="A2" s="122" t="s">
        <v>153</v>
      </c>
      <c r="B2" s="122"/>
      <c r="C2" s="122"/>
      <c r="D2" s="131"/>
      <c r="E2" s="122"/>
    </row>
    <row r="4" spans="1:10" ht="14.25">
      <c r="A4" s="201" t="s">
        <v>115</v>
      </c>
      <c r="B4" s="123" t="s">
        <v>83</v>
      </c>
      <c r="C4" s="123" t="s">
        <v>83</v>
      </c>
      <c r="D4" s="133" t="s">
        <v>116</v>
      </c>
      <c r="E4" s="134"/>
      <c r="F4" s="203" t="s">
        <v>117</v>
      </c>
      <c r="G4" s="203"/>
      <c r="H4" s="203"/>
      <c r="I4" s="203"/>
      <c r="J4" s="203"/>
    </row>
    <row r="5" spans="1:10" ht="15" thickBot="1">
      <c r="A5" s="202"/>
      <c r="B5" s="124" t="s">
        <v>85</v>
      </c>
      <c r="C5" s="124" t="s">
        <v>86</v>
      </c>
      <c r="D5" s="135" t="s">
        <v>87</v>
      </c>
      <c r="E5" s="136"/>
      <c r="F5" s="124" t="s">
        <v>118</v>
      </c>
      <c r="G5" s="124" t="s">
        <v>119</v>
      </c>
      <c r="H5" s="124" t="s">
        <v>120</v>
      </c>
      <c r="I5" s="124" t="s">
        <v>121</v>
      </c>
      <c r="J5" s="124" t="s">
        <v>122</v>
      </c>
    </row>
    <row r="6" ht="15" thickTop="1"/>
    <row r="7" spans="1:9" ht="14.25">
      <c r="A7" t="s">
        <v>55</v>
      </c>
      <c r="B7" s="184">
        <f>+B8+B9+B10+B13+B14</f>
        <v>5706874095</v>
      </c>
      <c r="D7" s="184">
        <f>+D8+D9+D10+D13+D14</f>
        <v>1290499847.9431663</v>
      </c>
      <c r="F7" s="184">
        <f>+F8+F9+F10+F13+F14</f>
        <v>1290499847.9431663</v>
      </c>
      <c r="G7" s="185">
        <f>+G8+G9+G10+G13+G14</f>
        <v>166189600</v>
      </c>
      <c r="I7" s="184">
        <f>+I8+I9+I10+I13+I14</f>
        <v>1124310247.9431663</v>
      </c>
    </row>
    <row r="8" spans="1:9" ht="14.25">
      <c r="A8" t="s">
        <v>123</v>
      </c>
      <c r="B8" s="137">
        <f>+'[1]EJEC'!$O$15</f>
        <v>1354112348</v>
      </c>
      <c r="C8" s="137"/>
      <c r="D8" s="132">
        <f>+'[1]EJEC'!$P$15+'[1]EJEC'!$S$15+'[1]EJEC'!$V$15</f>
        <v>373724771.2931664</v>
      </c>
      <c r="F8" s="138">
        <f>+I8</f>
        <v>373724771.2931664</v>
      </c>
      <c r="G8" s="185"/>
      <c r="I8" s="138">
        <f>+D8</f>
        <v>373724771.2931664</v>
      </c>
    </row>
    <row r="9" spans="1:9" ht="14.25">
      <c r="A9" t="s">
        <v>124</v>
      </c>
      <c r="B9" s="137">
        <f>+'[1]EJEC'!$O$32</f>
        <v>1159769223</v>
      </c>
      <c r="C9" s="137"/>
      <c r="D9" s="132">
        <f>+'[1]EJEC'!$P$32+'[1]EJEC'!$S$32+'[1]EJEC'!$V$32</f>
        <v>200452315.75</v>
      </c>
      <c r="F9" s="138">
        <f>+H9+I9</f>
        <v>200452315.75</v>
      </c>
      <c r="G9" s="185"/>
      <c r="H9" s="132"/>
      <c r="I9" s="138">
        <f aca="true" t="shared" si="0" ref="I9:I17">+D9</f>
        <v>200452315.75</v>
      </c>
    </row>
    <row r="10" spans="1:9" ht="14.25">
      <c r="A10" t="s">
        <v>125</v>
      </c>
      <c r="B10" s="137">
        <f>+'[1]EJEC'!$O$67</f>
        <v>28112750</v>
      </c>
      <c r="C10" s="137"/>
      <c r="D10" s="132">
        <f>+'[1]EJEC'!$P$67+'[1]EJEC'!$S$67+'[1]EJEC'!$V$67</f>
        <v>0</v>
      </c>
      <c r="F10" s="138">
        <f>+H10+I10</f>
        <v>0</v>
      </c>
      <c r="G10" s="185"/>
      <c r="H10" s="132"/>
      <c r="I10" s="138">
        <f t="shared" si="0"/>
        <v>0</v>
      </c>
    </row>
    <row r="11" spans="1:9" ht="14.25">
      <c r="A11" t="s">
        <v>126</v>
      </c>
      <c r="F11" s="138">
        <f>+H11+I11</f>
        <v>0</v>
      </c>
      <c r="G11" s="185"/>
      <c r="H11" s="132"/>
      <c r="I11" s="138">
        <f t="shared" si="0"/>
        <v>0</v>
      </c>
    </row>
    <row r="12" spans="1:9" ht="14.25">
      <c r="A12" t="s">
        <v>127</v>
      </c>
      <c r="F12" s="138">
        <f>+H12+I12</f>
        <v>0</v>
      </c>
      <c r="G12" s="185"/>
      <c r="H12" s="132"/>
      <c r="I12" s="138">
        <f t="shared" si="0"/>
        <v>0</v>
      </c>
    </row>
    <row r="13" spans="1:9" ht="14.25">
      <c r="A13" t="s">
        <v>128</v>
      </c>
      <c r="B13" s="137">
        <f>+'[1]EJEC'!$O$88</f>
        <v>82750000</v>
      </c>
      <c r="C13" s="137"/>
      <c r="D13" s="132">
        <f>+'[1]EJEC'!$P$88</f>
        <v>0</v>
      </c>
      <c r="F13" s="138">
        <f>+H13+I13</f>
        <v>0</v>
      </c>
      <c r="G13" s="185"/>
      <c r="H13" s="132"/>
      <c r="I13" s="138">
        <f t="shared" si="0"/>
        <v>0</v>
      </c>
    </row>
    <row r="14" spans="1:9" ht="14.25">
      <c r="A14" t="s">
        <v>129</v>
      </c>
      <c r="B14" s="183">
        <f>+'[1]EJEC'!$O$94</f>
        <v>3082129774</v>
      </c>
      <c r="D14" s="132">
        <f>+'[1]EJEC'!$P$94+'[1]EJEC'!$S$94+'[1]EJEC'!$V$94</f>
        <v>716322760.9</v>
      </c>
      <c r="F14" s="138">
        <f>+G14+I14</f>
        <v>716322760.9</v>
      </c>
      <c r="G14" s="185">
        <v>166189600</v>
      </c>
      <c r="H14" s="132"/>
      <c r="I14" s="138">
        <f>+D14-G14</f>
        <v>550133160.9</v>
      </c>
    </row>
    <row r="15" spans="1:9" ht="14.25">
      <c r="A15" s="125" t="s">
        <v>130</v>
      </c>
      <c r="B15" s="139">
        <f>+'[1]EJEC'!$O$95</f>
        <v>68014442</v>
      </c>
      <c r="C15" s="139"/>
      <c r="D15" s="140">
        <f>+'[1]EJEC'!$P$95+'[1]EJEC'!$S$95+'[1]EJEC'!$V$95</f>
        <v>1530</v>
      </c>
      <c r="E15" s="125"/>
      <c r="F15" s="138">
        <f aca="true" t="shared" si="1" ref="F15:F20">+H15+I15+G15</f>
        <v>1530</v>
      </c>
      <c r="G15" s="186"/>
      <c r="H15" s="132"/>
      <c r="I15" s="138">
        <f t="shared" si="0"/>
        <v>1530</v>
      </c>
    </row>
    <row r="16" spans="1:9" ht="14.25">
      <c r="A16" s="125" t="s">
        <v>131</v>
      </c>
      <c r="B16" s="139">
        <f>+'[1]EJEC'!$O$98</f>
        <v>3008146458</v>
      </c>
      <c r="C16" s="139"/>
      <c r="D16" s="140">
        <f>+'[1]EJEC'!$P$98+'[1]EJEC'!$S$98+'[1]EJEC'!$V$98</f>
        <v>715382400</v>
      </c>
      <c r="E16" s="125"/>
      <c r="F16" s="138">
        <f t="shared" si="1"/>
        <v>881572000</v>
      </c>
      <c r="G16" s="185">
        <v>166189600</v>
      </c>
      <c r="H16" s="132"/>
      <c r="I16" s="138">
        <f t="shared" si="0"/>
        <v>715382400</v>
      </c>
    </row>
    <row r="17" spans="1:9" ht="14.25">
      <c r="A17" s="125" t="s">
        <v>132</v>
      </c>
      <c r="B17" s="139">
        <f>+'[1]EJEC'!$O$100</f>
        <v>5968874</v>
      </c>
      <c r="C17" s="139"/>
      <c r="D17" s="140">
        <f>+'[1]EJEC'!$P$100+'[1]EJEC'!$S$100+'[1]EJEC'!$V$100</f>
        <v>938830.9</v>
      </c>
      <c r="E17" s="125"/>
      <c r="F17" s="138">
        <f t="shared" si="1"/>
        <v>938830.9</v>
      </c>
      <c r="G17" s="185"/>
      <c r="H17" s="132"/>
      <c r="I17" s="138">
        <f t="shared" si="0"/>
        <v>938830.9</v>
      </c>
    </row>
    <row r="18" spans="1:9" ht="14.25">
      <c r="A18" s="125" t="s">
        <v>133</v>
      </c>
      <c r="B18" s="125"/>
      <c r="C18" s="125"/>
      <c r="D18" s="140"/>
      <c r="E18" s="125"/>
      <c r="F18" s="138">
        <f t="shared" si="1"/>
        <v>0</v>
      </c>
      <c r="H18" s="132"/>
      <c r="I18" s="132"/>
    </row>
    <row r="19" spans="1:9" ht="14.25">
      <c r="A19" s="125" t="s">
        <v>134</v>
      </c>
      <c r="B19" s="125"/>
      <c r="C19" s="125"/>
      <c r="D19" s="140"/>
      <c r="E19" s="125"/>
      <c r="F19" s="138">
        <f t="shared" si="1"/>
        <v>0</v>
      </c>
      <c r="H19" s="132"/>
      <c r="I19" s="132"/>
    </row>
    <row r="20" spans="1:9" ht="14.25">
      <c r="A20" s="125" t="s">
        <v>135</v>
      </c>
      <c r="B20" s="139"/>
      <c r="C20" s="139"/>
      <c r="D20" s="140"/>
      <c r="E20" s="125"/>
      <c r="F20" s="138">
        <f t="shared" si="1"/>
        <v>0</v>
      </c>
      <c r="H20" s="132"/>
      <c r="I20" s="132"/>
    </row>
    <row r="21" spans="1:9" ht="14.25">
      <c r="A21" s="125" t="s">
        <v>136</v>
      </c>
      <c r="B21" s="125"/>
      <c r="C21" s="125"/>
      <c r="D21" s="140"/>
      <c r="E21" s="125"/>
      <c r="H21" s="132"/>
      <c r="I21" s="132"/>
    </row>
    <row r="22" spans="1:9" ht="14.25">
      <c r="A22" t="s">
        <v>137</v>
      </c>
      <c r="C22" s="138"/>
      <c r="H22" s="132"/>
      <c r="I22" s="132"/>
    </row>
    <row r="23" spans="1:9" ht="14.25">
      <c r="A23" s="125" t="s">
        <v>138</v>
      </c>
      <c r="B23" s="125"/>
      <c r="C23" s="125"/>
      <c r="D23" s="140"/>
      <c r="E23" s="125"/>
      <c r="H23" s="132"/>
      <c r="I23" s="132"/>
    </row>
    <row r="24" spans="1:9" ht="14.25">
      <c r="A24" s="125" t="s">
        <v>139</v>
      </c>
      <c r="B24" s="125"/>
      <c r="C24" s="125"/>
      <c r="D24" s="140"/>
      <c r="E24" s="125"/>
      <c r="H24" s="132"/>
      <c r="I24" s="132"/>
    </row>
    <row r="25" spans="1:5" ht="14.25">
      <c r="A25" s="125" t="s">
        <v>140</v>
      </c>
      <c r="B25" s="125"/>
      <c r="C25" s="125"/>
      <c r="D25" s="140"/>
      <c r="E25" s="125"/>
    </row>
    <row r="26" spans="1:5" ht="14.25">
      <c r="A26" s="125" t="s">
        <v>141</v>
      </c>
      <c r="B26" s="125"/>
      <c r="C26" s="125"/>
      <c r="D26" s="140"/>
      <c r="E26" s="125"/>
    </row>
    <row r="27" spans="1:5" ht="14.25">
      <c r="A27" s="125" t="s">
        <v>142</v>
      </c>
      <c r="B27" s="125"/>
      <c r="C27" s="125"/>
      <c r="D27" s="140"/>
      <c r="E27" s="125"/>
    </row>
    <row r="28" ht="14.25">
      <c r="A28" t="s">
        <v>143</v>
      </c>
    </row>
    <row r="29" spans="1:4" ht="14.25">
      <c r="A29" t="s">
        <v>144</v>
      </c>
      <c r="B29" s="137"/>
      <c r="C29" s="137"/>
      <c r="D29" s="132">
        <v>0</v>
      </c>
    </row>
    <row r="30" spans="1:10" ht="15" thickBot="1">
      <c r="A30" s="130"/>
      <c r="B30" s="130"/>
      <c r="C30" s="130"/>
      <c r="D30" s="141"/>
      <c r="E30" s="130"/>
      <c r="F30" s="130"/>
      <c r="G30" s="130"/>
      <c r="H30" s="130"/>
      <c r="I30" s="130"/>
      <c r="J30" s="130"/>
    </row>
    <row r="31" ht="15" thickTop="1"/>
    <row r="32" ht="14.25">
      <c r="A32" s="142" t="s">
        <v>145</v>
      </c>
    </row>
    <row r="33" ht="14.25">
      <c r="A33" s="142"/>
    </row>
    <row r="34" ht="14.25">
      <c r="A34" s="142"/>
    </row>
  </sheetData>
  <sheetProtection/>
  <mergeCells count="2">
    <mergeCell ref="A4:A5"/>
    <mergeCell ref="F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4"/>
  <sheetViews>
    <sheetView tabSelected="1" zoomScale="80" zoomScaleNormal="80" zoomScalePageLayoutView="0" workbookViewId="0" topLeftCell="A1">
      <selection activeCell="C3" sqref="C3:K3"/>
    </sheetView>
  </sheetViews>
  <sheetFormatPr defaultColWidth="11.421875" defaultRowHeight="15"/>
  <cols>
    <col min="1" max="1" width="11.421875" style="1" customWidth="1"/>
    <col min="2" max="2" width="6.140625" style="1" customWidth="1"/>
    <col min="3" max="3" width="19.00390625" style="1" bestFit="1" customWidth="1"/>
    <col min="4" max="4" width="16.57421875" style="1" hidden="1" customWidth="1"/>
    <col min="5" max="5" width="16.8515625" style="1" bestFit="1" customWidth="1"/>
    <col min="6" max="6" width="12.8515625" style="1" customWidth="1"/>
    <col min="7" max="7" width="12.8515625" style="1" bestFit="1" customWidth="1"/>
    <col min="8" max="8" width="16.57421875" style="1" customWidth="1"/>
    <col min="9" max="9" width="12.57421875" style="1" bestFit="1" customWidth="1"/>
    <col min="10" max="10" width="26.421875" style="1" bestFit="1" customWidth="1"/>
    <col min="11" max="11" width="25.140625" style="1" bestFit="1" customWidth="1"/>
    <col min="12" max="16384" width="11.421875" style="1" customWidth="1"/>
  </cols>
  <sheetData>
    <row r="3" spans="3:11" ht="15" customHeight="1">
      <c r="C3" s="187" t="s">
        <v>22</v>
      </c>
      <c r="D3" s="187"/>
      <c r="E3" s="187"/>
      <c r="F3" s="187"/>
      <c r="G3" s="187"/>
      <c r="H3" s="187"/>
      <c r="I3" s="187"/>
      <c r="J3" s="187"/>
      <c r="K3" s="187"/>
    </row>
    <row r="4" spans="3:11" ht="15" customHeight="1">
      <c r="C4" s="187" t="s">
        <v>40</v>
      </c>
      <c r="D4" s="187"/>
      <c r="E4" s="187"/>
      <c r="F4" s="187"/>
      <c r="G4" s="187"/>
      <c r="H4" s="187"/>
      <c r="I4" s="187"/>
      <c r="J4" s="187"/>
      <c r="K4" s="187"/>
    </row>
    <row r="5" spans="3:11" ht="15" customHeight="1">
      <c r="C5" s="187" t="s">
        <v>149</v>
      </c>
      <c r="D5" s="187"/>
      <c r="E5" s="187"/>
      <c r="F5" s="187"/>
      <c r="G5" s="187"/>
      <c r="H5" s="187"/>
      <c r="I5" s="187"/>
      <c r="J5" s="187"/>
      <c r="K5" s="187"/>
    </row>
    <row r="6" spans="7:9" ht="13.5">
      <c r="G6" s="191" t="s">
        <v>146</v>
      </c>
      <c r="H6" s="191"/>
      <c r="I6" s="191"/>
    </row>
    <row r="7" spans="7:9" ht="14.25" thickBot="1">
      <c r="G7" s="192"/>
      <c r="H7" s="192"/>
      <c r="I7" s="192"/>
    </row>
    <row r="9" spans="4:5" ht="14.25" thickBot="1">
      <c r="D9" s="1" t="s">
        <v>80</v>
      </c>
      <c r="E9" s="114"/>
    </row>
    <row r="10" spans="3:11" ht="56.25" thickBot="1">
      <c r="C10" s="3" t="s">
        <v>0</v>
      </c>
      <c r="D10" s="4" t="s">
        <v>54</v>
      </c>
      <c r="E10" s="4" t="s">
        <v>54</v>
      </c>
      <c r="F10" s="4" t="s">
        <v>77</v>
      </c>
      <c r="G10" s="4" t="s">
        <v>63</v>
      </c>
      <c r="H10" s="4" t="s">
        <v>147</v>
      </c>
      <c r="I10" s="4" t="s">
        <v>67</v>
      </c>
      <c r="J10" s="4" t="s">
        <v>68</v>
      </c>
      <c r="K10" s="5" t="s">
        <v>69</v>
      </c>
    </row>
    <row r="11" spans="2:11" ht="13.5">
      <c r="B11" s="188" t="s">
        <v>79</v>
      </c>
      <c r="C11" s="116" t="s">
        <v>11</v>
      </c>
      <c r="D11" s="110">
        <v>1413</v>
      </c>
      <c r="E11" s="160">
        <v>502</v>
      </c>
      <c r="F11" s="161">
        <v>731</v>
      </c>
      <c r="G11" s="164">
        <v>731</v>
      </c>
      <c r="H11" s="8">
        <f>+E11-F11</f>
        <v>-229</v>
      </c>
      <c r="I11" s="8">
        <f>+F11-G11</f>
        <v>0</v>
      </c>
      <c r="J11" s="64">
        <f>+F11/E11</f>
        <v>1.456175298804781</v>
      </c>
      <c r="K11" s="14"/>
    </row>
    <row r="12" spans="2:11" ht="13.5">
      <c r="B12" s="189"/>
      <c r="C12" s="117" t="s">
        <v>12</v>
      </c>
      <c r="D12" s="110">
        <v>1413</v>
      </c>
      <c r="E12" s="160">
        <v>502</v>
      </c>
      <c r="F12" s="161">
        <v>731</v>
      </c>
      <c r="G12" s="164">
        <v>731</v>
      </c>
      <c r="H12" s="62">
        <f aca="true" t="shared" si="0" ref="H12:H22">+E12-F12</f>
        <v>-229</v>
      </c>
      <c r="I12" s="62">
        <f aca="true" t="shared" si="1" ref="I12:I22">+F12-G12</f>
        <v>0</v>
      </c>
      <c r="J12" s="64">
        <f aca="true" t="shared" si="2" ref="J12:J22">+F12/E12</f>
        <v>1.456175298804781</v>
      </c>
      <c r="K12" s="15"/>
    </row>
    <row r="13" spans="2:11" ht="13.5">
      <c r="B13" s="189"/>
      <c r="C13" s="117" t="s">
        <v>13</v>
      </c>
      <c r="D13" s="110">
        <v>1413</v>
      </c>
      <c r="E13" s="160">
        <v>502</v>
      </c>
      <c r="F13" s="161">
        <v>731</v>
      </c>
      <c r="G13" s="164">
        <v>731</v>
      </c>
      <c r="H13" s="62">
        <f t="shared" si="0"/>
        <v>-229</v>
      </c>
      <c r="I13" s="62">
        <f t="shared" si="1"/>
        <v>0</v>
      </c>
      <c r="J13" s="64">
        <f t="shared" si="2"/>
        <v>1.456175298804781</v>
      </c>
      <c r="K13" s="15"/>
    </row>
    <row r="14" spans="2:11" ht="13.5">
      <c r="B14" s="189"/>
      <c r="C14" s="117" t="s">
        <v>14</v>
      </c>
      <c r="D14" s="110">
        <v>1413</v>
      </c>
      <c r="E14" s="160">
        <v>502</v>
      </c>
      <c r="F14" s="161">
        <v>731</v>
      </c>
      <c r="G14" s="164">
        <v>731</v>
      </c>
      <c r="H14" s="62">
        <f t="shared" si="0"/>
        <v>-229</v>
      </c>
      <c r="I14" s="62">
        <f t="shared" si="1"/>
        <v>0</v>
      </c>
      <c r="J14" s="64">
        <f t="shared" si="2"/>
        <v>1.456175298804781</v>
      </c>
      <c r="K14" s="15"/>
    </row>
    <row r="15" spans="2:11" ht="13.5">
      <c r="B15" s="189"/>
      <c r="C15" s="117" t="s">
        <v>15</v>
      </c>
      <c r="D15" s="110">
        <v>1413</v>
      </c>
      <c r="E15" s="160">
        <v>502</v>
      </c>
      <c r="F15" s="161">
        <v>731</v>
      </c>
      <c r="G15" s="165"/>
      <c r="H15" s="62">
        <f t="shared" si="0"/>
        <v>-229</v>
      </c>
      <c r="I15" s="62">
        <f>+F15-G15</f>
        <v>731</v>
      </c>
      <c r="J15" s="64">
        <f t="shared" si="2"/>
        <v>1.456175298804781</v>
      </c>
      <c r="K15" s="15"/>
    </row>
    <row r="16" spans="2:11" ht="13.5">
      <c r="B16" s="189"/>
      <c r="C16" s="117" t="s">
        <v>16</v>
      </c>
      <c r="D16" s="110">
        <v>1413</v>
      </c>
      <c r="E16" s="160">
        <v>502</v>
      </c>
      <c r="F16" s="161">
        <v>731</v>
      </c>
      <c r="G16" s="165"/>
      <c r="H16" s="62">
        <f t="shared" si="0"/>
        <v>-229</v>
      </c>
      <c r="I16" s="62">
        <f t="shared" si="1"/>
        <v>731</v>
      </c>
      <c r="J16" s="64">
        <f t="shared" si="2"/>
        <v>1.456175298804781</v>
      </c>
      <c r="K16" s="15"/>
    </row>
    <row r="17" spans="2:11" ht="13.5">
      <c r="B17" s="189"/>
      <c r="C17" s="117" t="s">
        <v>17</v>
      </c>
      <c r="D17" s="110">
        <v>1413</v>
      </c>
      <c r="E17" s="160">
        <v>502</v>
      </c>
      <c r="F17" s="161">
        <v>731</v>
      </c>
      <c r="G17" s="165"/>
      <c r="H17" s="62">
        <f t="shared" si="0"/>
        <v>-229</v>
      </c>
      <c r="I17" s="62">
        <f t="shared" si="1"/>
        <v>731</v>
      </c>
      <c r="J17" s="64">
        <f t="shared" si="2"/>
        <v>1.456175298804781</v>
      </c>
      <c r="K17" s="15"/>
    </row>
    <row r="18" spans="2:11" ht="13.5">
      <c r="B18" s="189"/>
      <c r="C18" s="117" t="s">
        <v>18</v>
      </c>
      <c r="D18" s="110">
        <v>1413</v>
      </c>
      <c r="E18" s="160">
        <v>502</v>
      </c>
      <c r="F18" s="161">
        <v>731</v>
      </c>
      <c r="G18" s="165"/>
      <c r="H18" s="62">
        <f t="shared" si="0"/>
        <v>-229</v>
      </c>
      <c r="I18" s="62">
        <f t="shared" si="1"/>
        <v>731</v>
      </c>
      <c r="J18" s="64">
        <f t="shared" si="2"/>
        <v>1.456175298804781</v>
      </c>
      <c r="K18" s="15"/>
    </row>
    <row r="19" spans="2:11" ht="13.5">
      <c r="B19" s="189"/>
      <c r="C19" s="117" t="s">
        <v>19</v>
      </c>
      <c r="D19" s="110">
        <v>1414</v>
      </c>
      <c r="E19" s="160">
        <v>502</v>
      </c>
      <c r="F19" s="161">
        <v>731</v>
      </c>
      <c r="G19" s="165"/>
      <c r="H19" s="62">
        <f t="shared" si="0"/>
        <v>-229</v>
      </c>
      <c r="I19" s="62">
        <f t="shared" si="1"/>
        <v>731</v>
      </c>
      <c r="J19" s="64">
        <f t="shared" si="2"/>
        <v>1.456175298804781</v>
      </c>
      <c r="K19" s="15"/>
    </row>
    <row r="20" spans="2:11" ht="13.5">
      <c r="B20" s="189"/>
      <c r="C20" s="117" t="s">
        <v>25</v>
      </c>
      <c r="D20" s="110">
        <v>1414</v>
      </c>
      <c r="E20" s="160">
        <v>502</v>
      </c>
      <c r="F20" s="161">
        <v>731</v>
      </c>
      <c r="G20" s="165"/>
      <c r="H20" s="62">
        <f t="shared" si="0"/>
        <v>-229</v>
      </c>
      <c r="I20" s="62">
        <f t="shared" si="1"/>
        <v>731</v>
      </c>
      <c r="J20" s="64">
        <f t="shared" si="2"/>
        <v>1.456175298804781</v>
      </c>
      <c r="K20" s="15"/>
    </row>
    <row r="21" spans="2:11" ht="13.5">
      <c r="B21" s="189"/>
      <c r="C21" s="117" t="s">
        <v>26</v>
      </c>
      <c r="D21" s="110">
        <v>1414</v>
      </c>
      <c r="E21" s="160">
        <v>502</v>
      </c>
      <c r="F21" s="161">
        <v>731</v>
      </c>
      <c r="G21" s="165"/>
      <c r="H21" s="62">
        <f t="shared" si="0"/>
        <v>-229</v>
      </c>
      <c r="I21" s="62">
        <f t="shared" si="1"/>
        <v>731</v>
      </c>
      <c r="J21" s="64">
        <f t="shared" si="2"/>
        <v>1.456175298804781</v>
      </c>
      <c r="K21" s="15"/>
    </row>
    <row r="22" spans="2:11" ht="14.25" thickBot="1">
      <c r="B22" s="190"/>
      <c r="C22" s="118" t="s">
        <v>27</v>
      </c>
      <c r="D22" s="110">
        <v>1414</v>
      </c>
      <c r="E22" s="160">
        <v>502</v>
      </c>
      <c r="F22" s="161">
        <v>731</v>
      </c>
      <c r="G22" s="166"/>
      <c r="H22" s="91">
        <f t="shared" si="0"/>
        <v>-229</v>
      </c>
      <c r="I22" s="91">
        <f t="shared" si="1"/>
        <v>731</v>
      </c>
      <c r="J22" s="181">
        <f t="shared" si="2"/>
        <v>1.456175298804781</v>
      </c>
      <c r="K22" s="93"/>
    </row>
    <row r="23" spans="3:11" ht="14.25" thickBot="1">
      <c r="C23" s="3" t="s">
        <v>55</v>
      </c>
      <c r="D23" s="9">
        <f aca="true" t="shared" si="3" ref="D23:I23">SUM(D11:D22)</f>
        <v>16960</v>
      </c>
      <c r="E23" s="9">
        <f t="shared" si="3"/>
        <v>6024</v>
      </c>
      <c r="F23" s="10">
        <f t="shared" si="3"/>
        <v>8772</v>
      </c>
      <c r="G23" s="9">
        <f t="shared" si="3"/>
        <v>2924</v>
      </c>
      <c r="H23" s="10">
        <f t="shared" si="3"/>
        <v>-2748</v>
      </c>
      <c r="I23" s="179">
        <f t="shared" si="3"/>
        <v>5848</v>
      </c>
      <c r="J23" s="182">
        <f>+F23/E23</f>
        <v>1.456175298804781</v>
      </c>
      <c r="K23" s="180"/>
    </row>
    <row r="24" spans="5:6" ht="13.5">
      <c r="E24" s="159">
        <f>MAX(E11:E22)</f>
        <v>502</v>
      </c>
      <c r="F24" s="159">
        <f>MAX(F11:F22)</f>
        <v>731</v>
      </c>
    </row>
  </sheetData>
  <sheetProtection/>
  <mergeCells count="5">
    <mergeCell ref="B11:B22"/>
    <mergeCell ref="C3:K3"/>
    <mergeCell ref="C4:K4"/>
    <mergeCell ref="C5:K5"/>
    <mergeCell ref="G6:I7"/>
  </mergeCells>
  <printOptions horizontalCentered="1"/>
  <pageMargins left="0.77" right="0.35433070866141736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="90" zoomScaleNormal="90" zoomScalePageLayoutView="0" workbookViewId="0" topLeftCell="A1">
      <selection activeCell="E14" sqref="E14"/>
    </sheetView>
  </sheetViews>
  <sheetFormatPr defaultColWidth="11.421875" defaultRowHeight="15"/>
  <cols>
    <col min="1" max="1" width="24.421875" style="2" bestFit="1" customWidth="1"/>
    <col min="2" max="2" width="14.00390625" style="2" bestFit="1" customWidth="1"/>
    <col min="3" max="3" width="15.00390625" style="2" bestFit="1" customWidth="1"/>
    <col min="4" max="4" width="15.421875" style="2" bestFit="1" customWidth="1"/>
    <col min="5" max="7" width="17.8515625" style="2" customWidth="1"/>
    <col min="8" max="8" width="20.00390625" style="2" customWidth="1"/>
    <col min="9" max="9" width="17.8515625" style="2" customWidth="1"/>
    <col min="10" max="10" width="17.8515625" style="2" hidden="1" customWidth="1"/>
    <col min="11" max="16384" width="11.421875" style="2" customWidth="1"/>
  </cols>
  <sheetData>
    <row r="1" spans="1:9" ht="13.5">
      <c r="A1" s="193"/>
      <c r="B1" s="193"/>
      <c r="C1" s="193"/>
      <c r="D1" s="193"/>
      <c r="E1" s="193"/>
      <c r="F1" s="193"/>
      <c r="G1" s="193"/>
      <c r="H1" s="193"/>
      <c r="I1" s="193"/>
    </row>
    <row r="3" spans="1:10" ht="13.5">
      <c r="A3" s="187" t="s">
        <v>23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3.5">
      <c r="A4" s="187" t="s">
        <v>24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3.5">
      <c r="A5" s="187" t="s">
        <v>81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3.5">
      <c r="A6" s="187" t="s">
        <v>76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1:10" ht="14.25" thickBot="1">
      <c r="A7" s="115"/>
      <c r="B7" s="115"/>
      <c r="C7" s="115"/>
      <c r="D7" s="115"/>
      <c r="E7" s="115"/>
      <c r="F7" s="115"/>
      <c r="G7" s="115"/>
      <c r="H7" s="115"/>
      <c r="I7" s="115"/>
      <c r="J7" s="115"/>
    </row>
    <row r="8" spans="1:10" ht="63" thickBot="1">
      <c r="A8" s="19" t="s">
        <v>62</v>
      </c>
      <c r="B8" s="20" t="s">
        <v>78</v>
      </c>
      <c r="C8" s="20" t="s">
        <v>73</v>
      </c>
      <c r="D8" s="20" t="s">
        <v>57</v>
      </c>
      <c r="E8" s="20" t="s">
        <v>58</v>
      </c>
      <c r="F8" s="20" t="s">
        <v>72</v>
      </c>
      <c r="G8" s="20" t="s">
        <v>56</v>
      </c>
      <c r="H8" s="20" t="s">
        <v>60</v>
      </c>
      <c r="I8" s="26" t="s">
        <v>59</v>
      </c>
      <c r="J8" s="65" t="s">
        <v>43</v>
      </c>
    </row>
    <row r="9" spans="1:10" ht="27.75" customHeight="1">
      <c r="A9" s="27" t="s">
        <v>33</v>
      </c>
      <c r="B9" s="109" t="e">
        <f>+#REF!+'Ejec. becas x modalidad 0,43%'!#REF!</f>
        <v>#REF!</v>
      </c>
      <c r="C9" s="109" t="e">
        <f>+#REF!+'Ejec. becas x modalidad 0,43%'!#REF!</f>
        <v>#REF!</v>
      </c>
      <c r="D9" s="28" t="e">
        <f>+#REF!+'Ejec. becas x modalidad 0,43%'!#REF!</f>
        <v>#REF!</v>
      </c>
      <c r="E9" s="28" t="e">
        <f>+C9-D9</f>
        <v>#REF!</v>
      </c>
      <c r="F9" s="28" t="e">
        <f>+B9-C9</f>
        <v>#REF!</v>
      </c>
      <c r="G9" s="29" t="e">
        <f>+C9/B9</f>
        <v>#REF!</v>
      </c>
      <c r="H9" s="66" t="e">
        <f>+D9/B9</f>
        <v>#REF!</v>
      </c>
      <c r="I9" s="66" t="e">
        <f>+D9/C9</f>
        <v>#REF!</v>
      </c>
      <c r="J9" s="48">
        <v>82391</v>
      </c>
    </row>
    <row r="10" spans="1:10" ht="27.75" customHeight="1" thickBot="1">
      <c r="A10" s="30" t="s">
        <v>47</v>
      </c>
      <c r="B10" s="109" t="e">
        <f>+#REF!+'Ejec. becas x modalidad 0,43%'!B10</f>
        <v>#REF!</v>
      </c>
      <c r="C10" s="109" t="e">
        <f>+#REF!+'Ejec. becas x modalidad 0,43%'!C10</f>
        <v>#REF!</v>
      </c>
      <c r="D10" s="31" t="e">
        <f>+#REF!+'Ejec. becas x modalidad 0,43%'!D10</f>
        <v>#REF!</v>
      </c>
      <c r="E10" s="28" t="e">
        <f>+C10-D10</f>
        <v>#REF!</v>
      </c>
      <c r="F10" s="28" t="e">
        <f>+B10-C10</f>
        <v>#REF!</v>
      </c>
      <c r="G10" s="29" t="e">
        <f>+C10/B10</f>
        <v>#REF!</v>
      </c>
      <c r="H10" s="58" t="e">
        <f>+D10/B10</f>
        <v>#REF!</v>
      </c>
      <c r="I10" s="58" t="e">
        <f>+D10/C10</f>
        <v>#REF!</v>
      </c>
      <c r="J10" s="59">
        <f>426+1690</f>
        <v>2116</v>
      </c>
    </row>
    <row r="11" spans="1:10" ht="22.5" customHeight="1" thickBot="1">
      <c r="A11" s="46" t="s">
        <v>10</v>
      </c>
      <c r="B11" s="47" t="e">
        <f>SUM(B9:B10)</f>
        <v>#REF!</v>
      </c>
      <c r="C11" s="47" t="e">
        <f>SUM(C9:C10)</f>
        <v>#REF!</v>
      </c>
      <c r="D11" s="47" t="e">
        <f>SUM(D9:D10)</f>
        <v>#REF!</v>
      </c>
      <c r="E11" s="47" t="e">
        <f>SUM(E9:E10)</f>
        <v>#REF!</v>
      </c>
      <c r="F11" s="47" t="e">
        <f>SUM(F9:F10)</f>
        <v>#REF!</v>
      </c>
      <c r="G11" s="89" t="e">
        <f>+C11/B11</f>
        <v>#REF!</v>
      </c>
      <c r="H11" s="89" t="e">
        <f>+D11/B11</f>
        <v>#REF!</v>
      </c>
      <c r="I11" s="90" t="e">
        <f>+D11/C11</f>
        <v>#REF!</v>
      </c>
      <c r="J11" s="88">
        <f>SUM(J9:J10)</f>
        <v>84507</v>
      </c>
    </row>
    <row r="12" ht="13.5">
      <c r="D12" s="2" t="s">
        <v>50</v>
      </c>
    </row>
    <row r="13" ht="13.5">
      <c r="D13" s="35"/>
    </row>
    <row r="15" ht="13.5">
      <c r="B15" s="35"/>
    </row>
    <row r="16" ht="13.5">
      <c r="B16" s="35"/>
    </row>
  </sheetData>
  <sheetProtection/>
  <mergeCells count="5">
    <mergeCell ref="A1:I1"/>
    <mergeCell ref="A3:J3"/>
    <mergeCell ref="A4:J4"/>
    <mergeCell ref="A5:J5"/>
    <mergeCell ref="A6:J6"/>
  </mergeCells>
  <printOptions horizontalCentered="1"/>
  <pageMargins left="0.25" right="0.15748031496062992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="80" zoomScaleNormal="80" zoomScalePageLayoutView="0" workbookViewId="0" topLeftCell="A1">
      <selection activeCell="A3" sqref="A3:J3"/>
    </sheetView>
  </sheetViews>
  <sheetFormatPr defaultColWidth="11.421875" defaultRowHeight="15"/>
  <cols>
    <col min="1" max="1" width="26.421875" style="2" customWidth="1"/>
    <col min="2" max="2" width="13.421875" style="2" bestFit="1" customWidth="1"/>
    <col min="3" max="3" width="14.421875" style="2" customWidth="1"/>
    <col min="4" max="4" width="14.8515625" style="2" bestFit="1" customWidth="1"/>
    <col min="5" max="5" width="15.57421875" style="2" customWidth="1"/>
    <col min="6" max="6" width="17.421875" style="2" bestFit="1" customWidth="1"/>
    <col min="7" max="8" width="20.421875" style="2" customWidth="1"/>
    <col min="9" max="9" width="18.00390625" style="2" customWidth="1"/>
    <col min="10" max="10" width="24.00390625" style="2" hidden="1" customWidth="1"/>
    <col min="11" max="16384" width="11.421875" style="2" customWidth="1"/>
  </cols>
  <sheetData>
    <row r="1" spans="1:9" ht="13.5">
      <c r="A1" s="193"/>
      <c r="B1" s="193"/>
      <c r="C1" s="193"/>
      <c r="D1" s="193"/>
      <c r="E1" s="193"/>
      <c r="F1" s="193"/>
      <c r="G1" s="193"/>
      <c r="H1" s="193"/>
      <c r="I1" s="193"/>
    </row>
    <row r="3" spans="1:10" s="108" customFormat="1" ht="16.5" customHeight="1">
      <c r="A3" s="194" t="s">
        <v>23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s="108" customFormat="1" ht="16.5" customHeight="1">
      <c r="A4" s="194" t="s">
        <v>24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0" s="108" customFormat="1" ht="16.5" customHeight="1">
      <c r="A5" s="194" t="s">
        <v>150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3:7" ht="13.5">
      <c r="C6" s="195" t="s">
        <v>146</v>
      </c>
      <c r="D6" s="195"/>
      <c r="E6" s="195"/>
      <c r="F6" s="195"/>
      <c r="G6" s="195"/>
    </row>
    <row r="7" spans="3:7" ht="13.5">
      <c r="C7" s="195"/>
      <c r="D7" s="195"/>
      <c r="E7" s="195"/>
      <c r="F7" s="195"/>
      <c r="G7" s="195"/>
    </row>
    <row r="8" spans="3:7" ht="14.25" thickBot="1">
      <c r="C8" s="157"/>
      <c r="D8" s="157"/>
      <c r="E8" s="157"/>
      <c r="F8" s="157"/>
      <c r="G8" s="157"/>
    </row>
    <row r="9" spans="1:10" ht="62.25">
      <c r="A9" s="53" t="s">
        <v>62</v>
      </c>
      <c r="B9" s="54" t="s">
        <v>78</v>
      </c>
      <c r="C9" s="54" t="s">
        <v>73</v>
      </c>
      <c r="D9" s="54" t="s">
        <v>57</v>
      </c>
      <c r="E9" s="54" t="s">
        <v>58</v>
      </c>
      <c r="F9" s="54" t="s">
        <v>72</v>
      </c>
      <c r="G9" s="54" t="s">
        <v>56</v>
      </c>
      <c r="H9" s="54" t="s">
        <v>60</v>
      </c>
      <c r="I9" s="55" t="s">
        <v>59</v>
      </c>
      <c r="J9" s="65" t="s">
        <v>43</v>
      </c>
    </row>
    <row r="10" spans="1:10" ht="33" customHeight="1" thickBot="1">
      <c r="A10" s="113" t="s">
        <v>47</v>
      </c>
      <c r="B10" s="162">
        <f>+'Ejec.Becas Estud.xmes 0,43%'!E24</f>
        <v>502</v>
      </c>
      <c r="C10" s="162">
        <f>+'Ejec.Becas Estud.xmes 0,43%'!F24</f>
        <v>731</v>
      </c>
      <c r="D10" s="163">
        <v>731</v>
      </c>
      <c r="E10" s="31">
        <f>+C10-D10</f>
        <v>0</v>
      </c>
      <c r="F10" s="31">
        <f>+B10-C10</f>
        <v>-229</v>
      </c>
      <c r="G10" s="58">
        <f>+'Ejec.Becas Estud.xmes 0,43%'!J23</f>
        <v>1.456175298804781</v>
      </c>
      <c r="H10" s="58"/>
      <c r="I10" s="60"/>
      <c r="J10" s="61"/>
    </row>
    <row r="11" spans="1:10" ht="14.25" thickBot="1">
      <c r="A11" s="143" t="s">
        <v>148</v>
      </c>
      <c r="B11" s="144">
        <f>SUM(B10:B10)</f>
        <v>502</v>
      </c>
      <c r="C11" s="144">
        <f>SUM(C10:C10)</f>
        <v>731</v>
      </c>
      <c r="D11" s="144">
        <f>SUM(D10:D10)</f>
        <v>731</v>
      </c>
      <c r="E11" s="144">
        <f>SUM(E10:E10)</f>
        <v>0</v>
      </c>
      <c r="F11" s="144">
        <f>SUM(F10:F10)</f>
        <v>-229</v>
      </c>
      <c r="G11" s="145">
        <f>+'Ejec.Becas Estud.xmes 0,43%'!J23</f>
        <v>1.456175298804781</v>
      </c>
      <c r="H11" s="147"/>
      <c r="I11" s="146"/>
      <c r="J11" s="88" t="e">
        <f>SUM(#REF!)</f>
        <v>#REF!</v>
      </c>
    </row>
    <row r="12" ht="13.5">
      <c r="D12" s="2" t="s">
        <v>50</v>
      </c>
    </row>
    <row r="13" ht="13.5">
      <c r="D13" s="35"/>
    </row>
  </sheetData>
  <sheetProtection/>
  <mergeCells count="5">
    <mergeCell ref="A1:I1"/>
    <mergeCell ref="A3:J3"/>
    <mergeCell ref="A4:J4"/>
    <mergeCell ref="A5:J5"/>
    <mergeCell ref="C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9"/>
  <sheetViews>
    <sheetView zoomScale="80" zoomScaleNormal="80" zoomScalePageLayoutView="0" workbookViewId="0" topLeftCell="A1">
      <selection activeCell="E14" sqref="E14"/>
    </sheetView>
  </sheetViews>
  <sheetFormatPr defaultColWidth="11.421875" defaultRowHeight="22.5" customHeight="1"/>
  <cols>
    <col min="1" max="1" width="1.57421875" style="17" customWidth="1"/>
    <col min="2" max="2" width="11.8515625" style="17" customWidth="1"/>
    <col min="3" max="3" width="22.00390625" style="18" bestFit="1" customWidth="1"/>
    <col min="4" max="4" width="21.57421875" style="18" customWidth="1"/>
    <col min="5" max="5" width="22.00390625" style="18" bestFit="1" customWidth="1"/>
    <col min="6" max="6" width="22.421875" style="18" bestFit="1" customWidth="1"/>
    <col min="7" max="7" width="22.421875" style="17" customWidth="1"/>
    <col min="8" max="8" width="22.57421875" style="17" customWidth="1"/>
    <col min="9" max="9" width="20.421875" style="17" customWidth="1"/>
    <col min="10" max="10" width="19.00390625" style="17" customWidth="1"/>
    <col min="11" max="11" width="15.57421875" style="17" customWidth="1"/>
    <col min="12" max="12" width="15.421875" style="17" customWidth="1"/>
    <col min="13" max="13" width="20.140625" style="17" customWidth="1"/>
    <col min="14" max="14" width="15.57421875" style="17" bestFit="1" customWidth="1"/>
    <col min="15" max="16384" width="11.421875" style="17" customWidth="1"/>
  </cols>
  <sheetData>
    <row r="2" spans="2:13" ht="18" customHeight="1">
      <c r="B2" s="196" t="s">
        <v>20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2:13" ht="18" customHeight="1">
      <c r="B3" s="196" t="s">
        <v>65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2:13" ht="18" customHeight="1">
      <c r="B4" s="196" t="s">
        <v>81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2:13" ht="22.5" customHeight="1" thickBot="1">
      <c r="B5" s="197" t="s">
        <v>76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2:13" ht="67.5" customHeight="1" thickBot="1">
      <c r="B6" s="19" t="s">
        <v>0</v>
      </c>
      <c r="C6" s="20" t="s">
        <v>34</v>
      </c>
      <c r="D6" s="20" t="s">
        <v>35</v>
      </c>
      <c r="E6" s="20" t="s">
        <v>36</v>
      </c>
      <c r="F6" s="20" t="s">
        <v>31</v>
      </c>
      <c r="G6" s="20" t="s">
        <v>71</v>
      </c>
      <c r="H6" s="20" t="s">
        <v>44</v>
      </c>
      <c r="I6" s="20" t="s">
        <v>45</v>
      </c>
      <c r="J6" s="20" t="s">
        <v>51</v>
      </c>
      <c r="K6" s="20" t="s">
        <v>41</v>
      </c>
      <c r="L6" s="20" t="s">
        <v>52</v>
      </c>
      <c r="M6" s="26" t="s">
        <v>42</v>
      </c>
    </row>
    <row r="7" spans="2:13" ht="22.5" customHeight="1">
      <c r="B7" s="21" t="s">
        <v>1</v>
      </c>
      <c r="C7" s="25" t="e">
        <f>+#REF!+'Inversión Mensual 0,43%'!C9</f>
        <v>#REF!</v>
      </c>
      <c r="D7" s="73" t="e">
        <f>+#REF!+'Inversión Mensual 0,43%'!D9</f>
        <v>#REF!</v>
      </c>
      <c r="E7" s="73" t="e">
        <f>+#REF!+'Inversión Mensual 0,43%'!E9</f>
        <v>#REF!</v>
      </c>
      <c r="F7" s="73" t="e">
        <f>+#REF!+'Inversión Mensual 0,43%'!F9</f>
        <v>#REF!</v>
      </c>
      <c r="G7" s="22" t="e">
        <f>+E7-F7</f>
        <v>#REF!</v>
      </c>
      <c r="H7" s="22" t="e">
        <f>+D7-E7</f>
        <v>#REF!</v>
      </c>
      <c r="I7" s="22" t="e">
        <f>+C7-E7</f>
        <v>#REF!</v>
      </c>
      <c r="J7" s="86" t="e">
        <f>+F7/D7</f>
        <v>#REF!</v>
      </c>
      <c r="K7" s="86" t="e">
        <f>+F7/E7</f>
        <v>#REF!</v>
      </c>
      <c r="L7" s="87" t="e">
        <f>+F7/C7</f>
        <v>#REF!</v>
      </c>
      <c r="M7" s="32" t="e">
        <f>+E7/C7</f>
        <v>#REF!</v>
      </c>
    </row>
    <row r="8" spans="2:13" ht="22.5" customHeight="1">
      <c r="B8" s="24" t="s">
        <v>2</v>
      </c>
      <c r="C8" s="25" t="e">
        <f>+#REF!+'Inversión Mensual 0,43%'!C10</f>
        <v>#REF!</v>
      </c>
      <c r="D8" s="25" t="e">
        <f>+#REF!+'Inversión Mensual 0,43%'!D10</f>
        <v>#REF!</v>
      </c>
      <c r="E8" s="25" t="e">
        <f>+#REF!+'Inversión Mensual 0,43%'!E10</f>
        <v>#REF!</v>
      </c>
      <c r="F8" s="25" t="e">
        <f>+#REF!+'Inversión Mensual 0,43%'!F10</f>
        <v>#REF!</v>
      </c>
      <c r="G8" s="25" t="e">
        <f aca="true" t="shared" si="0" ref="G8:G18">+E8-F8</f>
        <v>#REF!</v>
      </c>
      <c r="H8" s="25" t="e">
        <f aca="true" t="shared" si="1" ref="H8:H18">+D8-E8</f>
        <v>#REF!</v>
      </c>
      <c r="I8" s="25" t="e">
        <f aca="true" t="shared" si="2" ref="I8:I18">+C8-E8</f>
        <v>#REF!</v>
      </c>
      <c r="J8" s="70" t="e">
        <f>+F8/D8</f>
        <v>#REF!</v>
      </c>
      <c r="K8" s="70" t="e">
        <f aca="true" t="shared" si="3" ref="K8:K18">+F8/E8</f>
        <v>#REF!</v>
      </c>
      <c r="L8" s="71" t="e">
        <f aca="true" t="shared" si="4" ref="L8:L18">+F8/C8</f>
        <v>#REF!</v>
      </c>
      <c r="M8" s="33" t="e">
        <f aca="true" t="shared" si="5" ref="M8:M18">+E8/C8</f>
        <v>#REF!</v>
      </c>
    </row>
    <row r="9" spans="2:13" ht="22.5" customHeight="1">
      <c r="B9" s="24" t="s">
        <v>3</v>
      </c>
      <c r="C9" s="25" t="e">
        <f>+#REF!+'Inversión Mensual 0,43%'!C11</f>
        <v>#REF!</v>
      </c>
      <c r="D9" s="25" t="e">
        <f>+#REF!+'Inversión Mensual 0,43%'!D11</f>
        <v>#REF!</v>
      </c>
      <c r="E9" s="25" t="e">
        <f>+#REF!+'Inversión Mensual 0,43%'!E11</f>
        <v>#REF!</v>
      </c>
      <c r="F9" s="25" t="e">
        <f>+#REF!+'Inversión Mensual 0,43%'!F11</f>
        <v>#REF!</v>
      </c>
      <c r="G9" s="25" t="e">
        <f t="shared" si="0"/>
        <v>#REF!</v>
      </c>
      <c r="H9" s="25" t="e">
        <f t="shared" si="1"/>
        <v>#REF!</v>
      </c>
      <c r="I9" s="25" t="e">
        <f t="shared" si="2"/>
        <v>#REF!</v>
      </c>
      <c r="J9" s="70" t="e">
        <f>+F9/D9</f>
        <v>#REF!</v>
      </c>
      <c r="K9" s="70" t="e">
        <f t="shared" si="3"/>
        <v>#REF!</v>
      </c>
      <c r="L9" s="71" t="e">
        <f t="shared" si="4"/>
        <v>#REF!</v>
      </c>
      <c r="M9" s="33" t="e">
        <f t="shared" si="5"/>
        <v>#REF!</v>
      </c>
    </row>
    <row r="10" spans="2:13" ht="22.5" customHeight="1">
      <c r="B10" s="24" t="s">
        <v>4</v>
      </c>
      <c r="C10" s="25" t="e">
        <f>+#REF!+'Inversión Mensual 0,43%'!C12</f>
        <v>#REF!</v>
      </c>
      <c r="D10" s="25" t="e">
        <f>+#REF!+'Inversión Mensual 0,43%'!D12</f>
        <v>#REF!</v>
      </c>
      <c r="E10" s="25" t="e">
        <f>+#REF!+'Inversión Mensual 0,43%'!E12</f>
        <v>#REF!</v>
      </c>
      <c r="F10" s="25" t="e">
        <f>+#REF!+'Inversión Mensual 0,43%'!F12</f>
        <v>#REF!</v>
      </c>
      <c r="G10" s="25" t="e">
        <f t="shared" si="0"/>
        <v>#REF!</v>
      </c>
      <c r="H10" s="25" t="e">
        <f t="shared" si="1"/>
        <v>#REF!</v>
      </c>
      <c r="I10" s="25" t="e">
        <f t="shared" si="2"/>
        <v>#REF!</v>
      </c>
      <c r="J10" s="70" t="e">
        <f aca="true" t="shared" si="6" ref="J10:J17">+F10/D10</f>
        <v>#REF!</v>
      </c>
      <c r="K10" s="70" t="e">
        <f t="shared" si="3"/>
        <v>#REF!</v>
      </c>
      <c r="L10" s="71" t="e">
        <f t="shared" si="4"/>
        <v>#REF!</v>
      </c>
      <c r="M10" s="33" t="e">
        <f t="shared" si="5"/>
        <v>#REF!</v>
      </c>
    </row>
    <row r="11" spans="2:13" ht="22.5" customHeight="1">
      <c r="B11" s="24" t="s">
        <v>5</v>
      </c>
      <c r="C11" s="25" t="e">
        <f>+#REF!+'Inversión Mensual 0,43%'!C13</f>
        <v>#REF!</v>
      </c>
      <c r="D11" s="25" t="e">
        <f>+#REF!+'Inversión Mensual 0,43%'!D13</f>
        <v>#REF!</v>
      </c>
      <c r="E11" s="25" t="e">
        <f>+#REF!+'Inversión Mensual 0,43%'!E13</f>
        <v>#REF!</v>
      </c>
      <c r="F11" s="25" t="e">
        <f>+#REF!+'Inversión Mensual 0,43%'!F13</f>
        <v>#REF!</v>
      </c>
      <c r="G11" s="25" t="e">
        <f t="shared" si="0"/>
        <v>#REF!</v>
      </c>
      <c r="H11" s="25" t="e">
        <f t="shared" si="1"/>
        <v>#REF!</v>
      </c>
      <c r="I11" s="25" t="e">
        <f t="shared" si="2"/>
        <v>#REF!</v>
      </c>
      <c r="J11" s="70" t="e">
        <f t="shared" si="6"/>
        <v>#REF!</v>
      </c>
      <c r="K11" s="70" t="e">
        <f t="shared" si="3"/>
        <v>#REF!</v>
      </c>
      <c r="L11" s="71" t="e">
        <f t="shared" si="4"/>
        <v>#REF!</v>
      </c>
      <c r="M11" s="33" t="e">
        <f t="shared" si="5"/>
        <v>#REF!</v>
      </c>
    </row>
    <row r="12" spans="1:13" ht="22.5" customHeight="1">
      <c r="A12" s="17" t="s">
        <v>64</v>
      </c>
      <c r="B12" s="24" t="s">
        <v>6</v>
      </c>
      <c r="C12" s="25" t="e">
        <f>+#REF!+'Inversión Mensual 0,43%'!C14</f>
        <v>#REF!</v>
      </c>
      <c r="D12" s="25" t="e">
        <f>+#REF!+'Inversión Mensual 0,43%'!D14</f>
        <v>#REF!</v>
      </c>
      <c r="E12" s="25" t="e">
        <f>+#REF!+'Inversión Mensual 0,43%'!E14</f>
        <v>#REF!</v>
      </c>
      <c r="F12" s="25" t="e">
        <f>+#REF!+'Inversión Mensual 0,43%'!F14</f>
        <v>#REF!</v>
      </c>
      <c r="G12" s="25" t="e">
        <f t="shared" si="0"/>
        <v>#REF!</v>
      </c>
      <c r="H12" s="25" t="e">
        <f t="shared" si="1"/>
        <v>#REF!</v>
      </c>
      <c r="I12" s="25" t="e">
        <f t="shared" si="2"/>
        <v>#REF!</v>
      </c>
      <c r="J12" s="70" t="e">
        <f t="shared" si="6"/>
        <v>#REF!</v>
      </c>
      <c r="K12" s="70" t="e">
        <f t="shared" si="3"/>
        <v>#REF!</v>
      </c>
      <c r="L12" s="71" t="e">
        <f t="shared" si="4"/>
        <v>#REF!</v>
      </c>
      <c r="M12" s="33" t="e">
        <f t="shared" si="5"/>
        <v>#REF!</v>
      </c>
    </row>
    <row r="13" spans="2:13" ht="22.5" customHeight="1">
      <c r="B13" s="24" t="s">
        <v>7</v>
      </c>
      <c r="C13" s="25" t="e">
        <f>+#REF!+'Inversión Mensual 0,43%'!C15</f>
        <v>#REF!</v>
      </c>
      <c r="D13" s="25" t="e">
        <f>+#REF!+'Inversión Mensual 0,43%'!D15</f>
        <v>#REF!</v>
      </c>
      <c r="E13" s="25" t="e">
        <f>+#REF!+'Inversión Mensual 0,43%'!E15</f>
        <v>#REF!</v>
      </c>
      <c r="F13" s="25" t="e">
        <f>+#REF!+'Inversión Mensual 0,43%'!F15</f>
        <v>#REF!</v>
      </c>
      <c r="G13" s="25" t="e">
        <f t="shared" si="0"/>
        <v>#REF!</v>
      </c>
      <c r="H13" s="25" t="e">
        <f t="shared" si="1"/>
        <v>#REF!</v>
      </c>
      <c r="I13" s="25" t="e">
        <f t="shared" si="2"/>
        <v>#REF!</v>
      </c>
      <c r="J13" s="70" t="e">
        <f t="shared" si="6"/>
        <v>#REF!</v>
      </c>
      <c r="K13" s="70" t="e">
        <f t="shared" si="3"/>
        <v>#REF!</v>
      </c>
      <c r="L13" s="71" t="e">
        <f t="shared" si="4"/>
        <v>#REF!</v>
      </c>
      <c r="M13" s="33" t="e">
        <f t="shared" si="5"/>
        <v>#REF!</v>
      </c>
    </row>
    <row r="14" spans="2:13" ht="22.5" customHeight="1">
      <c r="B14" s="24" t="s">
        <v>8</v>
      </c>
      <c r="C14" s="25" t="e">
        <f>+#REF!+'Inversión Mensual 0,43%'!C16</f>
        <v>#REF!</v>
      </c>
      <c r="D14" s="25" t="e">
        <f>+#REF!+'Inversión Mensual 0,43%'!D16</f>
        <v>#REF!</v>
      </c>
      <c r="E14" s="25" t="e">
        <f>+#REF!+'Inversión Mensual 0,43%'!E16</f>
        <v>#REF!</v>
      </c>
      <c r="F14" s="25" t="e">
        <f>+#REF!+'Inversión Mensual 0,43%'!F16</f>
        <v>#REF!</v>
      </c>
      <c r="G14" s="25" t="e">
        <f t="shared" si="0"/>
        <v>#REF!</v>
      </c>
      <c r="H14" s="25" t="e">
        <f t="shared" si="1"/>
        <v>#REF!</v>
      </c>
      <c r="I14" s="25" t="e">
        <f t="shared" si="2"/>
        <v>#REF!</v>
      </c>
      <c r="J14" s="71" t="e">
        <f t="shared" si="6"/>
        <v>#REF!</v>
      </c>
      <c r="K14" s="70" t="e">
        <f t="shared" si="3"/>
        <v>#REF!</v>
      </c>
      <c r="L14" s="71" t="e">
        <f t="shared" si="4"/>
        <v>#REF!</v>
      </c>
      <c r="M14" s="33" t="e">
        <f t="shared" si="5"/>
        <v>#REF!</v>
      </c>
    </row>
    <row r="15" spans="2:13" ht="22.5" customHeight="1">
      <c r="B15" s="24" t="s">
        <v>9</v>
      </c>
      <c r="C15" s="25" t="e">
        <f>+#REF!+'Inversión Mensual 0,43%'!C17</f>
        <v>#REF!</v>
      </c>
      <c r="D15" s="25" t="e">
        <f>+#REF!+'Inversión Mensual 0,43%'!D17</f>
        <v>#REF!</v>
      </c>
      <c r="E15" s="25" t="e">
        <f>+#REF!+'Inversión Mensual 0,43%'!E17</f>
        <v>#REF!</v>
      </c>
      <c r="F15" s="25" t="e">
        <f>+#REF!+'Inversión Mensual 0,43%'!F17</f>
        <v>#REF!</v>
      </c>
      <c r="G15" s="25" t="e">
        <f t="shared" si="0"/>
        <v>#REF!</v>
      </c>
      <c r="H15" s="25" t="e">
        <f t="shared" si="1"/>
        <v>#REF!</v>
      </c>
      <c r="I15" s="25" t="e">
        <f t="shared" si="2"/>
        <v>#REF!</v>
      </c>
      <c r="J15" s="70" t="e">
        <f t="shared" si="6"/>
        <v>#REF!</v>
      </c>
      <c r="K15" s="70" t="e">
        <f t="shared" si="3"/>
        <v>#REF!</v>
      </c>
      <c r="L15" s="71" t="e">
        <f t="shared" si="4"/>
        <v>#REF!</v>
      </c>
      <c r="M15" s="33" t="e">
        <f t="shared" si="5"/>
        <v>#REF!</v>
      </c>
    </row>
    <row r="16" spans="2:13" ht="22.5" customHeight="1">
      <c r="B16" s="24" t="s">
        <v>28</v>
      </c>
      <c r="C16" s="25" t="e">
        <f>+#REF!+'Inversión Mensual 0,43%'!C18</f>
        <v>#REF!</v>
      </c>
      <c r="D16" s="25" t="e">
        <f>+#REF!+'Inversión Mensual 0,43%'!D18</f>
        <v>#REF!</v>
      </c>
      <c r="E16" s="25" t="e">
        <f>+#REF!+'Inversión Mensual 0,43%'!E18</f>
        <v>#REF!</v>
      </c>
      <c r="F16" s="25" t="e">
        <f>+#REF!+'Inversión Mensual 0,43%'!F18</f>
        <v>#REF!</v>
      </c>
      <c r="G16" s="25" t="e">
        <f t="shared" si="0"/>
        <v>#REF!</v>
      </c>
      <c r="H16" s="25" t="e">
        <f t="shared" si="1"/>
        <v>#REF!</v>
      </c>
      <c r="I16" s="25" t="e">
        <f t="shared" si="2"/>
        <v>#REF!</v>
      </c>
      <c r="J16" s="70" t="e">
        <f t="shared" si="6"/>
        <v>#REF!</v>
      </c>
      <c r="K16" s="70" t="e">
        <f t="shared" si="3"/>
        <v>#REF!</v>
      </c>
      <c r="L16" s="71" t="e">
        <f t="shared" si="4"/>
        <v>#REF!</v>
      </c>
      <c r="M16" s="33" t="e">
        <f t="shared" si="5"/>
        <v>#REF!</v>
      </c>
    </row>
    <row r="17" spans="2:13" ht="22.5" customHeight="1">
      <c r="B17" s="24" t="s">
        <v>29</v>
      </c>
      <c r="C17" s="25" t="e">
        <f>+#REF!+'Inversión Mensual 0,43%'!C19</f>
        <v>#REF!</v>
      </c>
      <c r="D17" s="25" t="e">
        <f>+#REF!+'Inversión Mensual 0,43%'!D19</f>
        <v>#REF!</v>
      </c>
      <c r="E17" s="25" t="e">
        <f>+#REF!+'Inversión Mensual 0,43%'!E19</f>
        <v>#REF!</v>
      </c>
      <c r="F17" s="25" t="e">
        <f>+#REF!+'Inversión Mensual 0,43%'!F19</f>
        <v>#REF!</v>
      </c>
      <c r="G17" s="25" t="e">
        <f t="shared" si="0"/>
        <v>#REF!</v>
      </c>
      <c r="H17" s="25" t="e">
        <f t="shared" si="1"/>
        <v>#REF!</v>
      </c>
      <c r="I17" s="25" t="e">
        <f t="shared" si="2"/>
        <v>#REF!</v>
      </c>
      <c r="J17" s="70" t="e">
        <f t="shared" si="6"/>
        <v>#REF!</v>
      </c>
      <c r="K17" s="70" t="e">
        <f t="shared" si="3"/>
        <v>#REF!</v>
      </c>
      <c r="L17" s="71" t="e">
        <f t="shared" si="4"/>
        <v>#REF!</v>
      </c>
      <c r="M17" s="33" t="e">
        <f t="shared" si="5"/>
        <v>#REF!</v>
      </c>
    </row>
    <row r="18" spans="2:13" ht="22.5" customHeight="1" thickBot="1">
      <c r="B18" s="36" t="s">
        <v>30</v>
      </c>
      <c r="C18" s="25" t="e">
        <f>+#REF!+'Inversión Mensual 0,43%'!C20</f>
        <v>#REF!</v>
      </c>
      <c r="D18" s="25" t="e">
        <f>+#REF!+'Inversión Mensual 0,43%'!D20</f>
        <v>#REF!</v>
      </c>
      <c r="E18" s="25" t="e">
        <f>+#REF!+'Inversión Mensual 0,43%'!E20</f>
        <v>#REF!</v>
      </c>
      <c r="F18" s="25" t="e">
        <f>+#REF!+'Inversión Mensual 0,43%'!F20</f>
        <v>#REF!</v>
      </c>
      <c r="G18" s="37" t="e">
        <f t="shared" si="0"/>
        <v>#REF!</v>
      </c>
      <c r="H18" s="37" t="e">
        <f t="shared" si="1"/>
        <v>#REF!</v>
      </c>
      <c r="I18" s="37" t="e">
        <f t="shared" si="2"/>
        <v>#REF!</v>
      </c>
      <c r="J18" s="82" t="e">
        <f>+F18/D18</f>
        <v>#REF!</v>
      </c>
      <c r="K18" s="82" t="e">
        <f t="shared" si="3"/>
        <v>#REF!</v>
      </c>
      <c r="L18" s="83" t="e">
        <f t="shared" si="4"/>
        <v>#REF!</v>
      </c>
      <c r="M18" s="84" t="e">
        <f t="shared" si="5"/>
        <v>#REF!</v>
      </c>
    </row>
    <row r="19" spans="2:13" ht="22.5" customHeight="1" thickBot="1">
      <c r="B19" s="19" t="s">
        <v>10</v>
      </c>
      <c r="C19" s="38" t="e">
        <f aca="true" t="shared" si="7" ref="C19:I19">SUM(C7:C18)</f>
        <v>#REF!</v>
      </c>
      <c r="D19" s="38" t="e">
        <f t="shared" si="7"/>
        <v>#REF!</v>
      </c>
      <c r="E19" s="44" t="e">
        <f t="shared" si="7"/>
        <v>#REF!</v>
      </c>
      <c r="F19" s="38" t="e">
        <f t="shared" si="7"/>
        <v>#REF!</v>
      </c>
      <c r="G19" s="38" t="e">
        <f t="shared" si="7"/>
        <v>#REF!</v>
      </c>
      <c r="H19" s="38" t="e">
        <f t="shared" si="7"/>
        <v>#REF!</v>
      </c>
      <c r="I19" s="38" t="e">
        <f t="shared" si="7"/>
        <v>#REF!</v>
      </c>
      <c r="J19" s="85" t="e">
        <f>+F19/D19</f>
        <v>#REF!</v>
      </c>
      <c r="K19" s="85" t="e">
        <f>+F19/E19</f>
        <v>#REF!</v>
      </c>
      <c r="L19" s="85" t="e">
        <f>+F19/C19</f>
        <v>#REF!</v>
      </c>
      <c r="M19" s="34" t="e">
        <f>+E19/C19</f>
        <v>#REF!</v>
      </c>
    </row>
  </sheetData>
  <sheetProtection/>
  <mergeCells count="4">
    <mergeCell ref="B2:M2"/>
    <mergeCell ref="B3:M3"/>
    <mergeCell ref="B4:M4"/>
    <mergeCell ref="B5:M5"/>
  </mergeCells>
  <printOptions horizontalCentered="1"/>
  <pageMargins left="0.4330708661417323" right="0.15748031496062992" top="0.5905511811023623" bottom="0.7480314960629921" header="0.31496062992125984" footer="0.31496062992125984"/>
  <pageSetup horizontalDpi="600" verticalDpi="600" orientation="landscape" paperSize="5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24"/>
  <sheetViews>
    <sheetView zoomScale="80" zoomScaleNormal="80" zoomScalePageLayoutView="0" workbookViewId="0" topLeftCell="A1">
      <selection activeCell="B2" sqref="B2:M2"/>
    </sheetView>
  </sheetViews>
  <sheetFormatPr defaultColWidth="11.421875" defaultRowHeight="22.5" customHeight="1"/>
  <cols>
    <col min="1" max="1" width="1.57421875" style="17" customWidth="1"/>
    <col min="2" max="2" width="11.8515625" style="17" customWidth="1"/>
    <col min="3" max="3" width="23.57421875" style="18" customWidth="1"/>
    <col min="4" max="4" width="20.57421875" style="18" customWidth="1"/>
    <col min="5" max="5" width="20.57421875" style="18" bestFit="1" customWidth="1"/>
    <col min="6" max="6" width="20.140625" style="18" customWidth="1"/>
    <col min="7" max="7" width="20.57421875" style="17" bestFit="1" customWidth="1"/>
    <col min="8" max="8" width="22.57421875" style="17" bestFit="1" customWidth="1"/>
    <col min="9" max="9" width="20.421875" style="17" customWidth="1"/>
    <col min="10" max="10" width="16.421875" style="17" customWidth="1"/>
    <col min="11" max="11" width="15.57421875" style="17" customWidth="1"/>
    <col min="12" max="12" width="15.421875" style="17" customWidth="1"/>
    <col min="13" max="13" width="17.421875" style="17" customWidth="1"/>
    <col min="14" max="14" width="17.57421875" style="17" bestFit="1" customWidth="1"/>
    <col min="15" max="16384" width="11.421875" style="17" customWidth="1"/>
  </cols>
  <sheetData>
    <row r="2" spans="2:13" ht="18" customHeight="1">
      <c r="B2" s="196" t="s">
        <v>20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2:13" ht="18" customHeight="1">
      <c r="B3" s="196" t="s">
        <v>39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2:13" ht="18" customHeight="1">
      <c r="B4" s="196" t="s">
        <v>151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5:9" ht="22.5" customHeight="1">
      <c r="E5" s="191" t="s">
        <v>146</v>
      </c>
      <c r="F5" s="191"/>
      <c r="G5" s="191"/>
      <c r="H5" s="191"/>
      <c r="I5" s="191"/>
    </row>
    <row r="6" spans="5:9" ht="22.5" customHeight="1">
      <c r="E6" s="191"/>
      <c r="F6" s="191"/>
      <c r="G6" s="191"/>
      <c r="H6" s="191"/>
      <c r="I6" s="191"/>
    </row>
    <row r="7" spans="5:9" ht="22.5" customHeight="1" thickBot="1">
      <c r="E7" s="157"/>
      <c r="F7" s="157"/>
      <c r="G7" s="157"/>
      <c r="H7" s="157"/>
      <c r="I7" s="157"/>
    </row>
    <row r="8" spans="2:13" ht="67.5" customHeight="1" thickBot="1">
      <c r="B8" s="173" t="s">
        <v>0</v>
      </c>
      <c r="C8" s="177" t="s">
        <v>34</v>
      </c>
      <c r="D8" s="174" t="s">
        <v>35</v>
      </c>
      <c r="E8" s="177" t="s">
        <v>36</v>
      </c>
      <c r="F8" s="175" t="s">
        <v>31</v>
      </c>
      <c r="G8" s="54" t="s">
        <v>70</v>
      </c>
      <c r="H8" s="54" t="s">
        <v>44</v>
      </c>
      <c r="I8" s="54" t="s">
        <v>45</v>
      </c>
      <c r="J8" s="54" t="s">
        <v>51</v>
      </c>
      <c r="K8" s="54" t="s">
        <v>41</v>
      </c>
      <c r="L8" s="54" t="s">
        <v>52</v>
      </c>
      <c r="M8" s="55" t="s">
        <v>42</v>
      </c>
    </row>
    <row r="9" spans="2:14" ht="22.5" customHeight="1">
      <c r="B9" s="72" t="s">
        <v>1</v>
      </c>
      <c r="C9" s="176">
        <v>41666000</v>
      </c>
      <c r="D9" s="167"/>
      <c r="E9" s="176">
        <v>41547400</v>
      </c>
      <c r="F9" s="167"/>
      <c r="G9" s="73">
        <f>+E9-F9</f>
        <v>41547400</v>
      </c>
      <c r="H9" s="73">
        <f>+D9-E9</f>
        <v>-41547400</v>
      </c>
      <c r="I9" s="73">
        <f>+C9-E9</f>
        <v>118600</v>
      </c>
      <c r="J9" s="74"/>
      <c r="K9" s="74"/>
      <c r="L9" s="75"/>
      <c r="M9" s="76"/>
      <c r="N9" s="23"/>
    </row>
    <row r="10" spans="2:14" ht="22.5" customHeight="1">
      <c r="B10" s="24" t="s">
        <v>2</v>
      </c>
      <c r="C10" s="176">
        <v>41666000</v>
      </c>
      <c r="D10" s="168"/>
      <c r="E10" s="176">
        <v>41547400</v>
      </c>
      <c r="F10" s="168"/>
      <c r="G10" s="25">
        <f aca="true" t="shared" si="0" ref="G10:G20">+E10-F10</f>
        <v>41547400</v>
      </c>
      <c r="H10" s="25">
        <f aca="true" t="shared" si="1" ref="H10:H20">+D10-E10</f>
        <v>-41547400</v>
      </c>
      <c r="I10" s="25">
        <f aca="true" t="shared" si="2" ref="I10:I20">+C10-E10</f>
        <v>118600</v>
      </c>
      <c r="J10" s="70"/>
      <c r="K10" s="70"/>
      <c r="L10" s="71"/>
      <c r="M10" s="33"/>
      <c r="N10" s="23"/>
    </row>
    <row r="11" spans="2:14" ht="22.5" customHeight="1">
      <c r="B11" s="24" t="s">
        <v>3</v>
      </c>
      <c r="C11" s="176">
        <v>41666000</v>
      </c>
      <c r="D11" s="168"/>
      <c r="E11" s="176">
        <v>41547400</v>
      </c>
      <c r="F11" s="168"/>
      <c r="G11" s="25">
        <f t="shared" si="0"/>
        <v>41547400</v>
      </c>
      <c r="H11" s="25">
        <f t="shared" si="1"/>
        <v>-41547400</v>
      </c>
      <c r="I11" s="25">
        <f t="shared" si="2"/>
        <v>118600</v>
      </c>
      <c r="J11" s="70"/>
      <c r="K11" s="70"/>
      <c r="L11" s="71"/>
      <c r="M11" s="33"/>
      <c r="N11" s="23"/>
    </row>
    <row r="12" spans="2:14" ht="22.5" customHeight="1">
      <c r="B12" s="24" t="s">
        <v>4</v>
      </c>
      <c r="C12" s="176">
        <v>41666000</v>
      </c>
      <c r="D12" s="168"/>
      <c r="E12" s="176">
        <v>41547400</v>
      </c>
      <c r="F12" s="168"/>
      <c r="G12" s="25">
        <f t="shared" si="0"/>
        <v>41547400</v>
      </c>
      <c r="H12" s="25">
        <f t="shared" si="1"/>
        <v>-41547400</v>
      </c>
      <c r="I12" s="25">
        <f t="shared" si="2"/>
        <v>118600</v>
      </c>
      <c r="J12" s="70"/>
      <c r="K12" s="70"/>
      <c r="L12" s="71"/>
      <c r="M12" s="33"/>
      <c r="N12" s="23"/>
    </row>
    <row r="13" spans="2:14" ht="22.5" customHeight="1">
      <c r="B13" s="24" t="s">
        <v>5</v>
      </c>
      <c r="C13" s="176">
        <v>41666000</v>
      </c>
      <c r="D13" s="168"/>
      <c r="E13" s="176">
        <v>41547400</v>
      </c>
      <c r="F13" s="168"/>
      <c r="G13" s="25">
        <f t="shared" si="0"/>
        <v>41547400</v>
      </c>
      <c r="H13" s="25">
        <f t="shared" si="1"/>
        <v>-41547400</v>
      </c>
      <c r="I13" s="25">
        <f t="shared" si="2"/>
        <v>118600</v>
      </c>
      <c r="J13" s="70"/>
      <c r="K13" s="70"/>
      <c r="L13" s="71"/>
      <c r="M13" s="33"/>
      <c r="N13" s="23"/>
    </row>
    <row r="14" spans="2:14" ht="22.5" customHeight="1">
      <c r="B14" s="24" t="s">
        <v>6</v>
      </c>
      <c r="C14" s="176">
        <v>41666000</v>
      </c>
      <c r="D14" s="168"/>
      <c r="E14" s="176">
        <v>41547400</v>
      </c>
      <c r="F14" s="168"/>
      <c r="G14" s="25">
        <f t="shared" si="0"/>
        <v>41547400</v>
      </c>
      <c r="H14" s="25">
        <f t="shared" si="1"/>
        <v>-41547400</v>
      </c>
      <c r="I14" s="25">
        <f t="shared" si="2"/>
        <v>118600</v>
      </c>
      <c r="J14" s="70"/>
      <c r="K14" s="70"/>
      <c r="L14" s="71"/>
      <c r="M14" s="33"/>
      <c r="N14" s="23"/>
    </row>
    <row r="15" spans="2:14" ht="22.5" customHeight="1">
      <c r="B15" s="24" t="s">
        <v>7</v>
      </c>
      <c r="C15" s="176">
        <v>41666000</v>
      </c>
      <c r="D15" s="168"/>
      <c r="E15" s="176">
        <v>41547400</v>
      </c>
      <c r="F15" s="168"/>
      <c r="G15" s="25">
        <f t="shared" si="0"/>
        <v>41547400</v>
      </c>
      <c r="H15" s="25">
        <f t="shared" si="1"/>
        <v>-41547400</v>
      </c>
      <c r="I15" s="25">
        <f t="shared" si="2"/>
        <v>118600</v>
      </c>
      <c r="J15" s="70"/>
      <c r="K15" s="70"/>
      <c r="L15" s="71"/>
      <c r="M15" s="33"/>
      <c r="N15" s="23"/>
    </row>
    <row r="16" spans="2:14" ht="22.5" customHeight="1">
      <c r="B16" s="24" t="s">
        <v>8</v>
      </c>
      <c r="C16" s="176">
        <v>41666000</v>
      </c>
      <c r="D16" s="168"/>
      <c r="E16" s="176">
        <v>41547400</v>
      </c>
      <c r="F16" s="168"/>
      <c r="G16" s="25">
        <f t="shared" si="0"/>
        <v>41547400</v>
      </c>
      <c r="H16" s="25">
        <f t="shared" si="1"/>
        <v>-41547400</v>
      </c>
      <c r="I16" s="25">
        <f t="shared" si="2"/>
        <v>118600</v>
      </c>
      <c r="J16" s="70"/>
      <c r="K16" s="70"/>
      <c r="L16" s="71"/>
      <c r="M16" s="33"/>
      <c r="N16" s="23"/>
    </row>
    <row r="17" spans="2:14" ht="22.5" customHeight="1">
      <c r="B17" s="24" t="s">
        <v>9</v>
      </c>
      <c r="C17" s="176">
        <v>41666000</v>
      </c>
      <c r="D17" s="168"/>
      <c r="E17" s="176">
        <v>41547400</v>
      </c>
      <c r="F17" s="168"/>
      <c r="G17" s="25">
        <f t="shared" si="0"/>
        <v>41547400</v>
      </c>
      <c r="H17" s="25">
        <f t="shared" si="1"/>
        <v>-41547400</v>
      </c>
      <c r="I17" s="25">
        <f t="shared" si="2"/>
        <v>118600</v>
      </c>
      <c r="J17" s="70"/>
      <c r="K17" s="70"/>
      <c r="L17" s="71"/>
      <c r="M17" s="33"/>
      <c r="N17" s="23"/>
    </row>
    <row r="18" spans="2:14" ht="22.5" customHeight="1">
      <c r="B18" s="24" t="s">
        <v>28</v>
      </c>
      <c r="C18" s="176">
        <v>41666000</v>
      </c>
      <c r="D18" s="168"/>
      <c r="E18" s="176">
        <v>41547400</v>
      </c>
      <c r="F18" s="168"/>
      <c r="G18" s="25">
        <f t="shared" si="0"/>
        <v>41547400</v>
      </c>
      <c r="H18" s="25">
        <f t="shared" si="1"/>
        <v>-41547400</v>
      </c>
      <c r="I18" s="25">
        <f t="shared" si="2"/>
        <v>118600</v>
      </c>
      <c r="J18" s="70"/>
      <c r="K18" s="70"/>
      <c r="L18" s="71"/>
      <c r="M18" s="33"/>
      <c r="N18" s="23"/>
    </row>
    <row r="19" spans="2:14" ht="22.5" customHeight="1">
      <c r="B19" s="24" t="s">
        <v>29</v>
      </c>
      <c r="C19" s="176">
        <v>41666000</v>
      </c>
      <c r="D19" s="168"/>
      <c r="E19" s="176">
        <v>41547400</v>
      </c>
      <c r="F19" s="168"/>
      <c r="G19" s="25">
        <f t="shared" si="0"/>
        <v>41547400</v>
      </c>
      <c r="H19" s="25">
        <f t="shared" si="1"/>
        <v>-41547400</v>
      </c>
      <c r="I19" s="25">
        <f t="shared" si="2"/>
        <v>118600</v>
      </c>
      <c r="J19" s="70"/>
      <c r="K19" s="70"/>
      <c r="L19" s="71"/>
      <c r="M19" s="33"/>
      <c r="N19" s="23"/>
    </row>
    <row r="20" spans="2:14" ht="22.5" customHeight="1" thickBot="1">
      <c r="B20" s="77" t="s">
        <v>30</v>
      </c>
      <c r="C20" s="176">
        <v>41666000</v>
      </c>
      <c r="D20" s="169"/>
      <c r="E20" s="176">
        <v>41547400</v>
      </c>
      <c r="F20" s="169"/>
      <c r="G20" s="78">
        <f t="shared" si="0"/>
        <v>41547400</v>
      </c>
      <c r="H20" s="78">
        <f t="shared" si="1"/>
        <v>-41547400</v>
      </c>
      <c r="I20" s="78">
        <f t="shared" si="2"/>
        <v>118600</v>
      </c>
      <c r="J20" s="79"/>
      <c r="K20" s="79"/>
      <c r="L20" s="80"/>
      <c r="M20" s="81"/>
      <c r="N20" s="23"/>
    </row>
    <row r="21" spans="2:13" ht="22.5" customHeight="1" thickBot="1">
      <c r="B21" s="67" t="s">
        <v>10</v>
      </c>
      <c r="C21" s="38">
        <f aca="true" t="shared" si="3" ref="C21:I21">SUM(C9:C20)</f>
        <v>499992000</v>
      </c>
      <c r="D21" s="38">
        <f t="shared" si="3"/>
        <v>0</v>
      </c>
      <c r="E21" s="172">
        <f t="shared" si="3"/>
        <v>498568800</v>
      </c>
      <c r="F21" s="38">
        <f t="shared" si="3"/>
        <v>0</v>
      </c>
      <c r="G21" s="68">
        <f t="shared" si="3"/>
        <v>498568800</v>
      </c>
      <c r="H21" s="68">
        <f t="shared" si="3"/>
        <v>-498568800</v>
      </c>
      <c r="I21" s="68">
        <f t="shared" si="3"/>
        <v>1423200</v>
      </c>
      <c r="J21" s="106"/>
      <c r="K21" s="112"/>
      <c r="L21" s="107"/>
      <c r="M21" s="69"/>
    </row>
    <row r="22" ht="22.5" customHeight="1">
      <c r="I22" s="51"/>
    </row>
    <row r="23" ht="22.5" customHeight="1">
      <c r="G23" s="57"/>
    </row>
    <row r="24" spans="7:10" ht="22.5" customHeight="1">
      <c r="G24" s="23"/>
      <c r="H24" s="23"/>
      <c r="I24" s="23"/>
      <c r="J24" s="23"/>
    </row>
  </sheetData>
  <sheetProtection/>
  <mergeCells count="4">
    <mergeCell ref="B2:M2"/>
    <mergeCell ref="B3:M3"/>
    <mergeCell ref="B4:M4"/>
    <mergeCell ref="E5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="80" zoomScaleNormal="80" zoomScalePageLayoutView="0" workbookViewId="0" topLeftCell="A1">
      <selection activeCell="E14" sqref="E14"/>
    </sheetView>
  </sheetViews>
  <sheetFormatPr defaultColWidth="19.421875" defaultRowHeight="15"/>
  <cols>
    <col min="1" max="1" width="22.8515625" style="11" customWidth="1"/>
    <col min="2" max="2" width="22.00390625" style="11" customWidth="1"/>
    <col min="3" max="3" width="23.140625" style="11" bestFit="1" customWidth="1"/>
    <col min="4" max="4" width="22.00390625" style="11" bestFit="1" customWidth="1"/>
    <col min="5" max="5" width="22.140625" style="11" bestFit="1" customWidth="1"/>
    <col min="6" max="6" width="14.421875" style="11" bestFit="1" customWidth="1"/>
    <col min="7" max="7" width="23.421875" style="11" customWidth="1"/>
    <col min="8" max="8" width="19.57421875" style="11" customWidth="1"/>
    <col min="9" max="9" width="16.421875" style="11" customWidth="1"/>
    <col min="10" max="10" width="18.140625" style="11" customWidth="1"/>
    <col min="11" max="11" width="19.421875" style="11" customWidth="1"/>
    <col min="12" max="12" width="22.00390625" style="11" bestFit="1" customWidth="1"/>
    <col min="13" max="16384" width="19.421875" style="11" customWidth="1"/>
  </cols>
  <sheetData>
    <row r="1" ht="15" customHeight="1">
      <c r="E1" s="13"/>
    </row>
    <row r="2" spans="1:10" ht="1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ht="15" customHeight="1">
      <c r="E3" s="13"/>
    </row>
    <row r="4" ht="15" customHeight="1">
      <c r="E4" s="13"/>
    </row>
    <row r="5" spans="1:11" ht="18" customHeight="1">
      <c r="A5" s="198" t="s">
        <v>21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1" ht="18" customHeight="1">
      <c r="A6" s="198" t="s">
        <v>38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1" ht="18" customHeight="1">
      <c r="A7" s="198" t="s">
        <v>81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</row>
    <row r="8" spans="2:5" ht="15" customHeight="1" thickBot="1">
      <c r="B8" s="12"/>
      <c r="C8" s="12"/>
      <c r="D8" s="12"/>
      <c r="E8" s="12"/>
    </row>
    <row r="9" spans="1:12" ht="78" customHeight="1" thickBot="1">
      <c r="A9" s="95" t="s">
        <v>48</v>
      </c>
      <c r="B9" s="40" t="s">
        <v>34</v>
      </c>
      <c r="C9" s="40" t="s">
        <v>35</v>
      </c>
      <c r="D9" s="40" t="s">
        <v>32</v>
      </c>
      <c r="E9" s="40" t="s">
        <v>31</v>
      </c>
      <c r="F9" s="40" t="s">
        <v>66</v>
      </c>
      <c r="G9" s="40" t="s">
        <v>46</v>
      </c>
      <c r="H9" s="40" t="s">
        <v>45</v>
      </c>
      <c r="I9" s="40" t="s">
        <v>51</v>
      </c>
      <c r="J9" s="40" t="s">
        <v>41</v>
      </c>
      <c r="K9" s="40" t="s">
        <v>42</v>
      </c>
      <c r="L9" s="41" t="s">
        <v>49</v>
      </c>
    </row>
    <row r="10" spans="1:12" ht="30" customHeight="1">
      <c r="A10" s="97" t="s">
        <v>37</v>
      </c>
      <c r="B10" s="98" t="e">
        <f>+#REF!+'Inv.Mensual x programa 0,43%'!#REF!</f>
        <v>#REF!</v>
      </c>
      <c r="C10" s="98" t="e">
        <f>+#REF!+'Inv.Mensual x programa 0,43%'!#REF!</f>
        <v>#REF!</v>
      </c>
      <c r="D10" s="98" t="e">
        <f>+#REF!+'Inv.Mensual x programa 0,43%'!#REF!</f>
        <v>#REF!</v>
      </c>
      <c r="E10" s="98" t="e">
        <f>+#REF!+'Inv.Mensual x programa 0,43%'!#REF!</f>
        <v>#REF!</v>
      </c>
      <c r="F10" s="98" t="e">
        <f>+D10-E10</f>
        <v>#REF!</v>
      </c>
      <c r="G10" s="98" t="e">
        <f>+C10-D10</f>
        <v>#REF!</v>
      </c>
      <c r="H10" s="98" t="e">
        <f>+B10-D10</f>
        <v>#REF!</v>
      </c>
      <c r="I10" s="99" t="e">
        <f>+E10/C10</f>
        <v>#REF!</v>
      </c>
      <c r="J10" s="101" t="e">
        <f>+E10/D10</f>
        <v>#REF!</v>
      </c>
      <c r="K10" s="101" t="e">
        <f>+D10/B10</f>
        <v>#REF!</v>
      </c>
      <c r="L10" s="103" t="e">
        <f>+E10/B10</f>
        <v>#REF!</v>
      </c>
    </row>
    <row r="11" spans="1:12" ht="30" customHeight="1" thickBot="1">
      <c r="A11" s="111" t="s">
        <v>74</v>
      </c>
      <c r="B11" s="42" t="e">
        <f>+#REF!+'Inv.Mensual x programa 0,43%'!B12</f>
        <v>#REF!</v>
      </c>
      <c r="C11" s="42" t="e">
        <f>+#REF!+'Inv.Mensual x programa 0,43%'!C12</f>
        <v>#REF!</v>
      </c>
      <c r="D11" s="42" t="e">
        <f>+#REF!+'Inv.Mensual x programa 0,43%'!D12</f>
        <v>#REF!</v>
      </c>
      <c r="E11" s="42" t="e">
        <f>+#REF!+'Inv.Mensual x programa 0,43%'!E12</f>
        <v>#REF!</v>
      </c>
      <c r="F11" s="42" t="e">
        <f>+D11-E11</f>
        <v>#REF!</v>
      </c>
      <c r="G11" s="42" t="e">
        <f>+C11-D11</f>
        <v>#REF!</v>
      </c>
      <c r="H11" s="42" t="e">
        <f>+B11-D11</f>
        <v>#REF!</v>
      </c>
      <c r="I11" s="49" t="e">
        <f>+E11/C11</f>
        <v>#REF!</v>
      </c>
      <c r="J11" s="102" t="e">
        <f>+E11/D11</f>
        <v>#REF!</v>
      </c>
      <c r="K11" s="102" t="e">
        <f>+D11/B11</f>
        <v>#REF!</v>
      </c>
      <c r="L11" s="104" t="e">
        <f>+E11/B11</f>
        <v>#REF!</v>
      </c>
    </row>
    <row r="12" spans="1:12" s="39" customFormat="1" ht="27" customHeight="1" thickBot="1">
      <c r="A12" s="96" t="s">
        <v>10</v>
      </c>
      <c r="B12" s="43" t="e">
        <f aca="true" t="shared" si="0" ref="B12:H12">SUM(B10:B11)</f>
        <v>#REF!</v>
      </c>
      <c r="C12" s="43" t="e">
        <f t="shared" si="0"/>
        <v>#REF!</v>
      </c>
      <c r="D12" s="43" t="e">
        <f t="shared" si="0"/>
        <v>#REF!</v>
      </c>
      <c r="E12" s="43" t="e">
        <f t="shared" si="0"/>
        <v>#REF!</v>
      </c>
      <c r="F12" s="43" t="e">
        <f t="shared" si="0"/>
        <v>#REF!</v>
      </c>
      <c r="G12" s="43" t="e">
        <f t="shared" si="0"/>
        <v>#REF!</v>
      </c>
      <c r="H12" s="43" t="e">
        <f t="shared" si="0"/>
        <v>#REF!</v>
      </c>
      <c r="I12" s="50" t="e">
        <f>+E12/C12</f>
        <v>#REF!</v>
      </c>
      <c r="J12" s="100" t="e">
        <f>+E12/D12</f>
        <v>#REF!</v>
      </c>
      <c r="K12" s="100" t="e">
        <f>+D12/B12</f>
        <v>#REF!</v>
      </c>
      <c r="L12" s="105" t="e">
        <f>+E12/B12</f>
        <v>#REF!</v>
      </c>
    </row>
    <row r="13" ht="15" customHeight="1">
      <c r="E13" s="13"/>
    </row>
    <row r="14" spans="2:9" ht="15" customHeight="1">
      <c r="B14" s="45"/>
      <c r="C14" s="45"/>
      <c r="D14" s="45"/>
      <c r="E14" s="13"/>
      <c r="F14" s="45"/>
      <c r="G14" s="45"/>
      <c r="H14" s="45"/>
      <c r="I14" s="45"/>
    </row>
    <row r="15" spans="2:9" ht="15" customHeight="1">
      <c r="B15" s="45"/>
      <c r="C15" s="45"/>
      <c r="D15" s="45"/>
      <c r="E15" s="45"/>
      <c r="F15" s="45"/>
      <c r="G15" s="45"/>
      <c r="H15" s="45"/>
      <c r="I15" s="45"/>
    </row>
    <row r="16" ht="15" customHeight="1">
      <c r="E16" s="13"/>
    </row>
    <row r="17" ht="15" customHeight="1">
      <c r="E17" s="13"/>
    </row>
    <row r="18" ht="15" customHeight="1">
      <c r="E18" s="13"/>
    </row>
    <row r="19" ht="15" customHeight="1">
      <c r="E19" s="13"/>
    </row>
    <row r="20" ht="15" customHeight="1">
      <c r="E20" s="13"/>
    </row>
    <row r="21" ht="15" customHeight="1">
      <c r="E21" s="13"/>
    </row>
    <row r="22" ht="15" customHeight="1">
      <c r="E22" s="13"/>
    </row>
    <row r="23" ht="15" customHeight="1">
      <c r="E23" s="13"/>
    </row>
    <row r="24" ht="15" customHeight="1">
      <c r="E24" s="13"/>
    </row>
    <row r="25" ht="15" customHeight="1">
      <c r="E25" s="13"/>
    </row>
    <row r="26" ht="15" customHeight="1">
      <c r="E26" s="13"/>
    </row>
    <row r="27" ht="15" customHeight="1">
      <c r="E27" s="13"/>
    </row>
    <row r="28" ht="15" customHeight="1">
      <c r="E28" s="13"/>
    </row>
    <row r="29" ht="15" customHeight="1">
      <c r="E29" s="13"/>
    </row>
    <row r="30" ht="15" customHeight="1">
      <c r="E30" s="13"/>
    </row>
    <row r="31" ht="15" customHeight="1"/>
    <row r="32" ht="15" customHeight="1"/>
    <row r="33" ht="15" customHeight="1"/>
    <row r="34" ht="15" customHeight="1"/>
  </sheetData>
  <sheetProtection/>
  <mergeCells count="4">
    <mergeCell ref="A2:J2"/>
    <mergeCell ref="A5:K5"/>
    <mergeCell ref="A6:K6"/>
    <mergeCell ref="A7:K7"/>
  </mergeCells>
  <printOptions horizontalCentered="1"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zoomScalePageLayoutView="0" workbookViewId="0" topLeftCell="A1">
      <selection activeCell="A5" sqref="A5:K5"/>
    </sheetView>
  </sheetViews>
  <sheetFormatPr defaultColWidth="19.421875" defaultRowHeight="15"/>
  <cols>
    <col min="1" max="1" width="28.140625" style="11" customWidth="1"/>
    <col min="2" max="2" width="20.57421875" style="11" customWidth="1"/>
    <col min="3" max="3" width="23.140625" style="11" customWidth="1"/>
    <col min="4" max="4" width="21.57421875" style="11" bestFit="1" customWidth="1"/>
    <col min="5" max="5" width="22.00390625" style="11" customWidth="1"/>
    <col min="6" max="6" width="22.57421875" style="11" bestFit="1" customWidth="1"/>
    <col min="7" max="7" width="23.140625" style="11" bestFit="1" customWidth="1"/>
    <col min="8" max="8" width="21.57421875" style="11" customWidth="1"/>
    <col min="9" max="9" width="17.57421875" style="11" customWidth="1"/>
    <col min="10" max="10" width="20.00390625" style="11" customWidth="1"/>
    <col min="11" max="11" width="19.421875" style="11" customWidth="1"/>
    <col min="12" max="16384" width="19.421875" style="11" customWidth="1"/>
  </cols>
  <sheetData>
    <row r="1" ht="15" customHeight="1">
      <c r="E1" s="13"/>
    </row>
    <row r="2" spans="1:10" ht="1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ht="15" customHeight="1">
      <c r="E3" s="13"/>
    </row>
    <row r="4" ht="15" customHeight="1">
      <c r="E4" s="13"/>
    </row>
    <row r="5" spans="1:11" ht="21" customHeight="1">
      <c r="A5" s="198" t="s">
        <v>21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1" ht="21" customHeight="1">
      <c r="A6" s="198" t="s">
        <v>38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1" ht="21" customHeight="1">
      <c r="A7" s="198" t="s">
        <v>151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</row>
    <row r="8" spans="1:12" ht="15" customHeight="1">
      <c r="A8" s="191" t="s">
        <v>146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58"/>
    </row>
    <row r="9" spans="1:12" ht="15" customHeight="1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58"/>
    </row>
    <row r="10" spans="2:5" ht="15" customHeight="1" thickBot="1">
      <c r="B10" s="12"/>
      <c r="C10" s="12"/>
      <c r="D10" s="12"/>
      <c r="E10" s="12"/>
    </row>
    <row r="11" spans="1:12" ht="78" customHeight="1">
      <c r="A11" s="148" t="s">
        <v>48</v>
      </c>
      <c r="B11" s="148" t="s">
        <v>34</v>
      </c>
      <c r="C11" s="148" t="s">
        <v>35</v>
      </c>
      <c r="D11" s="148" t="s">
        <v>32</v>
      </c>
      <c r="E11" s="148" t="s">
        <v>31</v>
      </c>
      <c r="F11" s="148" t="s">
        <v>66</v>
      </c>
      <c r="G11" s="148" t="s">
        <v>46</v>
      </c>
      <c r="H11" s="148" t="s">
        <v>45</v>
      </c>
      <c r="I11" s="148" t="s">
        <v>51</v>
      </c>
      <c r="J11" s="148" t="s">
        <v>41</v>
      </c>
      <c r="K11" s="148" t="s">
        <v>42</v>
      </c>
      <c r="L11" s="149" t="s">
        <v>49</v>
      </c>
    </row>
    <row r="12" spans="1:12" ht="30.75" customHeight="1">
      <c r="A12" s="156" t="s">
        <v>75</v>
      </c>
      <c r="B12" s="171">
        <f>+'Inversión Mensual 0,43%'!C21</f>
        <v>499992000</v>
      </c>
      <c r="C12" s="170"/>
      <c r="D12" s="171">
        <f>+'Inversión Mensual 0,43%'!E21</f>
        <v>498568800</v>
      </c>
      <c r="E12" s="170"/>
      <c r="F12" s="42">
        <f>+D12-E12</f>
        <v>498568800</v>
      </c>
      <c r="G12" s="42">
        <f>+C12-D12</f>
        <v>-498568800</v>
      </c>
      <c r="H12" s="42">
        <f>+B12-D12</f>
        <v>1423200</v>
      </c>
      <c r="I12" s="49"/>
      <c r="J12" s="102"/>
      <c r="K12" s="102"/>
      <c r="L12" s="104"/>
    </row>
    <row r="13" spans="1:12" s="39" customFormat="1" ht="27" customHeight="1" thickBot="1">
      <c r="A13" s="154" t="s">
        <v>10</v>
      </c>
      <c r="B13" s="150">
        <f aca="true" t="shared" si="0" ref="B13:H13">SUM(B12:B12)</f>
        <v>499992000</v>
      </c>
      <c r="C13" s="150">
        <f t="shared" si="0"/>
        <v>0</v>
      </c>
      <c r="D13" s="150">
        <f t="shared" si="0"/>
        <v>498568800</v>
      </c>
      <c r="E13" s="150">
        <f t="shared" si="0"/>
        <v>0</v>
      </c>
      <c r="F13" s="150">
        <f t="shared" si="0"/>
        <v>498568800</v>
      </c>
      <c r="G13" s="150">
        <f t="shared" si="0"/>
        <v>-498568800</v>
      </c>
      <c r="H13" s="150">
        <f t="shared" si="0"/>
        <v>1423200</v>
      </c>
      <c r="I13" s="151"/>
      <c r="J13" s="152"/>
      <c r="K13" s="155"/>
      <c r="L13" s="153"/>
    </row>
    <row r="14" ht="15" customHeight="1">
      <c r="E14" s="13"/>
    </row>
    <row r="15" spans="3:8" ht="15" customHeight="1">
      <c r="C15" s="12"/>
      <c r="E15" s="13"/>
      <c r="H15" s="52"/>
    </row>
    <row r="16" spans="3:5" ht="15" customHeight="1">
      <c r="C16" s="12"/>
      <c r="E16" s="13"/>
    </row>
    <row r="17" ht="15" customHeight="1">
      <c r="E17" s="13"/>
    </row>
    <row r="18" ht="15" customHeight="1">
      <c r="E18" s="13"/>
    </row>
    <row r="19" spans="3:5" ht="15" customHeight="1">
      <c r="C19" s="45"/>
      <c r="D19" s="42"/>
      <c r="E19" s="13"/>
    </row>
    <row r="20" spans="4:5" ht="15" customHeight="1">
      <c r="D20" s="178"/>
      <c r="E20" s="13"/>
    </row>
    <row r="21" ht="15" customHeight="1">
      <c r="E21" s="13"/>
    </row>
    <row r="22" ht="15" customHeight="1">
      <c r="E22" s="13"/>
    </row>
    <row r="23" ht="15" customHeight="1">
      <c r="E23" s="13"/>
    </row>
    <row r="24" ht="15" customHeight="1">
      <c r="E24" s="13"/>
    </row>
    <row r="25" ht="15" customHeight="1">
      <c r="E25" s="13"/>
    </row>
    <row r="26" ht="15" customHeight="1">
      <c r="E26" s="13"/>
    </row>
    <row r="27" ht="15" customHeight="1">
      <c r="E27" s="13"/>
    </row>
    <row r="28" ht="15" customHeight="1">
      <c r="E28" s="13"/>
    </row>
    <row r="29" ht="15" customHeight="1">
      <c r="E29" s="13"/>
    </row>
    <row r="30" ht="15" customHeight="1"/>
    <row r="31" ht="15" customHeight="1"/>
    <row r="32" ht="15" customHeight="1"/>
    <row r="33" ht="15" customHeight="1"/>
  </sheetData>
  <sheetProtection/>
  <mergeCells count="5">
    <mergeCell ref="A2:J2"/>
    <mergeCell ref="A5:K5"/>
    <mergeCell ref="A6:K6"/>
    <mergeCell ref="A7:K7"/>
    <mergeCell ref="A8:K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38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51.57421875" style="0" customWidth="1"/>
    <col min="2" max="4" width="17.8515625" style="0" bestFit="1" customWidth="1"/>
  </cols>
  <sheetData>
    <row r="3" ht="18">
      <c r="A3" s="122" t="s">
        <v>152</v>
      </c>
    </row>
    <row r="5" spans="1:4" ht="14.25">
      <c r="A5" s="199" t="s">
        <v>82</v>
      </c>
      <c r="B5" s="123" t="s">
        <v>83</v>
      </c>
      <c r="C5" s="123" t="s">
        <v>83</v>
      </c>
      <c r="D5" s="123" t="s">
        <v>84</v>
      </c>
    </row>
    <row r="6" spans="1:4" ht="15" thickBot="1">
      <c r="A6" s="200"/>
      <c r="B6" s="124" t="s">
        <v>85</v>
      </c>
      <c r="C6" s="124" t="s">
        <v>86</v>
      </c>
      <c r="D6" s="124" t="s">
        <v>87</v>
      </c>
    </row>
    <row r="7" ht="15" thickTop="1"/>
    <row r="8" ht="14.25">
      <c r="A8" t="s">
        <v>88</v>
      </c>
    </row>
    <row r="9" ht="14.25">
      <c r="A9" s="125" t="s">
        <v>89</v>
      </c>
    </row>
    <row r="10" ht="14.25">
      <c r="A10" s="125" t="s">
        <v>90</v>
      </c>
    </row>
    <row r="11" ht="14.25">
      <c r="A11" s="125" t="s">
        <v>91</v>
      </c>
    </row>
    <row r="12" ht="14.25">
      <c r="A12" s="125" t="s">
        <v>92</v>
      </c>
    </row>
    <row r="13" ht="14.25">
      <c r="A13" s="126" t="s">
        <v>93</v>
      </c>
    </row>
    <row r="14" spans="1:4" ht="14.25">
      <c r="A14" s="127" t="s">
        <v>94</v>
      </c>
      <c r="B14" s="128"/>
      <c r="C14" s="128"/>
      <c r="D14" s="128"/>
    </row>
    <row r="15" spans="1:4" ht="14.25">
      <c r="A15" s="127" t="s">
        <v>95</v>
      </c>
      <c r="B15" s="129"/>
      <c r="C15" s="129"/>
      <c r="D15" s="129"/>
    </row>
    <row r="16" ht="14.25">
      <c r="A16" s="127" t="s">
        <v>96</v>
      </c>
    </row>
    <row r="17" ht="14.25">
      <c r="A17" s="126" t="s">
        <v>97</v>
      </c>
    </row>
    <row r="18" ht="14.25">
      <c r="A18" s="126" t="s">
        <v>98</v>
      </c>
    </row>
    <row r="19" ht="14.25">
      <c r="A19" t="s">
        <v>99</v>
      </c>
    </row>
    <row r="20" ht="14.25">
      <c r="A20" s="125" t="s">
        <v>100</v>
      </c>
    </row>
    <row r="21" ht="14.25">
      <c r="A21" s="125" t="s">
        <v>101</v>
      </c>
    </row>
    <row r="22" ht="14.25">
      <c r="A22" s="125" t="s">
        <v>102</v>
      </c>
    </row>
    <row r="23" ht="14.25">
      <c r="A23" s="125" t="s">
        <v>103</v>
      </c>
    </row>
    <row r="24" ht="14.25">
      <c r="A24" s="126" t="s">
        <v>104</v>
      </c>
    </row>
    <row r="25" ht="14.25">
      <c r="A25" s="127" t="s">
        <v>105</v>
      </c>
    </row>
    <row r="26" ht="14.25">
      <c r="A26" s="127" t="s">
        <v>106</v>
      </c>
    </row>
    <row r="27" ht="14.25">
      <c r="A27" s="127" t="s">
        <v>107</v>
      </c>
    </row>
    <row r="28" ht="14.25">
      <c r="A28" s="126" t="s">
        <v>108</v>
      </c>
    </row>
    <row r="29" ht="14.25">
      <c r="A29" s="126" t="s">
        <v>109</v>
      </c>
    </row>
    <row r="30" ht="14.25">
      <c r="A30" s="125" t="s">
        <v>110</v>
      </c>
    </row>
    <row r="31" ht="14.25">
      <c r="A31" t="s">
        <v>111</v>
      </c>
    </row>
    <row r="32" ht="14.25">
      <c r="A32" s="125" t="s">
        <v>112</v>
      </c>
    </row>
    <row r="33" ht="14.25">
      <c r="A33" s="125" t="s">
        <v>113</v>
      </c>
    </row>
    <row r="34" spans="1:4" ht="14.25">
      <c r="A34" s="125" t="s">
        <v>114</v>
      </c>
      <c r="B34" s="129"/>
      <c r="C34" s="129"/>
      <c r="D34" s="129"/>
    </row>
    <row r="35" spans="1:4" ht="15" thickBot="1">
      <c r="A35" s="130"/>
      <c r="B35" s="130"/>
      <c r="C35" s="130"/>
      <c r="D35" s="130"/>
    </row>
    <row r="36" ht="15" thickTop="1">
      <c r="D36" s="129"/>
    </row>
    <row r="37" ht="14.25">
      <c r="D37" s="128"/>
    </row>
    <row r="38" spans="2:4" ht="14.25">
      <c r="B38" s="185">
        <v>5706874095</v>
      </c>
      <c r="C38" s="185"/>
      <c r="D38" s="185">
        <v>2460290272</v>
      </c>
    </row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FONABE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ebaltodano</dc:creator>
  <cp:keywords/>
  <dc:description/>
  <cp:lastModifiedBy>Stephanie Salas Soto</cp:lastModifiedBy>
  <cp:lastPrinted>2017-02-16T18:02:35Z</cp:lastPrinted>
  <dcterms:created xsi:type="dcterms:W3CDTF">2010-10-13T16:57:29Z</dcterms:created>
  <dcterms:modified xsi:type="dcterms:W3CDTF">2023-02-20T18:17:41Z</dcterms:modified>
  <cp:category/>
  <cp:version/>
  <cp:contentType/>
  <cp:contentStatus/>
</cp:coreProperties>
</file>