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21" activeTab="6"/>
  </bookViews>
  <sheets>
    <sheet name="I T" sheetId="1" r:id="rId1"/>
    <sheet name="2 T" sheetId="2" r:id="rId2"/>
    <sheet name="3 T" sheetId="3" r:id="rId3"/>
    <sheet name="4 T" sheetId="4" r:id="rId4"/>
    <sheet name="semestral" sheetId="5" r:id="rId5"/>
    <sheet name=" 3T acum" sheetId="6" r:id="rId6"/>
    <sheet name=" anual" sheetId="7" r:id="rId7"/>
  </sheets>
  <definedNames/>
  <calcPr fullCalcOnLoad="1"/>
</workbook>
</file>

<file path=xl/sharedStrings.xml><?xml version="1.0" encoding="utf-8"?>
<sst xmlns="http://schemas.openxmlformats.org/spreadsheetml/2006/main" count="741" uniqueCount="94">
  <si>
    <t xml:space="preserve">Programa: </t>
  </si>
  <si>
    <t>Institución:</t>
  </si>
  <si>
    <t>Año:</t>
  </si>
  <si>
    <t>Enero</t>
  </si>
  <si>
    <t>Febrero</t>
  </si>
  <si>
    <t>Marzo</t>
  </si>
  <si>
    <t>I Trimestre</t>
  </si>
  <si>
    <t xml:space="preserve">4. </t>
  </si>
  <si>
    <t xml:space="preserve">5. 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</si>
  <si>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</si>
  <si>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</si>
  <si>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</si>
  <si>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</si>
  <si>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</si>
  <si>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</si>
  <si>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</si>
  <si>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</si>
  <si>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</si>
  <si>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</si>
  <si>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</si>
  <si>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FODESAF</t>
  </si>
  <si>
    <t>Consejo Nacional de la Persona del Adulto Mayor (CONAPAM)</t>
  </si>
  <si>
    <t>Construyendo Lazos de Solidaridad</t>
  </si>
  <si>
    <t>Subsidio para la atención adultos mayores institucionalizados (OBS)</t>
  </si>
  <si>
    <t>Subsidio para la atención diurna de adultos mayores (centros diurnos)</t>
  </si>
  <si>
    <t>Subsidio para la atención domiciliar de adultos mayores (OBS, municipalidades)</t>
  </si>
  <si>
    <t>1. Transferencias corrientes</t>
  </si>
  <si>
    <t>Abril</t>
  </si>
  <si>
    <t>Mayo</t>
  </si>
  <si>
    <t>Junio</t>
  </si>
  <si>
    <t>II Trimestre</t>
  </si>
  <si>
    <t>Reporte de gastos efectivos por producto financiados por el Fondo de Desarrollo Social y Asignaciones Familiares</t>
  </si>
  <si>
    <t>Reporte de gastos efectivos por rubro financiados por el Fondo de Desarrollo Social y Asignaciones Familiares</t>
  </si>
  <si>
    <t>Julio</t>
  </si>
  <si>
    <t>Agosto</t>
  </si>
  <si>
    <t>III Trimestre</t>
  </si>
  <si>
    <t>Octubre</t>
  </si>
  <si>
    <t>Noviembre</t>
  </si>
  <si>
    <t>Diciembre</t>
  </si>
  <si>
    <t>IV Trimestre</t>
  </si>
  <si>
    <t>Anual</t>
  </si>
  <si>
    <t>I Semestre</t>
  </si>
  <si>
    <t>Acumulado</t>
  </si>
  <si>
    <t>* El tercer porducto corresponde a red de cuido</t>
  </si>
  <si>
    <t>2. Transferencias corrientes (Red de Cuido)</t>
  </si>
  <si>
    <t>Cuadro 4.1</t>
  </si>
  <si>
    <t>Cuadro 4.2</t>
  </si>
  <si>
    <t>Reporte de gastos efectivos por objeto de gasto por el Fondo de Desarrollo Social y Asignaciones Familiares</t>
  </si>
  <si>
    <t>Periodo:</t>
  </si>
  <si>
    <t>Reporte de ingresos efectivos girados por el Fondo de Desarrollo Social y Asignaciones Familiares (Red de cuido)</t>
  </si>
  <si>
    <t>Reporte de ingresos efectivos girados por el Fondo de Desarrollo Social y Asignaciones Familiares (Red de Cuido)</t>
  </si>
  <si>
    <t>Unidad: Personas</t>
  </si>
  <si>
    <t>Pagados</t>
  </si>
  <si>
    <t>Unidad: Colones</t>
  </si>
  <si>
    <t>Período:</t>
  </si>
  <si>
    <t xml:space="preserve">Ingresos totales: </t>
  </si>
  <si>
    <t>Ingresos Totales:</t>
  </si>
  <si>
    <t>Compromisos cancelados</t>
  </si>
  <si>
    <t>Pagos del período</t>
  </si>
  <si>
    <t>Setiembre</t>
  </si>
  <si>
    <t xml:space="preserve">Compromisos acumulados </t>
  </si>
  <si>
    <t>Pagados en el mes</t>
  </si>
  <si>
    <t>Pago de compromisos</t>
  </si>
  <si>
    <r>
      <t>Dirección Área Técnica.</t>
    </r>
    <r>
      <rPr>
        <b/>
        <sz val="11"/>
        <color indexed="8"/>
        <rFont val="Calibri"/>
        <family val="2"/>
      </rPr>
      <t xml:space="preserve"> Departamento de Evaluación y Seguimiento</t>
    </r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</si>
  <si>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</si>
  <si>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* El tercer producto corresponde a red de cuido</t>
  </si>
  <si>
    <t>Beneficio</t>
  </si>
  <si>
    <r>
      <t>I Trimestre</t>
    </r>
    <r>
      <rPr>
        <sz val="11"/>
        <color indexed="8"/>
        <rFont val="Calibri"/>
        <family val="2"/>
      </rPr>
      <t>¹</t>
    </r>
  </si>
  <si>
    <t>* El tercer porducto corresponde a red de cuido. 1/ El total de compromisos acumulados del trimestres son los pendientes de pago al último mes del período, los pagos realizados se promedian para obtener una aproximación de personas atendidas.</t>
  </si>
  <si>
    <t>Anual¹</t>
  </si>
  <si>
    <r>
      <t>III Trimestre Acumulado</t>
    </r>
    <r>
      <rPr>
        <sz val="11"/>
        <color indexed="8"/>
        <rFont val="Calibri"/>
        <family val="2"/>
      </rPr>
      <t>¹</t>
    </r>
  </si>
  <si>
    <r>
      <t>I Semestre</t>
    </r>
    <r>
      <rPr>
        <sz val="11"/>
        <color indexed="8"/>
        <rFont val="Calibri"/>
        <family val="2"/>
      </rPr>
      <t>¹</t>
    </r>
  </si>
  <si>
    <r>
      <t>IV Trimestre</t>
    </r>
    <r>
      <rPr>
        <sz val="11"/>
        <color indexed="8"/>
        <rFont val="Calibri"/>
        <family val="2"/>
      </rPr>
      <t>¹</t>
    </r>
  </si>
  <si>
    <r>
      <t>III Trimestre</t>
    </r>
    <r>
      <rPr>
        <sz val="11"/>
        <color indexed="8"/>
        <rFont val="Calibri"/>
        <family val="2"/>
      </rPr>
      <t>¹</t>
    </r>
  </si>
  <si>
    <r>
      <t>II Trimestre</t>
    </r>
    <r>
      <rPr>
        <sz val="11"/>
        <color indexed="8"/>
        <rFont val="Calibri"/>
        <family val="2"/>
      </rPr>
      <t>¹</t>
    </r>
  </si>
  <si>
    <t>Fuente: Unidad de Fiscalizacion Operativa del CONAPAM</t>
  </si>
  <si>
    <t>Fuente:  Unidad de Fiscalizacion Operativa del CONAPAM</t>
  </si>
  <si>
    <t>Fuente:Unidad de Fiscalizacion Operativa del CONAPAM</t>
  </si>
  <si>
    <t>Subsidio para la atención domiciliar de adultos mayores (Abandonados)</t>
  </si>
  <si>
    <t>Primer Trimestre 2016</t>
  </si>
  <si>
    <t>Segundo Trimestre 2016</t>
  </si>
  <si>
    <t>Tercer Trimestre 2016</t>
  </si>
  <si>
    <t>Cuarto Trimestre 2016</t>
  </si>
  <si>
    <t>Primer Semestre 2016</t>
  </si>
  <si>
    <t>Tercer Trimestre Acumulado 2016</t>
  </si>
  <si>
    <t>3. Transferencias corrientes (Red de Cuido Abandonados)</t>
  </si>
  <si>
    <t>Fecha de actualización: 25/05/2016</t>
  </si>
  <si>
    <t>Los recursos de Febrero 2016, ingresaron hasta el mes de marzo 2016, se utilizó del dinero en caja unica, para atender dichas obligaciones</t>
  </si>
  <si>
    <t>Fecha de actualización: 05/09/2016</t>
  </si>
  <si>
    <t>Ingresos efectivos Abandonados</t>
  </si>
  <si>
    <t>Reporte de ingresos efectivos girados por el Fondo de Desarrollo Social y Asignaciones Familiares (Hogares y CD)</t>
  </si>
  <si>
    <t>Nota: El ingreso efectivo del cuadro 4.2 contiene el ingreso de la modalidad de Red de Cuido y Abandonados</t>
  </si>
  <si>
    <t>Fecha de actualización: 28/11/2016</t>
  </si>
  <si>
    <t>Fecha de actualización: 23/01/2016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</si>
</sst>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[$-140A]dddd\,\ dd&quot; de &quot;mmmm&quot; de &quot;yyyy"/>
    <numFmt numFmtId="173" formatCode="[$-140A]hh:mm:ss\ AM/PM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&quot;₡&quot;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medium"/>
    </border>
    <border>
      <left/>
      <right/>
      <top style="thin"/>
      <bottom style="double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185" fontId="0" fillId="0" borderId="0" xfId="47" applyNumberFormat="1" applyFont="1" applyFill="1" applyAlignment="1">
      <alignment wrapText="1"/>
    </xf>
    <xf numFmtId="185" fontId="0" fillId="0" borderId="0" xfId="47" applyNumberFormat="1" applyFont="1" applyFill="1" applyAlignment="1">
      <alignment horizontal="center" wrapText="1"/>
    </xf>
    <xf numFmtId="185" fontId="37" fillId="0" borderId="0" xfId="47" applyNumberFormat="1" applyFont="1" applyFill="1" applyAlignment="1">
      <alignment horizontal="right"/>
    </xf>
    <xf numFmtId="185" fontId="37" fillId="0" borderId="0" xfId="47" applyNumberFormat="1" applyFont="1" applyFill="1" applyBorder="1" applyAlignment="1">
      <alignment vertical="top"/>
    </xf>
    <xf numFmtId="185" fontId="37" fillId="0" borderId="0" xfId="47" applyNumberFormat="1" applyFont="1" applyFill="1" applyAlignment="1">
      <alignment/>
    </xf>
    <xf numFmtId="185" fontId="37" fillId="0" borderId="0" xfId="47" applyNumberFormat="1" applyFont="1" applyFill="1" applyAlignment="1">
      <alignment horizontal="left"/>
    </xf>
    <xf numFmtId="185" fontId="37" fillId="0" borderId="10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Border="1" applyAlignment="1">
      <alignment wrapText="1"/>
    </xf>
    <xf numFmtId="185" fontId="0" fillId="0" borderId="11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 horizontal="center" vertical="center" wrapText="1"/>
    </xf>
    <xf numFmtId="185" fontId="0" fillId="0" borderId="12" xfId="47" applyNumberFormat="1" applyFont="1" applyFill="1" applyBorder="1" applyAlignment="1">
      <alignment wrapText="1"/>
    </xf>
    <xf numFmtId="185" fontId="0" fillId="0" borderId="12" xfId="47" applyNumberFormat="1" applyFont="1" applyFill="1" applyBorder="1" applyAlignment="1">
      <alignment horizontal="center" vertical="center" wrapText="1"/>
    </xf>
    <xf numFmtId="185" fontId="37" fillId="0" borderId="0" xfId="47" applyNumberFormat="1" applyFont="1" applyFill="1" applyBorder="1" applyAlignment="1">
      <alignment horizontal="center" wrapText="1"/>
    </xf>
    <xf numFmtId="185" fontId="0" fillId="0" borderId="13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 horizontal="left" wrapText="1"/>
    </xf>
    <xf numFmtId="185" fontId="0" fillId="0" borderId="12" xfId="47" applyNumberFormat="1" applyFont="1" applyFill="1" applyBorder="1" applyAlignment="1">
      <alignment horizontal="center" wrapText="1"/>
    </xf>
    <xf numFmtId="185" fontId="33" fillId="0" borderId="0" xfId="47" applyNumberFormat="1" applyFont="1" applyFill="1" applyAlignment="1">
      <alignment/>
    </xf>
    <xf numFmtId="185" fontId="0" fillId="0" borderId="13" xfId="47" applyNumberFormat="1" applyFont="1" applyFill="1" applyBorder="1" applyAlignment="1">
      <alignment horizontal="center" vertical="center" wrapText="1"/>
    </xf>
    <xf numFmtId="185" fontId="37" fillId="0" borderId="0" xfId="47" applyNumberFormat="1" applyFont="1" applyFill="1" applyAlignment="1">
      <alignment wrapText="1"/>
    </xf>
    <xf numFmtId="185" fontId="0" fillId="0" borderId="0" xfId="47" applyNumberFormat="1" applyFont="1" applyAlignment="1">
      <alignment/>
    </xf>
    <xf numFmtId="185" fontId="37" fillId="0" borderId="0" xfId="47" applyNumberFormat="1" applyFont="1" applyAlignment="1">
      <alignment/>
    </xf>
    <xf numFmtId="185" fontId="37" fillId="0" borderId="0" xfId="47" applyNumberFormat="1" applyFont="1" applyAlignment="1">
      <alignment horizontal="left"/>
    </xf>
    <xf numFmtId="185" fontId="0" fillId="0" borderId="13" xfId="47" applyNumberFormat="1" applyFont="1" applyFill="1" applyBorder="1" applyAlignment="1">
      <alignment horizontal="center"/>
    </xf>
    <xf numFmtId="185" fontId="0" fillId="0" borderId="13" xfId="47" applyNumberFormat="1" applyFont="1" applyBorder="1" applyAlignment="1">
      <alignment horizontal="center"/>
    </xf>
    <xf numFmtId="185" fontId="0" fillId="0" borderId="13" xfId="47" applyNumberFormat="1" applyFont="1" applyBorder="1" applyAlignment="1">
      <alignment horizontal="center" vertical="center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Alignment="1">
      <alignment horizontal="center" vertical="center"/>
    </xf>
    <xf numFmtId="185" fontId="0" fillId="0" borderId="0" xfId="47" applyNumberFormat="1" applyFont="1" applyAlignment="1">
      <alignment horizontal="left"/>
    </xf>
    <xf numFmtId="185" fontId="0" fillId="0" borderId="12" xfId="47" applyNumberFormat="1" applyFont="1" applyFill="1" applyBorder="1" applyAlignment="1">
      <alignment/>
    </xf>
    <xf numFmtId="185" fontId="0" fillId="0" borderId="12" xfId="47" applyNumberFormat="1" applyFont="1" applyBorder="1" applyAlignment="1">
      <alignment/>
    </xf>
    <xf numFmtId="185" fontId="0" fillId="0" borderId="12" xfId="47" applyNumberFormat="1" applyFont="1" applyBorder="1" applyAlignment="1">
      <alignment horizontal="center" vertical="center"/>
    </xf>
    <xf numFmtId="185" fontId="0" fillId="0" borderId="0" xfId="47" applyNumberFormat="1" applyFont="1" applyFill="1" applyBorder="1" applyAlignment="1">
      <alignment/>
    </xf>
    <xf numFmtId="185" fontId="0" fillId="0" borderId="0" xfId="47" applyNumberFormat="1" applyFont="1" applyBorder="1" applyAlignment="1">
      <alignment/>
    </xf>
    <xf numFmtId="185" fontId="0" fillId="0" borderId="0" xfId="47" applyNumberFormat="1" applyFont="1" applyAlignment="1">
      <alignment vertical="center"/>
    </xf>
    <xf numFmtId="185" fontId="33" fillId="0" borderId="0" xfId="47" applyNumberFormat="1" applyFont="1" applyFill="1" applyAlignment="1">
      <alignment/>
    </xf>
    <xf numFmtId="185" fontId="33" fillId="0" borderId="0" xfId="47" applyNumberFormat="1" applyFont="1" applyAlignment="1">
      <alignment/>
    </xf>
    <xf numFmtId="185" fontId="0" fillId="0" borderId="11" xfId="47" applyNumberFormat="1" applyFont="1" applyFill="1" applyBorder="1" applyAlignment="1">
      <alignment horizontal="center"/>
    </xf>
    <xf numFmtId="185" fontId="0" fillId="0" borderId="11" xfId="47" applyNumberFormat="1" applyFont="1" applyBorder="1" applyAlignment="1">
      <alignment horizontal="center"/>
    </xf>
    <xf numFmtId="185" fontId="0" fillId="0" borderId="11" xfId="47" applyNumberFormat="1" applyFont="1" applyBorder="1" applyAlignment="1">
      <alignment horizontal="center" vertical="center"/>
    </xf>
    <xf numFmtId="185" fontId="37" fillId="0" borderId="0" xfId="47" applyNumberFormat="1" applyFont="1" applyFill="1" applyBorder="1" applyAlignment="1">
      <alignment horizontal="center"/>
    </xf>
    <xf numFmtId="185" fontId="37" fillId="0" borderId="10" xfId="47" applyNumberFormat="1" applyFont="1" applyFill="1" applyBorder="1" applyAlignment="1">
      <alignment horizontal="center"/>
    </xf>
    <xf numFmtId="185" fontId="37" fillId="0" borderId="0" xfId="47" applyNumberFormat="1" applyFont="1" applyAlignment="1">
      <alignment/>
    </xf>
    <xf numFmtId="185" fontId="37" fillId="0" borderId="0" xfId="47" applyNumberFormat="1" applyFont="1" applyAlignment="1">
      <alignment horizontal="right"/>
    </xf>
    <xf numFmtId="185" fontId="0" fillId="0" borderId="0" xfId="47" applyNumberFormat="1" applyFont="1" applyBorder="1" applyAlignment="1">
      <alignment horizontal="center"/>
    </xf>
    <xf numFmtId="185" fontId="37" fillId="0" borderId="0" xfId="47" applyNumberFormat="1" applyFont="1" applyFill="1" applyBorder="1" applyAlignment="1">
      <alignment horizontal="left" vertical="top"/>
    </xf>
    <xf numFmtId="185" fontId="0" fillId="0" borderId="0" xfId="47" applyNumberFormat="1" applyFont="1" applyFill="1" applyAlignment="1">
      <alignment/>
    </xf>
    <xf numFmtId="185" fontId="0" fillId="0" borderId="11" xfId="47" applyNumberFormat="1" applyFont="1" applyFill="1" applyBorder="1" applyAlignment="1">
      <alignment horizontal="center" wrapText="1"/>
    </xf>
    <xf numFmtId="185" fontId="37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37" fillId="0" borderId="0" xfId="0" applyNumberFormat="1" applyFont="1" applyFill="1" applyAlignment="1">
      <alignment/>
    </xf>
    <xf numFmtId="1" fontId="37" fillId="0" borderId="0" xfId="47" applyNumberFormat="1" applyFont="1" applyAlignment="1">
      <alignment horizontal="left"/>
    </xf>
    <xf numFmtId="185" fontId="0" fillId="0" borderId="11" xfId="47" applyNumberFormat="1" applyFont="1" applyFill="1" applyBorder="1" applyAlignment="1">
      <alignment horizontal="center" wrapText="1"/>
    </xf>
    <xf numFmtId="185" fontId="38" fillId="0" borderId="0" xfId="47" applyNumberFormat="1" applyFont="1" applyFill="1" applyBorder="1" applyAlignment="1">
      <alignment/>
    </xf>
    <xf numFmtId="185" fontId="0" fillId="0" borderId="11" xfId="47" applyNumberFormat="1" applyFont="1" applyFill="1" applyBorder="1" applyAlignment="1">
      <alignment horizontal="center" wrapText="1"/>
    </xf>
    <xf numFmtId="185" fontId="0" fillId="0" borderId="0" xfId="47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47" applyNumberFormat="1" applyFont="1" applyAlignment="1">
      <alignment/>
    </xf>
    <xf numFmtId="4" fontId="0" fillId="0" borderId="0" xfId="0" applyNumberFormat="1" applyFont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wrapText="1"/>
    </xf>
    <xf numFmtId="185" fontId="33" fillId="0" borderId="0" xfId="47" applyNumberFormat="1" applyFont="1" applyBorder="1" applyAlignment="1">
      <alignment/>
    </xf>
    <xf numFmtId="185" fontId="19" fillId="0" borderId="0" xfId="47" applyNumberFormat="1" applyFont="1" applyBorder="1" applyAlignment="1">
      <alignment/>
    </xf>
    <xf numFmtId="185" fontId="19" fillId="0" borderId="0" xfId="47" applyNumberFormat="1" applyFont="1" applyFill="1" applyAlignment="1">
      <alignment/>
    </xf>
    <xf numFmtId="185" fontId="19" fillId="0" borderId="0" xfId="47" applyNumberFormat="1" applyFont="1" applyAlignment="1">
      <alignment/>
    </xf>
    <xf numFmtId="37" fontId="0" fillId="0" borderId="0" xfId="47" applyNumberFormat="1" applyFont="1" applyFill="1" applyAlignment="1">
      <alignment horizontal="right" vertical="center" wrapText="1"/>
    </xf>
    <xf numFmtId="37" fontId="19" fillId="0" borderId="0" xfId="47" applyNumberFormat="1" applyFont="1" applyFill="1" applyAlignment="1">
      <alignment horizontal="right" vertical="center" wrapText="1"/>
    </xf>
    <xf numFmtId="37" fontId="19" fillId="0" borderId="0" xfId="47" applyNumberFormat="1" applyFont="1" applyFill="1" applyBorder="1" applyAlignment="1">
      <alignment horizontal="right" wrapText="1"/>
    </xf>
    <xf numFmtId="37" fontId="19" fillId="0" borderId="0" xfId="47" applyNumberFormat="1" applyFont="1" applyFill="1" applyBorder="1" applyAlignment="1">
      <alignment horizontal="right" vertical="center" wrapText="1"/>
    </xf>
    <xf numFmtId="185" fontId="0" fillId="0" borderId="0" xfId="47" applyNumberFormat="1" applyFont="1" applyFill="1" applyAlignment="1">
      <alignment horizontal="right" vertical="center" wrapText="1"/>
    </xf>
    <xf numFmtId="37" fontId="0" fillId="0" borderId="12" xfId="47" applyNumberFormat="1" applyFont="1" applyFill="1" applyBorder="1" applyAlignment="1">
      <alignment horizontal="right" vertical="center" wrapText="1"/>
    </xf>
    <xf numFmtId="37" fontId="0" fillId="0" borderId="0" xfId="47" applyNumberFormat="1" applyFont="1" applyFill="1" applyAlignment="1">
      <alignment horizontal="right" wrapText="1"/>
    </xf>
    <xf numFmtId="37" fontId="0" fillId="0" borderId="12" xfId="47" applyNumberFormat="1" applyFont="1" applyFill="1" applyBorder="1" applyAlignment="1">
      <alignment horizontal="right" wrapText="1"/>
    </xf>
    <xf numFmtId="185" fontId="0" fillId="0" borderId="0" xfId="47" applyNumberFormat="1" applyFont="1" applyFill="1" applyAlignment="1">
      <alignment horizontal="right" wrapText="1"/>
    </xf>
    <xf numFmtId="185" fontId="0" fillId="0" borderId="12" xfId="47" applyNumberFormat="1" applyFont="1" applyFill="1" applyBorder="1" applyAlignment="1">
      <alignment horizontal="right" vertical="center" wrapText="1"/>
    </xf>
    <xf numFmtId="37" fontId="0" fillId="0" borderId="0" xfId="47" applyNumberFormat="1" applyFont="1" applyAlignment="1">
      <alignment horizontal="right"/>
    </xf>
    <xf numFmtId="37" fontId="0" fillId="0" borderId="0" xfId="47" applyNumberFormat="1" applyFont="1" applyAlignment="1">
      <alignment horizontal="right" vertical="center"/>
    </xf>
    <xf numFmtId="37" fontId="0" fillId="0" borderId="0" xfId="47" applyNumberFormat="1" applyFont="1" applyFill="1" applyAlignment="1">
      <alignment horizontal="right" vertical="center"/>
    </xf>
    <xf numFmtId="37" fontId="0" fillId="0" borderId="0" xfId="47" applyNumberFormat="1" applyFont="1" applyFill="1" applyAlignment="1">
      <alignment horizontal="right"/>
    </xf>
    <xf numFmtId="37" fontId="0" fillId="0" borderId="12" xfId="47" applyNumberFormat="1" applyFont="1" applyBorder="1" applyAlignment="1">
      <alignment horizontal="right" vertical="center"/>
    </xf>
    <xf numFmtId="37" fontId="0" fillId="0" borderId="0" xfId="47" applyNumberFormat="1" applyFont="1" applyAlignment="1">
      <alignment vertical="center"/>
    </xf>
    <xf numFmtId="37" fontId="0" fillId="0" borderId="0" xfId="47" applyNumberFormat="1" applyFont="1" applyFill="1" applyAlignment="1">
      <alignment vertical="center"/>
    </xf>
    <xf numFmtId="37" fontId="0" fillId="0" borderId="12" xfId="47" applyNumberFormat="1" applyFont="1" applyBorder="1" applyAlignment="1">
      <alignment vertical="center"/>
    </xf>
    <xf numFmtId="37" fontId="20" fillId="0" borderId="0" xfId="47" applyNumberFormat="1" applyFont="1" applyFill="1" applyAlignment="1">
      <alignment horizontal="right" vertical="center" wrapText="1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horizontal="center" vertical="center" wrapText="1"/>
    </xf>
    <xf numFmtId="185" fontId="0" fillId="0" borderId="0" xfId="47" applyNumberFormat="1" applyFont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center"/>
    </xf>
    <xf numFmtId="37" fontId="0" fillId="0" borderId="0" xfId="47" applyNumberFormat="1" applyFont="1" applyAlignment="1">
      <alignment/>
    </xf>
    <xf numFmtId="37" fontId="0" fillId="0" borderId="0" xfId="47" applyNumberFormat="1" applyFont="1" applyBorder="1" applyAlignment="1">
      <alignment/>
    </xf>
    <xf numFmtId="0" fontId="0" fillId="0" borderId="0" xfId="0" applyFill="1" applyAlignment="1">
      <alignment/>
    </xf>
    <xf numFmtId="3" fontId="0" fillId="0" borderId="0" xfId="47" applyNumberFormat="1" applyFont="1" applyAlignment="1">
      <alignment horizontal="right" vertical="center"/>
    </xf>
    <xf numFmtId="3" fontId="0" fillId="0" borderId="0" xfId="47" applyNumberFormat="1" applyFont="1" applyAlignment="1">
      <alignment horizontal="center" vertical="center"/>
    </xf>
    <xf numFmtId="37" fontId="19" fillId="0" borderId="0" xfId="47" applyNumberFormat="1" applyFont="1" applyFill="1" applyAlignment="1">
      <alignment horizontal="right" vertical="center"/>
    </xf>
    <xf numFmtId="37" fontId="0" fillId="0" borderId="0" xfId="47" applyNumberFormat="1" applyFont="1" applyBorder="1" applyAlignment="1">
      <alignment horizontal="right" vertical="center"/>
    </xf>
    <xf numFmtId="37" fontId="0" fillId="0" borderId="12" xfId="47" applyNumberFormat="1" applyFont="1" applyBorder="1" applyAlignment="1">
      <alignment/>
    </xf>
    <xf numFmtId="185" fontId="0" fillId="0" borderId="0" xfId="47" applyNumberFormat="1" applyFont="1" applyAlignment="1">
      <alignment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wrapText="1"/>
    </xf>
    <xf numFmtId="0" fontId="0" fillId="0" borderId="0" xfId="0" applyFont="1" applyFill="1" applyBorder="1" applyAlignment="1">
      <alignment/>
    </xf>
    <xf numFmtId="37" fontId="0" fillId="0" borderId="0" xfId="47" applyNumberFormat="1" applyFont="1" applyAlignment="1">
      <alignment horizontal="right" vertical="center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Fill="1" applyAlignment="1">
      <alignment wrapText="1"/>
    </xf>
    <xf numFmtId="37" fontId="0" fillId="0" borderId="0" xfId="47" applyNumberFormat="1" applyFont="1" applyAlignment="1">
      <alignment horizontal="right" vertical="center"/>
    </xf>
    <xf numFmtId="185" fontId="0" fillId="0" borderId="0" xfId="47" applyNumberFormat="1" applyFont="1" applyAlignment="1">
      <alignment/>
    </xf>
    <xf numFmtId="185" fontId="0" fillId="0" borderId="0" xfId="47" applyNumberFormat="1" applyFont="1" applyFill="1" applyAlignment="1">
      <alignment wrapText="1"/>
    </xf>
    <xf numFmtId="185" fontId="0" fillId="0" borderId="0" xfId="47" applyNumberFormat="1" applyFont="1" applyFill="1" applyAlignment="1">
      <alignment/>
    </xf>
    <xf numFmtId="185" fontId="0" fillId="0" borderId="0" xfId="47" applyNumberFormat="1" applyFont="1" applyAlignment="1">
      <alignment/>
    </xf>
    <xf numFmtId="185" fontId="0" fillId="0" borderId="0" xfId="47" applyNumberFormat="1" applyFont="1" applyFill="1" applyAlignment="1">
      <alignment/>
    </xf>
    <xf numFmtId="185" fontId="37" fillId="0" borderId="0" xfId="47" applyNumberFormat="1" applyFont="1" applyFill="1" applyBorder="1" applyAlignment="1">
      <alignment horizontal="center" wrapText="1"/>
    </xf>
    <xf numFmtId="185" fontId="37" fillId="0" borderId="0" xfId="47" applyNumberFormat="1" applyFont="1" applyFill="1" applyAlignment="1">
      <alignment horizontal="center" wrapText="1"/>
    </xf>
    <xf numFmtId="185" fontId="0" fillId="0" borderId="0" xfId="47" applyNumberFormat="1" applyFont="1" applyFill="1" applyAlignment="1">
      <alignment horizontal="center" vertical="center" wrapText="1"/>
    </xf>
    <xf numFmtId="185" fontId="37" fillId="0" borderId="0" xfId="47" applyNumberFormat="1" applyFont="1" applyFill="1" applyAlignment="1">
      <alignment horizontal="center"/>
    </xf>
    <xf numFmtId="185" fontId="37" fillId="0" borderId="0" xfId="47" applyNumberFormat="1" applyFont="1" applyFill="1" applyBorder="1" applyAlignment="1">
      <alignment horizontal="center"/>
    </xf>
    <xf numFmtId="185" fontId="37" fillId="0" borderId="10" xfId="47" applyNumberFormat="1" applyFont="1" applyFill="1" applyBorder="1" applyAlignment="1">
      <alignment horizontal="center"/>
    </xf>
    <xf numFmtId="185" fontId="0" fillId="0" borderId="0" xfId="47" applyNumberFormat="1" applyFont="1" applyAlignment="1">
      <alignment horizontal="center" vertical="center"/>
    </xf>
    <xf numFmtId="185" fontId="0" fillId="0" borderId="0" xfId="47" applyNumberFormat="1" applyFont="1" applyAlignment="1">
      <alignment horizontal="center" vertical="center" wrapText="1"/>
    </xf>
    <xf numFmtId="185" fontId="0" fillId="0" borderId="0" xfId="47" applyNumberFormat="1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90" zoomScaleNormal="90" zoomScalePageLayoutView="0" workbookViewId="0" topLeftCell="A64">
      <selection activeCell="E89" sqref="E89"/>
    </sheetView>
  </sheetViews>
  <sheetFormatPr defaultColWidth="11.57421875" defaultRowHeight="15" customHeight="1"/>
  <cols>
    <col min="1" max="1" width="72.421875" style="1" customWidth="1"/>
    <col min="2" max="2" width="27.57421875" style="1" customWidth="1"/>
    <col min="3" max="3" width="15.28125" style="1" bestFit="1" customWidth="1"/>
    <col min="4" max="4" width="21.8515625" style="1" customWidth="1"/>
    <col min="5" max="5" width="22.8515625" style="1" customWidth="1"/>
    <col min="6" max="6" width="21.28125" style="1" customWidth="1"/>
    <col min="7" max="7" width="11.57421875" style="1" customWidth="1"/>
    <col min="8" max="8" width="13.7109375" style="1" bestFit="1" customWidth="1"/>
    <col min="9" max="16384" width="11.57421875" style="1" customWidth="1"/>
  </cols>
  <sheetData>
    <row r="1" spans="1:6" ht="15" customHeight="1">
      <c r="A1" s="114" t="s">
        <v>20</v>
      </c>
      <c r="B1" s="114"/>
      <c r="C1" s="114"/>
      <c r="D1" s="114"/>
      <c r="E1" s="114"/>
      <c r="F1" s="114"/>
    </row>
    <row r="2" spans="1:6" ht="15">
      <c r="A2" s="3" t="s">
        <v>0</v>
      </c>
      <c r="B2" s="4" t="s">
        <v>22</v>
      </c>
      <c r="C2" s="5"/>
      <c r="D2" s="5"/>
      <c r="E2" s="5"/>
      <c r="F2" s="5"/>
    </row>
    <row r="3" spans="1:6" ht="15" customHeight="1">
      <c r="A3" s="3" t="s">
        <v>1</v>
      </c>
      <c r="B3" s="4" t="s">
        <v>21</v>
      </c>
      <c r="C3" s="5"/>
      <c r="D3" s="5"/>
      <c r="E3" s="5"/>
      <c r="F3" s="5"/>
    </row>
    <row r="4" spans="1:6" ht="15" customHeight="1">
      <c r="A4" s="3" t="s">
        <v>11</v>
      </c>
      <c r="B4" s="5" t="s">
        <v>63</v>
      </c>
      <c r="C4" s="5"/>
      <c r="D4" s="5"/>
      <c r="E4" s="5"/>
      <c r="F4" s="5"/>
    </row>
    <row r="5" spans="1:6" ht="15" customHeight="1">
      <c r="A5" s="3" t="s">
        <v>48</v>
      </c>
      <c r="B5" s="6" t="s">
        <v>79</v>
      </c>
      <c r="C5" s="5"/>
      <c r="D5" s="5"/>
      <c r="E5" s="5"/>
      <c r="F5" s="5"/>
    </row>
    <row r="7" spans="1:6" ht="15" customHeight="1">
      <c r="A7" s="114" t="s">
        <v>9</v>
      </c>
      <c r="B7" s="114"/>
      <c r="C7" s="114"/>
      <c r="D7" s="114"/>
      <c r="E7" s="114"/>
      <c r="F7" s="114"/>
    </row>
    <row r="8" spans="1:6" ht="15" customHeight="1">
      <c r="A8" s="114" t="s">
        <v>12</v>
      </c>
      <c r="B8" s="114"/>
      <c r="C8" s="114"/>
      <c r="D8" s="114"/>
      <c r="E8" s="114"/>
      <c r="F8" s="114"/>
    </row>
    <row r="9" spans="1:6" ht="15" customHeight="1">
      <c r="A9" s="113" t="s">
        <v>51</v>
      </c>
      <c r="B9" s="113"/>
      <c r="C9" s="113"/>
      <c r="D9" s="113"/>
      <c r="E9" s="113"/>
      <c r="F9" s="113"/>
    </row>
    <row r="10" spans="1:6" s="8" customFormat="1" ht="15" customHeight="1">
      <c r="A10" s="7"/>
      <c r="B10" s="7"/>
      <c r="C10" s="7"/>
      <c r="D10" s="7"/>
      <c r="E10" s="7"/>
      <c r="F10" s="7"/>
    </row>
    <row r="11" spans="1:6" ht="15" customHeight="1" thickBot="1">
      <c r="A11" s="47" t="s">
        <v>66</v>
      </c>
      <c r="B11" s="9"/>
      <c r="C11" s="9" t="s">
        <v>3</v>
      </c>
      <c r="D11" s="9" t="s">
        <v>4</v>
      </c>
      <c r="E11" s="9" t="s">
        <v>5</v>
      </c>
      <c r="F11" s="52" t="s">
        <v>67</v>
      </c>
    </row>
    <row r="13" spans="1:6" ht="15">
      <c r="A13" s="115" t="s">
        <v>23</v>
      </c>
      <c r="B13" s="8" t="s">
        <v>60</v>
      </c>
      <c r="C13" s="66">
        <v>949</v>
      </c>
      <c r="D13" s="66">
        <v>836</v>
      </c>
      <c r="E13" s="66">
        <v>495</v>
      </c>
      <c r="F13" s="74">
        <f>E13</f>
        <v>495</v>
      </c>
    </row>
    <row r="14" spans="1:6" ht="15" customHeight="1">
      <c r="A14" s="115"/>
      <c r="B14" s="8" t="s">
        <v>61</v>
      </c>
      <c r="C14" s="66">
        <v>801</v>
      </c>
      <c r="D14" s="66">
        <v>1336</v>
      </c>
      <c r="E14" s="66">
        <v>1532</v>
      </c>
      <c r="F14" s="74">
        <f aca="true" t="shared" si="0" ref="F14:F24">AVERAGE(C14:E14)</f>
        <v>1223</v>
      </c>
    </row>
    <row r="15" spans="1:6" ht="15" customHeight="1">
      <c r="A15" s="115"/>
      <c r="B15" s="8" t="s">
        <v>62</v>
      </c>
      <c r="C15" s="66">
        <v>0</v>
      </c>
      <c r="D15" s="66">
        <v>557</v>
      </c>
      <c r="E15" s="66">
        <v>559</v>
      </c>
      <c r="F15" s="74">
        <f t="shared" si="0"/>
        <v>372</v>
      </c>
    </row>
    <row r="16" spans="1:6" ht="15">
      <c r="A16" s="115" t="s">
        <v>24</v>
      </c>
      <c r="B16" s="8" t="s">
        <v>60</v>
      </c>
      <c r="C16" s="66">
        <v>293</v>
      </c>
      <c r="D16" s="66">
        <v>150</v>
      </c>
      <c r="E16" s="66">
        <v>134</v>
      </c>
      <c r="F16" s="74">
        <f>E16</f>
        <v>134</v>
      </c>
    </row>
    <row r="17" spans="1:6" ht="15" customHeight="1">
      <c r="A17" s="115"/>
      <c r="B17" s="8" t="s">
        <v>61</v>
      </c>
      <c r="C17" s="66">
        <v>843</v>
      </c>
      <c r="D17" s="66">
        <v>1007</v>
      </c>
      <c r="E17" s="66">
        <v>1061</v>
      </c>
      <c r="F17" s="74">
        <f t="shared" si="0"/>
        <v>970.3333333333334</v>
      </c>
    </row>
    <row r="18" spans="1:6" ht="15" customHeight="1">
      <c r="A18" s="115"/>
      <c r="B18" s="8" t="s">
        <v>62</v>
      </c>
      <c r="C18" s="66">
        <v>0</v>
      </c>
      <c r="D18" s="66">
        <v>272</v>
      </c>
      <c r="E18" s="66">
        <v>111</v>
      </c>
      <c r="F18" s="74">
        <f t="shared" si="0"/>
        <v>127.66666666666667</v>
      </c>
    </row>
    <row r="19" spans="1:6" ht="15">
      <c r="A19" s="115" t="s">
        <v>25</v>
      </c>
      <c r="B19" s="8" t="s">
        <v>60</v>
      </c>
      <c r="C19" s="66">
        <v>1210</v>
      </c>
      <c r="D19" s="66">
        <v>2604</v>
      </c>
      <c r="E19" s="66">
        <v>652</v>
      </c>
      <c r="F19" s="74">
        <f>E19</f>
        <v>652</v>
      </c>
    </row>
    <row r="20" spans="1:6" ht="15" customHeight="1">
      <c r="A20" s="115"/>
      <c r="B20" s="8" t="s">
        <v>61</v>
      </c>
      <c r="C20" s="66">
        <v>1073</v>
      </c>
      <c r="D20" s="66">
        <v>51</v>
      </c>
      <c r="E20" s="66">
        <v>2047</v>
      </c>
      <c r="F20" s="74">
        <f t="shared" si="0"/>
        <v>1057</v>
      </c>
    </row>
    <row r="21" spans="1:6" ht="15" customHeight="1">
      <c r="A21" s="115"/>
      <c r="B21" s="8" t="s">
        <v>62</v>
      </c>
      <c r="C21" s="66">
        <v>0</v>
      </c>
      <c r="D21" s="66">
        <v>870</v>
      </c>
      <c r="E21" s="66">
        <v>2220</v>
      </c>
      <c r="F21" s="74">
        <f t="shared" si="0"/>
        <v>1030</v>
      </c>
    </row>
    <row r="22" spans="1:6" s="61" customFormat="1" ht="15" customHeight="1">
      <c r="A22" s="91" t="s">
        <v>78</v>
      </c>
      <c r="B22" s="89" t="s">
        <v>60</v>
      </c>
      <c r="C22" s="66">
        <v>65</v>
      </c>
      <c r="D22" s="66">
        <v>230</v>
      </c>
      <c r="E22" s="66">
        <v>439</v>
      </c>
      <c r="F22" s="72">
        <f>E22</f>
        <v>439</v>
      </c>
    </row>
    <row r="23" spans="1:6" s="61" customFormat="1" ht="15" customHeight="1">
      <c r="A23" s="90"/>
      <c r="B23" s="89" t="s">
        <v>61</v>
      </c>
      <c r="C23" s="66">
        <v>67</v>
      </c>
      <c r="D23" s="66">
        <v>0</v>
      </c>
      <c r="E23" s="66">
        <v>0</v>
      </c>
      <c r="F23" s="72">
        <f t="shared" si="0"/>
        <v>22.333333333333332</v>
      </c>
    </row>
    <row r="24" spans="1:6" s="61" customFormat="1" ht="15" customHeight="1">
      <c r="A24" s="90"/>
      <c r="B24" s="89" t="s">
        <v>62</v>
      </c>
      <c r="C24" s="66">
        <v>0</v>
      </c>
      <c r="D24" s="66">
        <v>0</v>
      </c>
      <c r="E24" s="66">
        <v>0</v>
      </c>
      <c r="F24" s="72">
        <f t="shared" si="0"/>
        <v>0</v>
      </c>
    </row>
    <row r="25" spans="1:6" s="61" customFormat="1" ht="15" customHeight="1">
      <c r="A25" s="86"/>
      <c r="B25" s="8"/>
      <c r="C25" s="66"/>
      <c r="D25" s="66"/>
      <c r="E25" s="66"/>
      <c r="F25" s="74"/>
    </row>
    <row r="26" spans="3:6" ht="15" customHeight="1">
      <c r="C26" s="66"/>
      <c r="D26" s="66"/>
      <c r="E26" s="66"/>
      <c r="F26" s="70"/>
    </row>
    <row r="27" spans="1:6" ht="15" customHeight="1" thickBot="1">
      <c r="A27" s="11" t="s">
        <v>13</v>
      </c>
      <c r="B27" s="11" t="s">
        <v>52</v>
      </c>
      <c r="C27" s="71">
        <f>+C14+C15+C17+C18+C20+C21+C23+C24</f>
        <v>2784</v>
      </c>
      <c r="D27" s="71">
        <f>+D14+D15+D17+D18+D20+D21+D23+D24</f>
        <v>4093</v>
      </c>
      <c r="E27" s="71">
        <f>+E14+E15+E17+E18+E20+E21+E23+E24</f>
        <v>7530</v>
      </c>
      <c r="F27" s="75">
        <f>AVERAGE(C27:E27)</f>
        <v>4802.333333333333</v>
      </c>
    </row>
    <row r="28" spans="1:6" ht="15" customHeight="1" thickTop="1">
      <c r="A28" s="53" t="s">
        <v>68</v>
      </c>
      <c r="B28" s="8"/>
      <c r="C28" s="8"/>
      <c r="D28" s="8"/>
      <c r="E28" s="8"/>
      <c r="F28" s="8"/>
    </row>
    <row r="29" ht="15" customHeight="1">
      <c r="A29" s="61" t="s">
        <v>75</v>
      </c>
    </row>
    <row r="32" spans="1:6" ht="15" customHeight="1">
      <c r="A32" s="113" t="s">
        <v>14</v>
      </c>
      <c r="B32" s="113"/>
      <c r="C32" s="113"/>
      <c r="D32" s="113"/>
      <c r="E32" s="113"/>
      <c r="F32" s="113"/>
    </row>
    <row r="33" spans="1:6" ht="15" customHeight="1">
      <c r="A33" s="114" t="s">
        <v>31</v>
      </c>
      <c r="B33" s="114"/>
      <c r="C33" s="114"/>
      <c r="D33" s="114"/>
      <c r="E33" s="114"/>
      <c r="F33" s="114"/>
    </row>
    <row r="34" spans="1:6" ht="15" customHeight="1">
      <c r="A34" s="113" t="s">
        <v>53</v>
      </c>
      <c r="B34" s="113"/>
      <c r="C34" s="113"/>
      <c r="D34" s="113"/>
      <c r="E34" s="113"/>
      <c r="F34" s="113"/>
    </row>
    <row r="35" spans="1:6" s="8" customFormat="1" ht="15" customHeight="1">
      <c r="A35" s="13"/>
      <c r="B35" s="13"/>
      <c r="C35" s="13"/>
      <c r="D35" s="13"/>
      <c r="E35" s="13"/>
      <c r="F35" s="13"/>
    </row>
    <row r="36" spans="1:6" ht="15" customHeight="1" thickBot="1">
      <c r="A36" s="14" t="s">
        <v>66</v>
      </c>
      <c r="B36" s="14"/>
      <c r="C36" s="14" t="s">
        <v>3</v>
      </c>
      <c r="D36" s="14" t="s">
        <v>4</v>
      </c>
      <c r="E36" s="14" t="s">
        <v>5</v>
      </c>
      <c r="F36" s="14" t="s">
        <v>6</v>
      </c>
    </row>
    <row r="37" spans="3:6" ht="15" customHeight="1">
      <c r="C37" s="2"/>
      <c r="D37" s="2"/>
      <c r="E37" s="2"/>
      <c r="F37" s="2"/>
    </row>
    <row r="38" spans="1:6" ht="15" customHeight="1">
      <c r="A38" s="15" t="s">
        <v>23</v>
      </c>
      <c r="B38" s="1" t="s">
        <v>58</v>
      </c>
      <c r="C38" s="72">
        <v>123160959</v>
      </c>
      <c r="D38" s="72">
        <v>205422024</v>
      </c>
      <c r="E38" s="72">
        <v>235558788</v>
      </c>
      <c r="F38" s="72">
        <f aca="true" t="shared" si="1" ref="F38:F45">SUM(C38:E38)</f>
        <v>564141771</v>
      </c>
    </row>
    <row r="39" spans="1:6" ht="15" customHeight="1">
      <c r="A39" s="15"/>
      <c r="B39" s="1" t="s">
        <v>57</v>
      </c>
      <c r="C39" s="72">
        <v>0</v>
      </c>
      <c r="D39" s="72">
        <v>85643763</v>
      </c>
      <c r="E39" s="72">
        <v>85951281</v>
      </c>
      <c r="F39" s="72">
        <f t="shared" si="1"/>
        <v>171595044</v>
      </c>
    </row>
    <row r="40" spans="1:6" ht="15" customHeight="1">
      <c r="A40" s="15" t="s">
        <v>24</v>
      </c>
      <c r="B40" s="1" t="s">
        <v>58</v>
      </c>
      <c r="C40" s="72">
        <v>51847029</v>
      </c>
      <c r="D40" s="72">
        <v>61933521</v>
      </c>
      <c r="E40" s="72">
        <v>65254683</v>
      </c>
      <c r="F40" s="72">
        <f t="shared" si="1"/>
        <v>179035233</v>
      </c>
    </row>
    <row r="41" spans="1:6" ht="15" customHeight="1">
      <c r="A41" s="15"/>
      <c r="B41" s="1" t="s">
        <v>57</v>
      </c>
      <c r="C41" s="72">
        <v>0</v>
      </c>
      <c r="D41" s="72">
        <v>16728816</v>
      </c>
      <c r="E41" s="72">
        <v>6826833</v>
      </c>
      <c r="F41" s="72">
        <f t="shared" si="1"/>
        <v>23555649</v>
      </c>
    </row>
    <row r="42" spans="1:6" ht="15" customHeight="1">
      <c r="A42" s="15" t="s">
        <v>25</v>
      </c>
      <c r="B42" s="1" t="s">
        <v>58</v>
      </c>
      <c r="C42" s="72">
        <v>256312875</v>
      </c>
      <c r="D42" s="72">
        <v>12182625</v>
      </c>
      <c r="E42" s="72">
        <v>488977125</v>
      </c>
      <c r="F42" s="72">
        <f t="shared" si="1"/>
        <v>757472625</v>
      </c>
    </row>
    <row r="43" spans="1:6" ht="15" customHeight="1">
      <c r="A43" s="15"/>
      <c r="B43" s="1" t="s">
        <v>57</v>
      </c>
      <c r="C43" s="72">
        <v>0</v>
      </c>
      <c r="D43" s="72">
        <v>207882125</v>
      </c>
      <c r="E43" s="72">
        <v>530302500</v>
      </c>
      <c r="F43" s="72">
        <f t="shared" si="1"/>
        <v>738184625</v>
      </c>
    </row>
    <row r="44" spans="1:6" ht="15" customHeight="1">
      <c r="A44" s="88" t="s">
        <v>78</v>
      </c>
      <c r="B44" s="58" t="s">
        <v>58</v>
      </c>
      <c r="C44" s="72">
        <v>38000000</v>
      </c>
      <c r="D44" s="72">
        <v>0</v>
      </c>
      <c r="E44" s="72">
        <v>0</v>
      </c>
      <c r="F44" s="72">
        <f t="shared" si="1"/>
        <v>38000000</v>
      </c>
    </row>
    <row r="45" spans="1:6" ht="15" customHeight="1">
      <c r="A45" s="88"/>
      <c r="B45" s="58" t="s">
        <v>57</v>
      </c>
      <c r="C45" s="72">
        <v>0</v>
      </c>
      <c r="D45" s="72">
        <v>0</v>
      </c>
      <c r="E45" s="72">
        <v>0</v>
      </c>
      <c r="F45" s="72">
        <f t="shared" si="1"/>
        <v>0</v>
      </c>
    </row>
    <row r="46" spans="1:6" ht="15" customHeight="1" thickBot="1">
      <c r="A46" s="11" t="s">
        <v>13</v>
      </c>
      <c r="B46" s="11"/>
      <c r="C46" s="73">
        <f>SUM(C38:C45)</f>
        <v>469320863</v>
      </c>
      <c r="D46" s="73">
        <f>SUM(D38:D45)</f>
        <v>589792874</v>
      </c>
      <c r="E46" s="73">
        <f>SUM(E38:E45)</f>
        <v>1412871210</v>
      </c>
      <c r="F46" s="73">
        <f>SUM(F38:F45)</f>
        <v>2471984947</v>
      </c>
    </row>
    <row r="47" ht="15" customHeight="1" thickTop="1">
      <c r="A47" s="8" t="s">
        <v>43</v>
      </c>
    </row>
    <row r="48" ht="15" customHeight="1">
      <c r="A48" s="61" t="s">
        <v>76</v>
      </c>
    </row>
    <row r="49" ht="15" customHeight="1">
      <c r="A49" s="17"/>
    </row>
    <row r="50" ht="15" customHeight="1">
      <c r="A50" s="17"/>
    </row>
    <row r="51" ht="15" customHeight="1">
      <c r="A51" s="17"/>
    </row>
    <row r="52" spans="1:5" ht="15" customHeight="1">
      <c r="A52" s="114" t="s">
        <v>15</v>
      </c>
      <c r="B52" s="114"/>
      <c r="C52" s="114"/>
      <c r="D52" s="114"/>
      <c r="E52" s="114"/>
    </row>
    <row r="53" spans="1:5" ht="15" customHeight="1">
      <c r="A53" s="114" t="s">
        <v>32</v>
      </c>
      <c r="B53" s="114"/>
      <c r="C53" s="114"/>
      <c r="D53" s="114"/>
      <c r="E53" s="114"/>
    </row>
    <row r="54" spans="1:5" ht="15" customHeight="1">
      <c r="A54" s="113" t="s">
        <v>53</v>
      </c>
      <c r="B54" s="113"/>
      <c r="C54" s="113"/>
      <c r="D54" s="113"/>
      <c r="E54" s="113"/>
    </row>
    <row r="55" spans="1:5" ht="15" customHeight="1">
      <c r="A55" s="7"/>
      <c r="B55" s="7"/>
      <c r="C55" s="7"/>
      <c r="D55" s="7"/>
      <c r="E55" s="7"/>
    </row>
    <row r="56" spans="1:5" ht="15" customHeight="1" thickBot="1">
      <c r="A56" s="14" t="s">
        <v>10</v>
      </c>
      <c r="B56" s="18" t="s">
        <v>3</v>
      </c>
      <c r="C56" s="18" t="s">
        <v>4</v>
      </c>
      <c r="D56" s="18" t="s">
        <v>5</v>
      </c>
      <c r="E56" s="18" t="s">
        <v>6</v>
      </c>
    </row>
    <row r="57" spans="2:5" ht="15" customHeight="1">
      <c r="B57" s="70"/>
      <c r="C57" s="70"/>
      <c r="D57" s="70"/>
      <c r="E57" s="70"/>
    </row>
    <row r="58" spans="1:5" ht="15" customHeight="1">
      <c r="A58" s="1" t="s">
        <v>26</v>
      </c>
      <c r="B58" s="66">
        <v>175007988</v>
      </c>
      <c r="C58" s="66">
        <v>369728124</v>
      </c>
      <c r="D58" s="66">
        <v>393591585</v>
      </c>
      <c r="E58" s="66">
        <f>SUM(B58:D58)</f>
        <v>938327697</v>
      </c>
    </row>
    <row r="59" spans="1:5" ht="15" customHeight="1">
      <c r="A59" s="1" t="s">
        <v>44</v>
      </c>
      <c r="B59" s="66">
        <v>256312875</v>
      </c>
      <c r="C59" s="66">
        <v>220064750</v>
      </c>
      <c r="D59" s="66">
        <v>1019279625</v>
      </c>
      <c r="E59" s="66">
        <f>SUM(B59:D59)</f>
        <v>1495657250</v>
      </c>
    </row>
    <row r="60" spans="1:5" ht="15" customHeight="1">
      <c r="A60" s="102" t="s">
        <v>85</v>
      </c>
      <c r="B60" s="66">
        <v>38000000</v>
      </c>
      <c r="C60" s="66">
        <v>0</v>
      </c>
      <c r="D60" s="66">
        <v>0</v>
      </c>
      <c r="E60" s="66">
        <f>SUM(B60:D60)</f>
        <v>38000000</v>
      </c>
    </row>
    <row r="61" spans="1:5" ht="15" customHeight="1">
      <c r="A61" s="1" t="s">
        <v>7</v>
      </c>
      <c r="B61" s="70"/>
      <c r="C61" s="70"/>
      <c r="D61" s="70"/>
      <c r="E61" s="70">
        <f>SUM(B61:D61)</f>
        <v>0</v>
      </c>
    </row>
    <row r="62" spans="1:5" ht="15" customHeight="1">
      <c r="A62" s="1" t="s">
        <v>8</v>
      </c>
      <c r="B62" s="70"/>
      <c r="C62" s="70"/>
      <c r="D62" s="70"/>
      <c r="E62" s="70">
        <f>SUM(B62:D62)</f>
        <v>0</v>
      </c>
    </row>
    <row r="63" spans="1:5" ht="15" customHeight="1" thickBot="1">
      <c r="A63" s="11" t="s">
        <v>13</v>
      </c>
      <c r="B63" s="71">
        <f>SUM(B58:B62)</f>
        <v>469320863</v>
      </c>
      <c r="C63" s="71">
        <f>SUM(C58:C62)</f>
        <v>589792874</v>
      </c>
      <c r="D63" s="71">
        <f>SUM(D58:D62)</f>
        <v>1412871210</v>
      </c>
      <c r="E63" s="71">
        <f>SUM(E58:E62)</f>
        <v>2471984947</v>
      </c>
    </row>
    <row r="64" ht="15" customHeight="1" thickTop="1">
      <c r="A64" s="61" t="s">
        <v>75</v>
      </c>
    </row>
    <row r="67" spans="1:5" ht="15" customHeight="1">
      <c r="A67" s="114" t="s">
        <v>45</v>
      </c>
      <c r="B67" s="114"/>
      <c r="C67" s="114"/>
      <c r="D67" s="114"/>
      <c r="E67" s="114"/>
    </row>
    <row r="68" spans="1:5" ht="15" customHeight="1">
      <c r="A68" s="114" t="s">
        <v>90</v>
      </c>
      <c r="B68" s="114"/>
      <c r="C68" s="114"/>
      <c r="D68" s="114"/>
      <c r="E68" s="114"/>
    </row>
    <row r="69" spans="1:5" ht="15" customHeight="1">
      <c r="A69" s="113" t="s">
        <v>53</v>
      </c>
      <c r="B69" s="113"/>
      <c r="C69" s="113"/>
      <c r="D69" s="113"/>
      <c r="E69" s="113"/>
    </row>
    <row r="70" spans="1:5" ht="15" customHeight="1">
      <c r="A70" s="7"/>
      <c r="B70" s="7"/>
      <c r="C70" s="7"/>
      <c r="D70" s="7"/>
      <c r="E70" s="7"/>
    </row>
    <row r="71" spans="1:5" ht="15" customHeight="1" thickBot="1">
      <c r="A71" s="14" t="s">
        <v>10</v>
      </c>
      <c r="B71" s="14" t="s">
        <v>3</v>
      </c>
      <c r="C71" s="14" t="s">
        <v>4</v>
      </c>
      <c r="D71" s="14" t="s">
        <v>5</v>
      </c>
      <c r="E71" s="14" t="s">
        <v>6</v>
      </c>
    </row>
    <row r="72" spans="2:5" ht="15" customHeight="1">
      <c r="B72" s="10"/>
      <c r="C72" s="10"/>
      <c r="D72" s="10"/>
      <c r="E72" s="10"/>
    </row>
    <row r="73" spans="1:5" ht="15" customHeight="1">
      <c r="A73" s="1" t="s">
        <v>64</v>
      </c>
      <c r="B73" s="67">
        <v>81329250.79</v>
      </c>
      <c r="C73" s="67">
        <f>B77</f>
        <v>265288389.79000002</v>
      </c>
      <c r="D73" s="67">
        <f>C77</f>
        <v>-104439734.20999998</v>
      </c>
      <c r="E73" s="67">
        <f>B73</f>
        <v>81329250.79</v>
      </c>
    </row>
    <row r="74" spans="1:9" ht="15" customHeight="1">
      <c r="A74" s="1" t="s">
        <v>16</v>
      </c>
      <c r="B74" s="67">
        <v>358967127</v>
      </c>
      <c r="C74" s="67">
        <v>0</v>
      </c>
      <c r="D74" s="67">
        <v>697912785</v>
      </c>
      <c r="E74" s="67">
        <f>+SUM(B74:D74)</f>
        <v>1056879912</v>
      </c>
      <c r="G74" s="49"/>
      <c r="H74" s="49"/>
      <c r="I74" s="49"/>
    </row>
    <row r="75" spans="1:5" ht="15" customHeight="1">
      <c r="A75" s="1" t="s">
        <v>17</v>
      </c>
      <c r="B75" s="67">
        <f>B73+B74</f>
        <v>440296377.79</v>
      </c>
      <c r="C75" s="67">
        <f>C73+C74</f>
        <v>265288389.79000002</v>
      </c>
      <c r="D75" s="67">
        <f>D73+D74</f>
        <v>593473050.79</v>
      </c>
      <c r="E75" s="67">
        <f>+E73+E74</f>
        <v>1138209162.79</v>
      </c>
    </row>
    <row r="76" spans="1:6" ht="15" customHeight="1">
      <c r="A76" s="1" t="s">
        <v>18</v>
      </c>
      <c r="B76" s="84">
        <f>B58</f>
        <v>175007988</v>
      </c>
      <c r="C76" s="84">
        <f>C58</f>
        <v>369728124</v>
      </c>
      <c r="D76" s="84">
        <f>D58</f>
        <v>393591585</v>
      </c>
      <c r="E76" s="67">
        <f>+SUM(B76:D76)</f>
        <v>938327697</v>
      </c>
      <c r="F76" s="36"/>
    </row>
    <row r="77" spans="1:5" ht="15" customHeight="1">
      <c r="A77" s="8" t="s">
        <v>19</v>
      </c>
      <c r="B77" s="69">
        <f>B75-B76</f>
        <v>265288389.79000002</v>
      </c>
      <c r="C77" s="69">
        <f>C75-C76</f>
        <v>-104439734.20999998</v>
      </c>
      <c r="D77" s="69">
        <f>D75-D76</f>
        <v>199881465.78999996</v>
      </c>
      <c r="E77" s="69">
        <f>+E75-E76</f>
        <v>199881465.78999996</v>
      </c>
    </row>
    <row r="78" spans="1:5" ht="15" customHeight="1" thickBot="1">
      <c r="A78" s="11"/>
      <c r="B78" s="12"/>
      <c r="C78" s="12"/>
      <c r="D78" s="12"/>
      <c r="E78" s="12"/>
    </row>
    <row r="79" ht="15" customHeight="1" thickTop="1">
      <c r="A79" s="61" t="s">
        <v>75</v>
      </c>
    </row>
    <row r="80" ht="15" customHeight="1">
      <c r="A80" s="103" t="s">
        <v>87</v>
      </c>
    </row>
    <row r="82" spans="1:6" ht="15" customHeight="1">
      <c r="A82" s="114" t="s">
        <v>46</v>
      </c>
      <c r="B82" s="114"/>
      <c r="C82" s="114"/>
      <c r="D82" s="114"/>
      <c r="E82" s="114"/>
      <c r="F82" s="19" t="s">
        <v>55</v>
      </c>
    </row>
    <row r="83" spans="1:10" ht="15" customHeight="1">
      <c r="A83" s="114" t="s">
        <v>50</v>
      </c>
      <c r="B83" s="114"/>
      <c r="C83" s="114"/>
      <c r="D83" s="114"/>
      <c r="E83" s="114"/>
      <c r="F83" s="19">
        <f>E74+E89</f>
        <v>2837843287</v>
      </c>
      <c r="H83" s="50"/>
      <c r="J83" s="17"/>
    </row>
    <row r="84" spans="1:6" ht="15" customHeight="1">
      <c r="A84" s="113" t="s">
        <v>53</v>
      </c>
      <c r="B84" s="113"/>
      <c r="C84" s="113"/>
      <c r="D84" s="113"/>
      <c r="E84" s="113"/>
      <c r="F84" s="19"/>
    </row>
    <row r="85" spans="1:5" ht="15" customHeight="1">
      <c r="A85" s="7"/>
      <c r="B85" s="7"/>
      <c r="C85" s="7"/>
      <c r="D85" s="7"/>
      <c r="E85" s="7"/>
    </row>
    <row r="86" spans="1:5" ht="15" customHeight="1" thickBot="1">
      <c r="A86" s="14" t="s">
        <v>10</v>
      </c>
      <c r="B86" s="14" t="s">
        <v>3</v>
      </c>
      <c r="C86" s="14" t="s">
        <v>4</v>
      </c>
      <c r="D86" s="14" t="s">
        <v>5</v>
      </c>
      <c r="E86" s="14" t="s">
        <v>6</v>
      </c>
    </row>
    <row r="87" spans="2:5" ht="15" customHeight="1">
      <c r="B87" s="10"/>
      <c r="C87" s="10"/>
      <c r="D87" s="10"/>
      <c r="E87" s="10"/>
    </row>
    <row r="88" spans="1:5" ht="15" customHeight="1">
      <c r="A88" s="1" t="s">
        <v>64</v>
      </c>
      <c r="B88" s="67">
        <v>90997449.91</v>
      </c>
      <c r="C88" s="67">
        <f>B93</f>
        <v>369506824.90999997</v>
      </c>
      <c r="D88" s="67">
        <f>C93</f>
        <v>149442074.90999997</v>
      </c>
      <c r="E88" s="67">
        <f>+B88</f>
        <v>90997449.91</v>
      </c>
    </row>
    <row r="89" spans="1:9" ht="15" customHeight="1">
      <c r="A89" s="1" t="s">
        <v>16</v>
      </c>
      <c r="B89" s="67">
        <v>572822250</v>
      </c>
      <c r="C89" s="67">
        <v>0</v>
      </c>
      <c r="D89" s="67">
        <v>1108141125</v>
      </c>
      <c r="E89" s="67">
        <f>SUM(B89:D89)+E90</f>
        <v>1780963375</v>
      </c>
      <c r="G89" s="49"/>
      <c r="H89" s="49"/>
      <c r="I89" s="49"/>
    </row>
    <row r="90" spans="1:9" s="102" customFormat="1" ht="15" customHeight="1">
      <c r="A90" s="106" t="s">
        <v>89</v>
      </c>
      <c r="B90" s="67">
        <v>100000000</v>
      </c>
      <c r="C90" s="67">
        <v>0</v>
      </c>
      <c r="D90" s="67">
        <v>0</v>
      </c>
      <c r="E90" s="67">
        <f>SUM(B90:D90)</f>
        <v>100000000</v>
      </c>
      <c r="G90" s="49"/>
      <c r="H90" s="49"/>
      <c r="I90" s="49"/>
    </row>
    <row r="91" spans="1:5" ht="15" customHeight="1">
      <c r="A91" s="1" t="s">
        <v>17</v>
      </c>
      <c r="B91" s="67">
        <f>B88+B89</f>
        <v>663819699.91</v>
      </c>
      <c r="C91" s="67">
        <f>C88+C89</f>
        <v>369506824.90999997</v>
      </c>
      <c r="D91" s="67">
        <f>D88+D89</f>
        <v>1257583199.9099998</v>
      </c>
      <c r="E91" s="67">
        <f>+E88+E89</f>
        <v>1871960824.91</v>
      </c>
    </row>
    <row r="92" spans="1:6" ht="15" customHeight="1">
      <c r="A92" s="1" t="s">
        <v>18</v>
      </c>
      <c r="B92" s="67">
        <f>B59+B60</f>
        <v>294312875</v>
      </c>
      <c r="C92" s="67">
        <f>C59+C60</f>
        <v>220064750</v>
      </c>
      <c r="D92" s="67">
        <f>D59+D60</f>
        <v>1019279625</v>
      </c>
      <c r="E92" s="67">
        <f>+SUM(B92:D92)</f>
        <v>1533657250</v>
      </c>
      <c r="F92" s="36"/>
    </row>
    <row r="93" spans="1:5" ht="15" customHeight="1">
      <c r="A93" s="8" t="s">
        <v>19</v>
      </c>
      <c r="B93" s="68">
        <f>B91-B92</f>
        <v>369506824.90999997</v>
      </c>
      <c r="C93" s="68">
        <f>C91-C92</f>
        <v>149442074.90999997</v>
      </c>
      <c r="D93" s="68">
        <f>D91-D92</f>
        <v>238303574.90999985</v>
      </c>
      <c r="E93" s="68">
        <f>+E91-E92</f>
        <v>338303574.9100001</v>
      </c>
    </row>
    <row r="94" spans="1:5" ht="15" customHeight="1" thickBot="1">
      <c r="A94" s="11"/>
      <c r="B94" s="16"/>
      <c r="C94" s="11"/>
      <c r="D94" s="11"/>
      <c r="E94" s="11"/>
    </row>
    <row r="95" ht="15" customHeight="1" thickTop="1">
      <c r="A95" s="61" t="s">
        <v>75</v>
      </c>
    </row>
    <row r="96" ht="33" customHeight="1">
      <c r="A96" s="106" t="s">
        <v>91</v>
      </c>
    </row>
    <row r="98" ht="15" customHeight="1">
      <c r="A98" s="101" t="s">
        <v>86</v>
      </c>
    </row>
    <row r="99" ht="15" customHeight="1">
      <c r="A99" s="46"/>
    </row>
    <row r="100" ht="15" customHeight="1">
      <c r="A100" s="46"/>
    </row>
  </sheetData>
  <sheetProtection/>
  <mergeCells count="19">
    <mergeCell ref="A1:F1"/>
    <mergeCell ref="A7:F7"/>
    <mergeCell ref="A8:F8"/>
    <mergeCell ref="A9:F9"/>
    <mergeCell ref="A13:A15"/>
    <mergeCell ref="A16:A18"/>
    <mergeCell ref="A19:A21"/>
    <mergeCell ref="A32:F32"/>
    <mergeCell ref="A33:F33"/>
    <mergeCell ref="A34:F34"/>
    <mergeCell ref="A52:E52"/>
    <mergeCell ref="A53:E53"/>
    <mergeCell ref="A54:E54"/>
    <mergeCell ref="A67:E67"/>
    <mergeCell ref="A68:E68"/>
    <mergeCell ref="A69:E69"/>
    <mergeCell ref="A84:E84"/>
    <mergeCell ref="A83:E83"/>
    <mergeCell ref="A82:E82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90" zoomScaleNormal="90" zoomScalePageLayoutView="0" workbookViewId="0" topLeftCell="A64">
      <selection activeCell="E89" sqref="E89"/>
    </sheetView>
  </sheetViews>
  <sheetFormatPr defaultColWidth="11.57421875" defaultRowHeight="15" customHeight="1"/>
  <cols>
    <col min="1" max="1" width="65.7109375" style="26" customWidth="1"/>
    <col min="2" max="2" width="25.00390625" style="20" customWidth="1"/>
    <col min="3" max="3" width="19.8515625" style="20" customWidth="1"/>
    <col min="4" max="4" width="20.28125" style="20" customWidth="1"/>
    <col min="5" max="5" width="16.8515625" style="20" bestFit="1" customWidth="1"/>
    <col min="6" max="6" width="25.28125" style="20" customWidth="1"/>
    <col min="7" max="8" width="15.140625" style="20" bestFit="1" customWidth="1"/>
    <col min="9" max="9" width="13.7109375" style="20" bestFit="1" customWidth="1"/>
    <col min="10" max="16384" width="11.57421875" style="20" customWidth="1"/>
  </cols>
  <sheetData>
    <row r="1" spans="1:6" ht="15" customHeight="1">
      <c r="A1" s="116" t="s">
        <v>20</v>
      </c>
      <c r="B1" s="116"/>
      <c r="C1" s="116"/>
      <c r="D1" s="116"/>
      <c r="E1" s="116"/>
      <c r="F1" s="116"/>
    </row>
    <row r="2" spans="1:6" ht="15" customHeight="1">
      <c r="A2" s="3" t="s">
        <v>0</v>
      </c>
      <c r="B2" s="4" t="s">
        <v>22</v>
      </c>
      <c r="C2" s="21"/>
      <c r="D2" s="21"/>
      <c r="E2" s="21"/>
      <c r="F2" s="21"/>
    </row>
    <row r="3" spans="1:6" ht="15" customHeight="1">
      <c r="A3" s="3" t="s">
        <v>1</v>
      </c>
      <c r="B3" s="4" t="s">
        <v>21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63</v>
      </c>
      <c r="C4" s="21"/>
      <c r="D4" s="21"/>
      <c r="E4" s="21"/>
      <c r="F4" s="21"/>
    </row>
    <row r="5" spans="1:6" ht="15" customHeight="1">
      <c r="A5" s="3" t="s">
        <v>48</v>
      </c>
      <c r="B5" s="22" t="s">
        <v>80</v>
      </c>
      <c r="C5" s="21"/>
      <c r="D5" s="21"/>
      <c r="E5" s="21"/>
      <c r="F5" s="21"/>
    </row>
    <row r="7" spans="1:6" ht="15" customHeight="1">
      <c r="A7" s="116" t="s">
        <v>9</v>
      </c>
      <c r="B7" s="116"/>
      <c r="C7" s="116"/>
      <c r="D7" s="116"/>
      <c r="E7" s="116"/>
      <c r="F7" s="116"/>
    </row>
    <row r="8" spans="1:6" ht="15" customHeight="1">
      <c r="A8" s="116" t="s">
        <v>12</v>
      </c>
      <c r="B8" s="116"/>
      <c r="C8" s="116"/>
      <c r="D8" s="116"/>
      <c r="E8" s="116"/>
      <c r="F8" s="116"/>
    </row>
    <row r="9" spans="1:6" ht="15" customHeight="1">
      <c r="A9" s="117" t="s">
        <v>51</v>
      </c>
      <c r="B9" s="117"/>
      <c r="C9" s="117"/>
      <c r="D9" s="117"/>
      <c r="E9" s="117"/>
      <c r="F9" s="117"/>
    </row>
    <row r="10" spans="1:6" s="33" customFormat="1" ht="15" customHeight="1">
      <c r="A10" s="117"/>
      <c r="B10" s="117"/>
      <c r="C10" s="117"/>
      <c r="D10" s="117"/>
      <c r="E10" s="117"/>
      <c r="F10" s="117"/>
    </row>
    <row r="11" spans="1:6" ht="15" customHeight="1" thickBot="1">
      <c r="A11" s="14" t="s">
        <v>66</v>
      </c>
      <c r="B11" s="24"/>
      <c r="C11" s="25" t="s">
        <v>27</v>
      </c>
      <c r="D11" s="25" t="s">
        <v>28</v>
      </c>
      <c r="E11" s="25" t="s">
        <v>29</v>
      </c>
      <c r="F11" s="25" t="s">
        <v>74</v>
      </c>
    </row>
    <row r="12" spans="3:6" ht="15">
      <c r="C12" s="27"/>
      <c r="D12" s="27"/>
      <c r="E12" s="27"/>
      <c r="F12" s="27"/>
    </row>
    <row r="13" spans="1:10" ht="15">
      <c r="A13" s="119" t="s">
        <v>23</v>
      </c>
      <c r="B13" s="8" t="s">
        <v>60</v>
      </c>
      <c r="C13" s="76">
        <v>2253</v>
      </c>
      <c r="D13" s="76">
        <v>236</v>
      </c>
      <c r="E13" s="76">
        <v>262</v>
      </c>
      <c r="F13" s="76">
        <f>E13</f>
        <v>262</v>
      </c>
      <c r="H13" s="60"/>
      <c r="I13" s="60"/>
      <c r="J13" s="60"/>
    </row>
    <row r="14" spans="1:10" ht="15" customHeight="1">
      <c r="A14" s="119"/>
      <c r="B14" s="8" t="s">
        <v>61</v>
      </c>
      <c r="C14" s="77">
        <v>0</v>
      </c>
      <c r="D14" s="77">
        <v>1629</v>
      </c>
      <c r="E14" s="77">
        <v>1625</v>
      </c>
      <c r="F14" s="77">
        <f>AVERAGE(C14:E14)</f>
        <v>1084.6666666666667</v>
      </c>
      <c r="H14" s="60"/>
      <c r="I14" s="60"/>
      <c r="J14" s="60"/>
    </row>
    <row r="15" spans="1:10" ht="15" customHeight="1">
      <c r="A15" s="119"/>
      <c r="B15" s="8" t="s">
        <v>62</v>
      </c>
      <c r="C15" s="78">
        <v>0</v>
      </c>
      <c r="D15" s="78">
        <v>2146</v>
      </c>
      <c r="E15" s="78">
        <v>79</v>
      </c>
      <c r="F15" s="78">
        <f>AVERAGE(C15:E15)</f>
        <v>741.6666666666666</v>
      </c>
      <c r="H15" s="60"/>
      <c r="I15" s="60"/>
      <c r="J15" s="60"/>
    </row>
    <row r="16" spans="1:10" ht="15">
      <c r="A16" s="119" t="s">
        <v>24</v>
      </c>
      <c r="B16" s="8" t="s">
        <v>60</v>
      </c>
      <c r="C16" s="79">
        <v>1296</v>
      </c>
      <c r="D16" s="79">
        <v>270</v>
      </c>
      <c r="E16" s="79">
        <v>534</v>
      </c>
      <c r="F16" s="79">
        <f>E16</f>
        <v>534</v>
      </c>
      <c r="H16" s="60"/>
      <c r="I16" s="60"/>
      <c r="J16" s="60"/>
    </row>
    <row r="17" spans="1:10" ht="15" customHeight="1">
      <c r="A17" s="119"/>
      <c r="B17" s="8" t="s">
        <v>61</v>
      </c>
      <c r="C17" s="78">
        <v>0</v>
      </c>
      <c r="D17" s="78">
        <v>1037</v>
      </c>
      <c r="E17" s="78">
        <v>992</v>
      </c>
      <c r="F17" s="78">
        <f>AVERAGE(C17:E17)</f>
        <v>676.3333333333334</v>
      </c>
      <c r="H17" s="60"/>
      <c r="I17" s="60"/>
      <c r="J17" s="60"/>
    </row>
    <row r="18" spans="1:10" ht="15" customHeight="1">
      <c r="A18" s="119"/>
      <c r="B18" s="8" t="s">
        <v>62</v>
      </c>
      <c r="C18" s="78">
        <v>0</v>
      </c>
      <c r="D18" s="78">
        <v>1145</v>
      </c>
      <c r="E18" s="78">
        <v>146</v>
      </c>
      <c r="F18" s="78">
        <f>AVERAGE(C18:E18)</f>
        <v>430.3333333333333</v>
      </c>
      <c r="H18" s="60"/>
      <c r="I18" s="60"/>
      <c r="J18" s="60"/>
    </row>
    <row r="19" spans="1:10" ht="15">
      <c r="A19" s="120" t="s">
        <v>25</v>
      </c>
      <c r="B19" s="8" t="s">
        <v>60</v>
      </c>
      <c r="C19" s="79">
        <v>15046</v>
      </c>
      <c r="D19" s="79">
        <v>5652</v>
      </c>
      <c r="E19" s="79">
        <v>5708</v>
      </c>
      <c r="F19" s="79">
        <f>E19</f>
        <v>5708</v>
      </c>
      <c r="H19" s="60"/>
      <c r="I19" s="60"/>
      <c r="J19" s="60"/>
    </row>
    <row r="20" spans="1:10" ht="15" customHeight="1">
      <c r="A20" s="120"/>
      <c r="B20" s="8" t="s">
        <v>61</v>
      </c>
      <c r="C20" s="78">
        <v>0</v>
      </c>
      <c r="D20" s="78">
        <v>9196</v>
      </c>
      <c r="E20" s="78">
        <v>10056</v>
      </c>
      <c r="F20" s="78">
        <f>AVERAGE(C20:E20)</f>
        <v>6417.333333333333</v>
      </c>
      <c r="H20" s="60"/>
      <c r="I20" s="60"/>
      <c r="J20" s="60"/>
    </row>
    <row r="21" spans="1:10" ht="15" customHeight="1">
      <c r="A21" s="120"/>
      <c r="B21" s="8" t="s">
        <v>62</v>
      </c>
      <c r="C21" s="78">
        <v>0</v>
      </c>
      <c r="D21" s="78">
        <v>11433</v>
      </c>
      <c r="E21" s="78">
        <v>1243</v>
      </c>
      <c r="F21" s="78">
        <f>AVERAGE(C21:E21)</f>
        <v>4225.333333333333</v>
      </c>
      <c r="H21" s="60"/>
      <c r="I21" s="60"/>
      <c r="J21" s="60"/>
    </row>
    <row r="22" spans="1:10" ht="15" customHeight="1">
      <c r="A22" s="91" t="s">
        <v>78</v>
      </c>
      <c r="B22" s="89" t="s">
        <v>60</v>
      </c>
      <c r="C22" s="78">
        <v>515</v>
      </c>
      <c r="D22" s="78">
        <v>237</v>
      </c>
      <c r="E22" s="78">
        <v>319</v>
      </c>
      <c r="F22" s="78">
        <f>E22</f>
        <v>319</v>
      </c>
      <c r="H22" s="85"/>
      <c r="I22" s="85"/>
      <c r="J22" s="85"/>
    </row>
    <row r="23" spans="1:10" ht="15" customHeight="1">
      <c r="A23" s="90"/>
      <c r="B23" s="89" t="s">
        <v>61</v>
      </c>
      <c r="C23" s="78">
        <v>0</v>
      </c>
      <c r="D23" s="78">
        <v>143</v>
      </c>
      <c r="E23" s="78">
        <v>107</v>
      </c>
      <c r="F23" s="78">
        <f>AVERAGE(C23:E23)</f>
        <v>83.33333333333333</v>
      </c>
      <c r="H23" s="85"/>
      <c r="I23" s="85"/>
      <c r="J23" s="85"/>
    </row>
    <row r="24" spans="1:10" ht="15" customHeight="1">
      <c r="A24" s="90"/>
      <c r="B24" s="89" t="s">
        <v>62</v>
      </c>
      <c r="C24" s="78">
        <v>149</v>
      </c>
      <c r="D24" s="78">
        <v>360</v>
      </c>
      <c r="E24" s="78">
        <v>36</v>
      </c>
      <c r="F24" s="78">
        <f>AVERAGE(C24:E24)</f>
        <v>181.66666666666666</v>
      </c>
      <c r="H24" s="85"/>
      <c r="I24" s="85"/>
      <c r="J24" s="85"/>
    </row>
    <row r="25" spans="1:10" ht="15" customHeight="1">
      <c r="A25" s="87"/>
      <c r="B25" s="8"/>
      <c r="C25" s="78"/>
      <c r="D25" s="78"/>
      <c r="E25" s="78"/>
      <c r="F25" s="78"/>
      <c r="H25" s="85"/>
      <c r="I25" s="85"/>
      <c r="J25" s="85"/>
    </row>
    <row r="26" spans="3:6" ht="15" customHeight="1">
      <c r="C26" s="77"/>
      <c r="D26" s="77"/>
      <c r="E26" s="77"/>
      <c r="F26" s="77"/>
    </row>
    <row r="27" spans="1:6" ht="15" customHeight="1" thickBot="1">
      <c r="A27" s="29" t="s">
        <v>13</v>
      </c>
      <c r="B27" s="30" t="s">
        <v>52</v>
      </c>
      <c r="C27" s="80">
        <f>+C14+C15+C17+C18+C20+C23+C24+C21</f>
        <v>149</v>
      </c>
      <c r="D27" s="80">
        <f>+D14+D15+D17+D18+D20+D23+D24+D21</f>
        <v>27089</v>
      </c>
      <c r="E27" s="80">
        <f>+E14+E15+E17+E18+E20+E23+E24+E21</f>
        <v>14284</v>
      </c>
      <c r="F27" s="80">
        <f>AVERAGE(C27:E27)</f>
        <v>13840.666666666666</v>
      </c>
    </row>
    <row r="28" spans="1:6" ht="15" customHeight="1" thickTop="1">
      <c r="A28" s="53" t="s">
        <v>68</v>
      </c>
      <c r="B28" s="33"/>
      <c r="C28" s="33"/>
      <c r="D28" s="33"/>
      <c r="E28" s="33"/>
      <c r="F28" s="33"/>
    </row>
    <row r="29" ht="15" customHeight="1">
      <c r="A29" s="61" t="s">
        <v>75</v>
      </c>
    </row>
    <row r="30" ht="15" customHeight="1">
      <c r="A30" s="1"/>
    </row>
    <row r="32" spans="1:6" ht="15" customHeight="1">
      <c r="A32" s="117" t="s">
        <v>14</v>
      </c>
      <c r="B32" s="117"/>
      <c r="C32" s="117"/>
      <c r="D32" s="117"/>
      <c r="E32" s="117"/>
      <c r="F32" s="117"/>
    </row>
    <row r="33" spans="1:6" ht="15" customHeight="1">
      <c r="A33" s="116" t="s">
        <v>31</v>
      </c>
      <c r="B33" s="116"/>
      <c r="C33" s="116"/>
      <c r="D33" s="116"/>
      <c r="E33" s="116"/>
      <c r="F33" s="116"/>
    </row>
    <row r="34" spans="1:6" ht="15" customHeight="1">
      <c r="A34" s="117" t="s">
        <v>53</v>
      </c>
      <c r="B34" s="117"/>
      <c r="C34" s="117"/>
      <c r="D34" s="117"/>
      <c r="E34" s="117"/>
      <c r="F34" s="117"/>
    </row>
    <row r="35" spans="1:5" ht="15" customHeight="1">
      <c r="A35" s="118"/>
      <c r="B35" s="118"/>
      <c r="C35" s="118"/>
      <c r="D35" s="118"/>
      <c r="E35" s="118"/>
    </row>
    <row r="36" spans="1:6" ht="15" customHeight="1" thickBot="1">
      <c r="A36" s="47" t="s">
        <v>66</v>
      </c>
      <c r="B36" s="24"/>
      <c r="C36" s="25" t="s">
        <v>27</v>
      </c>
      <c r="D36" s="25" t="s">
        <v>28</v>
      </c>
      <c r="E36" s="25" t="s">
        <v>29</v>
      </c>
      <c r="F36" s="25" t="s">
        <v>30</v>
      </c>
    </row>
    <row r="37" spans="3:6" ht="15" customHeight="1">
      <c r="C37" s="34"/>
      <c r="D37" s="34"/>
      <c r="E37" s="34"/>
      <c r="F37" s="34"/>
    </row>
    <row r="38" spans="1:6" ht="15" customHeight="1">
      <c r="A38" s="28" t="s">
        <v>23</v>
      </c>
      <c r="B38" s="20" t="s">
        <v>58</v>
      </c>
      <c r="C38" s="81">
        <v>0</v>
      </c>
      <c r="D38" s="81">
        <v>250473411</v>
      </c>
      <c r="E38" s="81">
        <v>252011001</v>
      </c>
      <c r="F38" s="81">
        <f aca="true" t="shared" si="0" ref="F38:F45">SUM(C38:E38)</f>
        <v>502484412</v>
      </c>
    </row>
    <row r="39" spans="1:6" ht="15" customHeight="1">
      <c r="A39" s="28"/>
      <c r="B39" s="20" t="s">
        <v>57</v>
      </c>
      <c r="C39" s="82">
        <v>0</v>
      </c>
      <c r="D39" s="82">
        <v>329966814</v>
      </c>
      <c r="E39" s="82">
        <v>12146961</v>
      </c>
      <c r="F39" s="81">
        <f t="shared" si="0"/>
        <v>342113775</v>
      </c>
    </row>
    <row r="40" spans="1:6" ht="15" customHeight="1">
      <c r="A40" s="28" t="s">
        <v>24</v>
      </c>
      <c r="B40" s="20" t="s">
        <v>58</v>
      </c>
      <c r="C40" s="82">
        <v>0</v>
      </c>
      <c r="D40" s="82">
        <v>63778611</v>
      </c>
      <c r="E40" s="82">
        <v>61010976</v>
      </c>
      <c r="F40" s="81">
        <f t="shared" si="0"/>
        <v>124789587</v>
      </c>
    </row>
    <row r="41" spans="1:6" ht="15" customHeight="1">
      <c r="A41" s="28"/>
      <c r="B41" s="20" t="s">
        <v>57</v>
      </c>
      <c r="C41" s="82">
        <v>0</v>
      </c>
      <c r="D41" s="82">
        <v>70420935</v>
      </c>
      <c r="E41" s="82">
        <v>8979438</v>
      </c>
      <c r="F41" s="81">
        <f t="shared" si="0"/>
        <v>79400373</v>
      </c>
    </row>
    <row r="42" spans="1:6" ht="15" customHeight="1">
      <c r="A42" s="28" t="s">
        <v>25</v>
      </c>
      <c r="B42" s="20" t="s">
        <v>58</v>
      </c>
      <c r="C42" s="82">
        <v>0</v>
      </c>
      <c r="D42" s="82">
        <v>463656375</v>
      </c>
      <c r="E42" s="82">
        <v>498771000</v>
      </c>
      <c r="F42" s="81">
        <f t="shared" si="0"/>
        <v>962427375</v>
      </c>
    </row>
    <row r="43" spans="1:6" ht="15" customHeight="1">
      <c r="A43" s="28"/>
      <c r="B43" s="20" t="s">
        <v>57</v>
      </c>
      <c r="C43" s="82">
        <v>0</v>
      </c>
      <c r="D43" s="82">
        <v>589782375</v>
      </c>
      <c r="E43" s="82">
        <v>62346375</v>
      </c>
      <c r="F43" s="81">
        <f t="shared" si="0"/>
        <v>652128750</v>
      </c>
    </row>
    <row r="44" spans="1:6" ht="15" customHeight="1">
      <c r="A44" s="88" t="s">
        <v>78</v>
      </c>
      <c r="B44" s="58" t="s">
        <v>58</v>
      </c>
      <c r="C44" s="82">
        <v>0</v>
      </c>
      <c r="D44" s="82">
        <v>36000000</v>
      </c>
      <c r="E44" s="82">
        <v>30000000</v>
      </c>
      <c r="F44" s="81">
        <f t="shared" si="0"/>
        <v>66000000</v>
      </c>
    </row>
    <row r="45" spans="1:6" ht="15" customHeight="1">
      <c r="A45" s="88"/>
      <c r="B45" s="58" t="s">
        <v>57</v>
      </c>
      <c r="C45" s="81">
        <v>42000000</v>
      </c>
      <c r="D45" s="81">
        <v>84000000</v>
      </c>
      <c r="E45" s="81">
        <v>6000000</v>
      </c>
      <c r="F45" s="81">
        <f t="shared" si="0"/>
        <v>132000000</v>
      </c>
    </row>
    <row r="46" spans="1:6" ht="15" customHeight="1" thickBot="1">
      <c r="A46" s="29" t="s">
        <v>13</v>
      </c>
      <c r="B46" s="30"/>
      <c r="C46" s="83">
        <f>SUM(C38:C45)</f>
        <v>42000000</v>
      </c>
      <c r="D46" s="83">
        <f>SUM(D38:D45)</f>
        <v>1888078521</v>
      </c>
      <c r="E46" s="83">
        <f>SUM(E38:E45)</f>
        <v>931265751</v>
      </c>
      <c r="F46" s="83">
        <f>SUM(F38:F45)</f>
        <v>2861344272</v>
      </c>
    </row>
    <row r="47" ht="15" customHeight="1" thickTop="1">
      <c r="A47" s="32" t="s">
        <v>43</v>
      </c>
    </row>
    <row r="48" ht="15" customHeight="1">
      <c r="A48" s="61" t="s">
        <v>75</v>
      </c>
    </row>
    <row r="49" ht="15" customHeight="1">
      <c r="A49" s="35"/>
    </row>
    <row r="50" ht="15" customHeight="1">
      <c r="A50" s="35"/>
    </row>
    <row r="51" ht="15" customHeight="1">
      <c r="A51" s="35"/>
    </row>
    <row r="52" spans="1:5" ht="15" customHeight="1">
      <c r="A52" s="116" t="s">
        <v>15</v>
      </c>
      <c r="B52" s="116"/>
      <c r="C52" s="116"/>
      <c r="D52" s="116"/>
      <c r="E52" s="116"/>
    </row>
    <row r="53" spans="1:5" ht="15" customHeight="1">
      <c r="A53" s="116" t="s">
        <v>32</v>
      </c>
      <c r="B53" s="116"/>
      <c r="C53" s="116"/>
      <c r="D53" s="116"/>
      <c r="E53" s="116"/>
    </row>
    <row r="54" spans="1:5" ht="15" customHeight="1">
      <c r="A54" s="118" t="s">
        <v>53</v>
      </c>
      <c r="B54" s="118"/>
      <c r="C54" s="118"/>
      <c r="D54" s="118"/>
      <c r="E54" s="118"/>
    </row>
    <row r="55" spans="1:5" ht="15" customHeight="1">
      <c r="A55" s="118"/>
      <c r="B55" s="118"/>
      <c r="C55" s="118"/>
      <c r="D55" s="118"/>
      <c r="E55" s="118"/>
    </row>
    <row r="56" spans="1:5" ht="15" customHeight="1" thickBot="1">
      <c r="A56" s="23" t="s">
        <v>10</v>
      </c>
      <c r="B56" s="25" t="s">
        <v>27</v>
      </c>
      <c r="C56" s="25" t="s">
        <v>28</v>
      </c>
      <c r="D56" s="25" t="s">
        <v>29</v>
      </c>
      <c r="E56" s="25" t="s">
        <v>30</v>
      </c>
    </row>
    <row r="57" spans="2:5" ht="15" customHeight="1">
      <c r="B57" s="27"/>
      <c r="C57" s="27"/>
      <c r="D57" s="27"/>
      <c r="E57" s="27"/>
    </row>
    <row r="58" spans="1:5" ht="15" customHeight="1">
      <c r="A58" s="26" t="s">
        <v>26</v>
      </c>
      <c r="B58" s="78">
        <v>0</v>
      </c>
      <c r="C58" s="78">
        <v>714639771</v>
      </c>
      <c r="D58" s="78">
        <v>334148376</v>
      </c>
      <c r="E58" s="27">
        <f>SUM(B58:D58)</f>
        <v>1048788147</v>
      </c>
    </row>
    <row r="59" spans="1:5" ht="15" customHeight="1">
      <c r="A59" s="26" t="s">
        <v>44</v>
      </c>
      <c r="B59" s="78">
        <v>0</v>
      </c>
      <c r="C59" s="78">
        <v>1053438750</v>
      </c>
      <c r="D59" s="78">
        <v>561117375</v>
      </c>
      <c r="E59" s="27">
        <f>SUM(B59:D59)</f>
        <v>1614556125</v>
      </c>
    </row>
    <row r="60" spans="1:5" ht="15" customHeight="1">
      <c r="A60" s="102" t="s">
        <v>85</v>
      </c>
      <c r="B60" s="95">
        <v>42000000</v>
      </c>
      <c r="C60" s="95">
        <v>120000000</v>
      </c>
      <c r="D60" s="95">
        <v>36000000</v>
      </c>
      <c r="E60" s="96">
        <f>SUM(B60:D60)</f>
        <v>198000000</v>
      </c>
    </row>
    <row r="61" spans="1:5" ht="15" customHeight="1">
      <c r="A61" s="26" t="s">
        <v>7</v>
      </c>
      <c r="B61" s="77"/>
      <c r="C61" s="77"/>
      <c r="D61" s="77"/>
      <c r="E61" s="27">
        <f>SUM(B61:D61)</f>
        <v>0</v>
      </c>
    </row>
    <row r="62" spans="1:5" ht="15" customHeight="1">
      <c r="A62" s="26" t="s">
        <v>8</v>
      </c>
      <c r="B62" s="77"/>
      <c r="C62" s="77"/>
      <c r="D62" s="77"/>
      <c r="E62" s="27">
        <f>SUM(B62:D62)</f>
        <v>0</v>
      </c>
    </row>
    <row r="63" spans="1:5" ht="15" customHeight="1" thickBot="1">
      <c r="A63" s="29" t="s">
        <v>13</v>
      </c>
      <c r="B63" s="80">
        <f>SUM(B58:B62)</f>
        <v>42000000</v>
      </c>
      <c r="C63" s="80">
        <f>SUM(C58:C62)</f>
        <v>1888078521</v>
      </c>
      <c r="D63" s="80">
        <f>SUM(D58:D62)</f>
        <v>931265751</v>
      </c>
      <c r="E63" s="31">
        <f>SUM(E58:E62)</f>
        <v>2861344272</v>
      </c>
    </row>
    <row r="64" ht="15" customHeight="1" thickTop="1">
      <c r="A64" s="61" t="s">
        <v>75</v>
      </c>
    </row>
    <row r="65" ht="15" customHeight="1">
      <c r="A65" s="1"/>
    </row>
    <row r="67" spans="1:5" ht="15" customHeight="1">
      <c r="A67" s="116" t="s">
        <v>45</v>
      </c>
      <c r="B67" s="116"/>
      <c r="C67" s="116"/>
      <c r="D67" s="116"/>
      <c r="E67" s="116"/>
    </row>
    <row r="68" spans="1:5" ht="15" customHeight="1">
      <c r="A68" s="114" t="s">
        <v>90</v>
      </c>
      <c r="B68" s="114"/>
      <c r="C68" s="114"/>
      <c r="D68" s="114"/>
      <c r="E68" s="114"/>
    </row>
    <row r="69" spans="1:5" ht="15" customHeight="1">
      <c r="A69" s="117" t="s">
        <v>53</v>
      </c>
      <c r="B69" s="117"/>
      <c r="C69" s="117"/>
      <c r="D69" s="117"/>
      <c r="E69" s="117"/>
    </row>
    <row r="70" spans="1:5" ht="15" customHeight="1">
      <c r="A70" s="118"/>
      <c r="B70" s="118"/>
      <c r="C70" s="118"/>
      <c r="D70" s="118"/>
      <c r="E70" s="118"/>
    </row>
    <row r="71" spans="1:5" ht="15" customHeight="1" thickBot="1">
      <c r="A71" s="37" t="s">
        <v>10</v>
      </c>
      <c r="B71" s="39" t="s">
        <v>27</v>
      </c>
      <c r="C71" s="39" t="s">
        <v>28</v>
      </c>
      <c r="D71" s="39" t="s">
        <v>29</v>
      </c>
      <c r="E71" s="39" t="s">
        <v>30</v>
      </c>
    </row>
    <row r="72" spans="2:5" ht="15" customHeight="1">
      <c r="B72" s="27"/>
      <c r="C72" s="27"/>
      <c r="D72" s="27"/>
      <c r="E72" s="27"/>
    </row>
    <row r="73" spans="1:5" ht="15" customHeight="1">
      <c r="A73" s="20" t="s">
        <v>64</v>
      </c>
      <c r="B73" s="77">
        <f>'I T'!E77</f>
        <v>199881465.78999996</v>
      </c>
      <c r="C73" s="77">
        <f>B77</f>
        <v>558848592.79</v>
      </c>
      <c r="D73" s="77">
        <f>C77</f>
        <v>184384539.78999996</v>
      </c>
      <c r="E73" s="77">
        <f>B73</f>
        <v>199881465.78999996</v>
      </c>
    </row>
    <row r="74" spans="1:9" ht="15" customHeight="1">
      <c r="A74" s="20" t="s">
        <v>16</v>
      </c>
      <c r="B74" s="58">
        <v>358967127</v>
      </c>
      <c r="C74" s="58">
        <v>340175718</v>
      </c>
      <c r="D74" s="58">
        <v>358967127</v>
      </c>
      <c r="E74" s="107">
        <f>SUM(B74:D74)</f>
        <v>1058109972</v>
      </c>
      <c r="G74" s="49"/>
      <c r="H74" s="49"/>
      <c r="I74" s="49"/>
    </row>
    <row r="75" spans="1:9" ht="15" customHeight="1">
      <c r="A75" s="20" t="s">
        <v>17</v>
      </c>
      <c r="B75" s="77">
        <f>+B73+B74</f>
        <v>558848592.79</v>
      </c>
      <c r="C75" s="77">
        <f>+C73+C74</f>
        <v>899024310.79</v>
      </c>
      <c r="D75" s="77">
        <f>+D73+D74</f>
        <v>543351666.79</v>
      </c>
      <c r="E75" s="77">
        <f>+E73+E74</f>
        <v>1257991437.79</v>
      </c>
      <c r="G75" s="46"/>
      <c r="H75" s="46"/>
      <c r="I75" s="46"/>
    </row>
    <row r="76" spans="1:9" ht="15" customHeight="1">
      <c r="A76" s="20" t="s">
        <v>18</v>
      </c>
      <c r="B76" s="97">
        <f>B58</f>
        <v>0</v>
      </c>
      <c r="C76" s="97">
        <f>C58</f>
        <v>714639771</v>
      </c>
      <c r="D76" s="97">
        <f>D58</f>
        <v>334148376</v>
      </c>
      <c r="E76" s="78">
        <f>SUM(B76:D76)</f>
        <v>1048788147</v>
      </c>
      <c r="F76" s="36"/>
      <c r="G76" s="46"/>
      <c r="H76" s="46"/>
      <c r="I76" s="46"/>
    </row>
    <row r="77" spans="1:9" ht="15" customHeight="1">
      <c r="A77" s="33" t="s">
        <v>19</v>
      </c>
      <c r="B77" s="98">
        <f>+B75-B76</f>
        <v>558848592.79</v>
      </c>
      <c r="C77" s="98">
        <f>+C75-C76</f>
        <v>184384539.78999996</v>
      </c>
      <c r="D77" s="98">
        <f>+D75-D76</f>
        <v>209203290.78999996</v>
      </c>
      <c r="E77" s="98">
        <f>+E75-E76</f>
        <v>209203290.78999996</v>
      </c>
      <c r="G77" s="46"/>
      <c r="H77" s="46"/>
      <c r="I77" s="46"/>
    </row>
    <row r="78" spans="1:9" ht="15" customHeight="1" thickBot="1">
      <c r="A78" s="30"/>
      <c r="B78" s="31"/>
      <c r="C78" s="31"/>
      <c r="D78" s="31"/>
      <c r="E78" s="31"/>
      <c r="G78" s="46"/>
      <c r="H78" s="46"/>
      <c r="I78" s="46"/>
    </row>
    <row r="79" spans="1:9" ht="15" customHeight="1" thickTop="1">
      <c r="A79" s="61" t="s">
        <v>75</v>
      </c>
      <c r="G79" s="46"/>
      <c r="H79" s="46"/>
      <c r="I79" s="46"/>
    </row>
    <row r="80" spans="1:9" ht="15" customHeight="1">
      <c r="A80" s="1"/>
      <c r="G80" s="46"/>
      <c r="H80" s="46"/>
      <c r="I80" s="46"/>
    </row>
    <row r="81" spans="1:9" ht="15" customHeight="1">
      <c r="A81" s="20"/>
      <c r="G81" s="46"/>
      <c r="H81" s="46"/>
      <c r="I81" s="46"/>
    </row>
    <row r="82" spans="1:9" ht="15" customHeight="1">
      <c r="A82" s="116" t="s">
        <v>46</v>
      </c>
      <c r="B82" s="116"/>
      <c r="C82" s="116"/>
      <c r="D82" s="116"/>
      <c r="E82" s="116"/>
      <c r="F82" s="21" t="s">
        <v>55</v>
      </c>
      <c r="G82" s="46"/>
      <c r="H82" s="46"/>
      <c r="I82" s="35"/>
    </row>
    <row r="83" spans="1:9" ht="15" customHeight="1">
      <c r="A83" s="116" t="s">
        <v>50</v>
      </c>
      <c r="B83" s="116"/>
      <c r="C83" s="116"/>
      <c r="D83" s="116"/>
      <c r="E83" s="116"/>
      <c r="F83" s="48">
        <f>E74+E89</f>
        <v>2756750097</v>
      </c>
      <c r="G83" s="46"/>
      <c r="H83" s="50"/>
      <c r="I83" s="46"/>
    </row>
    <row r="84" spans="1:9" ht="15" customHeight="1">
      <c r="A84" s="117" t="s">
        <v>53</v>
      </c>
      <c r="B84" s="117"/>
      <c r="C84" s="117"/>
      <c r="D84" s="117"/>
      <c r="E84" s="117"/>
      <c r="F84" s="48"/>
      <c r="G84" s="46"/>
      <c r="H84" s="46"/>
      <c r="I84" s="46"/>
    </row>
    <row r="85" spans="1:9" ht="15" customHeight="1">
      <c r="A85" s="118"/>
      <c r="B85" s="118"/>
      <c r="C85" s="118"/>
      <c r="D85" s="118"/>
      <c r="E85" s="118"/>
      <c r="G85" s="46"/>
      <c r="H85" s="46"/>
      <c r="I85" s="46"/>
    </row>
    <row r="86" spans="1:9" ht="15" customHeight="1" thickBot="1">
      <c r="A86" s="37" t="s">
        <v>10</v>
      </c>
      <c r="B86" s="39" t="s">
        <v>27</v>
      </c>
      <c r="C86" s="39" t="s">
        <v>28</v>
      </c>
      <c r="D86" s="39" t="s">
        <v>29</v>
      </c>
      <c r="E86" s="39" t="s">
        <v>30</v>
      </c>
      <c r="G86" s="46"/>
      <c r="H86" s="46"/>
      <c r="I86" s="46"/>
    </row>
    <row r="87" spans="2:9" ht="15" customHeight="1">
      <c r="B87" s="27"/>
      <c r="C87" s="27"/>
      <c r="D87" s="27"/>
      <c r="E87" s="27"/>
      <c r="G87" s="46"/>
      <c r="H87" s="46"/>
      <c r="I87" s="46"/>
    </row>
    <row r="88" spans="1:9" ht="15" customHeight="1">
      <c r="A88" s="20" t="s">
        <v>64</v>
      </c>
      <c r="B88" s="77">
        <f>'I T'!E93</f>
        <v>338303574.9100001</v>
      </c>
      <c r="C88" s="77">
        <f>B93</f>
        <v>869125824.9100001</v>
      </c>
      <c r="D88" s="77">
        <f>C93</f>
        <v>248682699.9100001</v>
      </c>
      <c r="E88" s="77">
        <f>+B88</f>
        <v>338303574.9100001</v>
      </c>
      <c r="G88" s="46"/>
      <c r="H88" s="46"/>
      <c r="I88" s="46"/>
    </row>
    <row r="89" spans="1:9" ht="15" customHeight="1">
      <c r="A89" s="20" t="s">
        <v>16</v>
      </c>
      <c r="B89" s="77">
        <v>572822250</v>
      </c>
      <c r="C89" s="104">
        <v>552995625</v>
      </c>
      <c r="D89" s="77">
        <v>572822250</v>
      </c>
      <c r="E89" s="77">
        <f>SUM(B89:D89)+E90</f>
        <v>1698640125</v>
      </c>
      <c r="G89" s="49"/>
      <c r="H89" s="49"/>
      <c r="I89" s="49"/>
    </row>
    <row r="90" spans="1:9" s="100" customFormat="1" ht="15" customHeight="1">
      <c r="A90" s="106" t="s">
        <v>89</v>
      </c>
      <c r="B90" s="104">
        <v>0</v>
      </c>
      <c r="C90" s="104">
        <v>0</v>
      </c>
      <c r="D90" s="104">
        <v>0</v>
      </c>
      <c r="E90" s="104">
        <f>SUM(B90:D90)</f>
        <v>0</v>
      </c>
      <c r="G90" s="49"/>
      <c r="H90" s="49"/>
      <c r="I90" s="49"/>
    </row>
    <row r="91" spans="1:5" ht="15" customHeight="1">
      <c r="A91" s="20" t="s">
        <v>17</v>
      </c>
      <c r="B91" s="77">
        <f>+B88+B89</f>
        <v>911125824.9100001</v>
      </c>
      <c r="C91" s="77">
        <f>+C88+C89</f>
        <v>1422121449.91</v>
      </c>
      <c r="D91" s="77">
        <f>+D88+D89</f>
        <v>821504949.9100001</v>
      </c>
      <c r="E91" s="77">
        <f>+E88+E89</f>
        <v>2036943699.91</v>
      </c>
    </row>
    <row r="92" spans="1:6" ht="15" customHeight="1">
      <c r="A92" s="20" t="s">
        <v>18</v>
      </c>
      <c r="B92" s="97">
        <f>B59+B60</f>
        <v>42000000</v>
      </c>
      <c r="C92" s="97">
        <f>C59+C60</f>
        <v>1173438750</v>
      </c>
      <c r="D92" s="97">
        <f>D59+D60</f>
        <v>597117375</v>
      </c>
      <c r="E92" s="78">
        <f>SUM(B92:D92)</f>
        <v>1812556125</v>
      </c>
      <c r="F92" s="36"/>
    </row>
    <row r="93" spans="1:5" ht="15" customHeight="1">
      <c r="A93" s="33" t="s">
        <v>19</v>
      </c>
      <c r="B93" s="98">
        <f>+B91-B92</f>
        <v>869125824.9100001</v>
      </c>
      <c r="C93" s="98">
        <f>+C91-C92</f>
        <v>248682699.9100001</v>
      </c>
      <c r="D93" s="98">
        <f>+D91-D92</f>
        <v>224387574.9100001</v>
      </c>
      <c r="E93" s="98">
        <f>+E91-E92</f>
        <v>224387574.9100001</v>
      </c>
    </row>
    <row r="94" spans="1:5" ht="15" customHeight="1" thickBot="1">
      <c r="A94" s="30"/>
      <c r="B94" s="31"/>
      <c r="C94" s="31"/>
      <c r="D94" s="31"/>
      <c r="E94" s="31"/>
    </row>
    <row r="95" ht="15" customHeight="1" thickTop="1">
      <c r="A95" s="61" t="s">
        <v>75</v>
      </c>
    </row>
    <row r="96" ht="36.75" customHeight="1">
      <c r="A96" s="106" t="s">
        <v>91</v>
      </c>
    </row>
    <row r="98" ht="15" customHeight="1">
      <c r="A98" s="46"/>
    </row>
    <row r="99" ht="15" customHeight="1">
      <c r="A99" s="105" t="s">
        <v>88</v>
      </c>
    </row>
    <row r="100" ht="15" customHeight="1">
      <c r="A100" s="46"/>
    </row>
  </sheetData>
  <sheetProtection/>
  <mergeCells count="24">
    <mergeCell ref="A55:E55"/>
    <mergeCell ref="A1:F1"/>
    <mergeCell ref="A7:F7"/>
    <mergeCell ref="A8:F8"/>
    <mergeCell ref="A10:F10"/>
    <mergeCell ref="A35:E35"/>
    <mergeCell ref="A52:E52"/>
    <mergeCell ref="A53:E53"/>
    <mergeCell ref="A9:F9"/>
    <mergeCell ref="A32:F32"/>
    <mergeCell ref="A67:E67"/>
    <mergeCell ref="A68:E68"/>
    <mergeCell ref="A70:E70"/>
    <mergeCell ref="A82:E82"/>
    <mergeCell ref="A83:E83"/>
    <mergeCell ref="A85:E85"/>
    <mergeCell ref="A69:E69"/>
    <mergeCell ref="A84:E84"/>
    <mergeCell ref="A33:F33"/>
    <mergeCell ref="A34:F34"/>
    <mergeCell ref="A54:E54"/>
    <mergeCell ref="A13:A15"/>
    <mergeCell ref="A16:A18"/>
    <mergeCell ref="A19:A2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90" zoomScaleNormal="90" zoomScalePageLayoutView="0" workbookViewId="0" topLeftCell="A1">
      <selection activeCell="F14" sqref="F14:F15"/>
    </sheetView>
  </sheetViews>
  <sheetFormatPr defaultColWidth="11.57421875" defaultRowHeight="15" customHeight="1"/>
  <cols>
    <col min="1" max="1" width="65.7109375" style="26" customWidth="1"/>
    <col min="2" max="2" width="26.57421875" style="20" customWidth="1"/>
    <col min="3" max="3" width="15.140625" style="20" bestFit="1" customWidth="1"/>
    <col min="4" max="4" width="19.140625" style="20" customWidth="1"/>
    <col min="5" max="5" width="16.8515625" style="20" bestFit="1" customWidth="1"/>
    <col min="6" max="6" width="21.421875" style="20" customWidth="1"/>
    <col min="7" max="7" width="14.8515625" style="20" bestFit="1" customWidth="1"/>
    <col min="8" max="8" width="14.140625" style="20" bestFit="1" customWidth="1"/>
    <col min="9" max="9" width="13.7109375" style="20" bestFit="1" customWidth="1"/>
    <col min="10" max="16384" width="11.57421875" style="20" customWidth="1"/>
  </cols>
  <sheetData>
    <row r="1" spans="1:6" ht="15" customHeight="1">
      <c r="A1" s="116" t="s">
        <v>20</v>
      </c>
      <c r="B1" s="116"/>
      <c r="C1" s="116"/>
      <c r="D1" s="116"/>
      <c r="E1" s="116"/>
      <c r="F1" s="116"/>
    </row>
    <row r="2" spans="1:6" ht="15" customHeight="1">
      <c r="A2" s="3" t="s">
        <v>0</v>
      </c>
      <c r="B2" s="4" t="s">
        <v>22</v>
      </c>
      <c r="C2" s="21"/>
      <c r="D2" s="21"/>
      <c r="E2" s="21"/>
      <c r="F2" s="21"/>
    </row>
    <row r="3" spans="1:6" ht="15" customHeight="1">
      <c r="A3" s="3" t="s">
        <v>1</v>
      </c>
      <c r="B3" s="4" t="s">
        <v>21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63</v>
      </c>
      <c r="C4" s="21"/>
      <c r="D4" s="21"/>
      <c r="E4" s="21"/>
      <c r="F4" s="21"/>
    </row>
    <row r="5" spans="1:6" ht="15" customHeight="1">
      <c r="A5" s="3" t="s">
        <v>48</v>
      </c>
      <c r="B5" s="22" t="s">
        <v>81</v>
      </c>
      <c r="C5" s="21"/>
      <c r="D5" s="21"/>
      <c r="E5" s="21"/>
      <c r="F5" s="21"/>
    </row>
    <row r="7" spans="1:6" ht="15" customHeight="1">
      <c r="A7" s="116" t="s">
        <v>9</v>
      </c>
      <c r="B7" s="116"/>
      <c r="C7" s="116"/>
      <c r="D7" s="116"/>
      <c r="E7" s="116"/>
      <c r="F7" s="116"/>
    </row>
    <row r="8" spans="1:6" ht="15" customHeight="1">
      <c r="A8" s="116" t="s">
        <v>12</v>
      </c>
      <c r="B8" s="116"/>
      <c r="C8" s="116"/>
      <c r="D8" s="116"/>
      <c r="E8" s="116"/>
      <c r="F8" s="116"/>
    </row>
    <row r="9" spans="1:6" ht="15" customHeight="1">
      <c r="A9" s="117" t="s">
        <v>51</v>
      </c>
      <c r="B9" s="117"/>
      <c r="C9" s="117"/>
      <c r="D9" s="117"/>
      <c r="E9" s="117"/>
      <c r="F9" s="117"/>
    </row>
    <row r="10" spans="1:6" ht="15" customHeight="1">
      <c r="A10" s="118"/>
      <c r="B10" s="118"/>
      <c r="C10" s="118"/>
      <c r="D10" s="118"/>
      <c r="E10" s="118"/>
      <c r="F10" s="118"/>
    </row>
    <row r="11" spans="1:6" ht="15" customHeight="1" thickBot="1">
      <c r="A11" s="47" t="s">
        <v>66</v>
      </c>
      <c r="B11" s="38"/>
      <c r="C11" s="38" t="s">
        <v>33</v>
      </c>
      <c r="D11" s="38" t="s">
        <v>34</v>
      </c>
      <c r="E11" s="38" t="s">
        <v>59</v>
      </c>
      <c r="F11" s="52" t="s">
        <v>73</v>
      </c>
    </row>
    <row r="13" spans="1:10" ht="15">
      <c r="A13" s="119" t="s">
        <v>23</v>
      </c>
      <c r="B13" s="8" t="s">
        <v>60</v>
      </c>
      <c r="C13" s="20">
        <v>236</v>
      </c>
      <c r="D13" s="20">
        <v>446</v>
      </c>
      <c r="E13" s="20">
        <v>363</v>
      </c>
      <c r="F13" s="20">
        <f>E13</f>
        <v>363</v>
      </c>
      <c r="H13" s="60"/>
      <c r="I13" s="60"/>
      <c r="J13" s="60"/>
    </row>
    <row r="14" spans="1:10" ht="15" customHeight="1">
      <c r="A14" s="119"/>
      <c r="B14" s="8" t="s">
        <v>61</v>
      </c>
      <c r="C14" s="20">
        <v>1648</v>
      </c>
      <c r="D14" s="20">
        <v>1474</v>
      </c>
      <c r="E14" s="20">
        <v>1614</v>
      </c>
      <c r="F14" s="20">
        <f>AVERAGE(C14:E14)</f>
        <v>1578.6666666666667</v>
      </c>
      <c r="H14" s="60"/>
      <c r="I14" s="60"/>
      <c r="J14" s="60"/>
    </row>
    <row r="15" spans="1:10" ht="15" customHeight="1">
      <c r="A15" s="119"/>
      <c r="B15" s="8" t="s">
        <v>62</v>
      </c>
      <c r="C15" s="20">
        <v>97</v>
      </c>
      <c r="D15" s="20">
        <v>31</v>
      </c>
      <c r="E15" s="20">
        <v>193</v>
      </c>
      <c r="F15" s="20">
        <f>AVERAGE(C15:E15)</f>
        <v>107</v>
      </c>
      <c r="G15" s="111"/>
      <c r="H15" s="60"/>
      <c r="I15" s="60"/>
      <c r="J15" s="60"/>
    </row>
    <row r="16" spans="1:10" ht="15">
      <c r="A16" s="119" t="s">
        <v>24</v>
      </c>
      <c r="B16" s="8" t="s">
        <v>60</v>
      </c>
      <c r="C16" s="20">
        <v>283</v>
      </c>
      <c r="D16" s="20">
        <v>390</v>
      </c>
      <c r="E16" s="55">
        <v>394</v>
      </c>
      <c r="F16" s="20">
        <f>E16</f>
        <v>394</v>
      </c>
      <c r="H16" s="60"/>
      <c r="I16" s="60"/>
      <c r="J16" s="60"/>
    </row>
    <row r="17" spans="1:10" ht="15" customHeight="1">
      <c r="A17" s="119"/>
      <c r="B17" s="8" t="s">
        <v>61</v>
      </c>
      <c r="C17" s="20">
        <v>1103</v>
      </c>
      <c r="D17" s="20">
        <v>949</v>
      </c>
      <c r="E17" s="20">
        <v>1013</v>
      </c>
      <c r="F17" s="20">
        <f>AVERAGE(C17:E17)</f>
        <v>1021.6666666666666</v>
      </c>
      <c r="H17" s="60"/>
      <c r="I17" s="60"/>
      <c r="J17" s="60"/>
    </row>
    <row r="18" spans="1:10" ht="15" customHeight="1">
      <c r="A18" s="119"/>
      <c r="B18" s="8" t="s">
        <v>62</v>
      </c>
      <c r="C18" s="20">
        <v>345</v>
      </c>
      <c r="D18" s="20">
        <v>85</v>
      </c>
      <c r="E18" s="20">
        <v>142</v>
      </c>
      <c r="F18" s="20">
        <f>AVERAGE(C18:E18)</f>
        <v>190.66666666666666</v>
      </c>
      <c r="G18" s="111"/>
      <c r="H18" s="60"/>
      <c r="I18" s="60"/>
      <c r="J18" s="60"/>
    </row>
    <row r="19" spans="1:10" ht="15">
      <c r="A19" s="120" t="s">
        <v>25</v>
      </c>
      <c r="B19" s="8" t="s">
        <v>60</v>
      </c>
      <c r="C19" s="20">
        <v>6198</v>
      </c>
      <c r="D19" s="20">
        <v>7127</v>
      </c>
      <c r="E19" s="20">
        <v>5817</v>
      </c>
      <c r="F19" s="20">
        <f>+E19</f>
        <v>5817</v>
      </c>
      <c r="H19" s="60"/>
      <c r="I19" s="60"/>
      <c r="J19" s="60"/>
    </row>
    <row r="20" spans="1:10" ht="15" customHeight="1">
      <c r="A20" s="120"/>
      <c r="B20" s="8" t="s">
        <v>61</v>
      </c>
      <c r="C20" s="20">
        <v>9942</v>
      </c>
      <c r="D20" s="20">
        <v>9600</v>
      </c>
      <c r="E20" s="20">
        <v>10907</v>
      </c>
      <c r="F20" s="20">
        <f>AVERAGE(C20:E20)</f>
        <v>10149.666666666666</v>
      </c>
      <c r="H20" s="60"/>
      <c r="I20" s="60"/>
      <c r="J20" s="60"/>
    </row>
    <row r="21" spans="1:10" ht="15" customHeight="1">
      <c r="A21" s="120"/>
      <c r="B21" s="8" t="s">
        <v>62</v>
      </c>
      <c r="C21" s="20">
        <v>843</v>
      </c>
      <c r="D21" s="20">
        <v>746</v>
      </c>
      <c r="E21" s="20">
        <v>1678</v>
      </c>
      <c r="F21" s="20">
        <f>AVERAGE(C21:E21)</f>
        <v>1089</v>
      </c>
      <c r="G21" s="111"/>
      <c r="H21" s="60"/>
      <c r="I21" s="60"/>
      <c r="J21" s="60"/>
    </row>
    <row r="22" spans="1:10" ht="15" customHeight="1">
      <c r="A22" s="91" t="s">
        <v>78</v>
      </c>
      <c r="B22" s="89" t="s">
        <v>60</v>
      </c>
      <c r="C22" s="92">
        <v>492</v>
      </c>
      <c r="D22" s="92">
        <v>687</v>
      </c>
      <c r="E22" s="92">
        <v>726</v>
      </c>
      <c r="F22" s="92">
        <f>E22</f>
        <v>726</v>
      </c>
      <c r="H22" s="85"/>
      <c r="I22" s="85"/>
      <c r="J22" s="85"/>
    </row>
    <row r="23" spans="1:10" ht="15" customHeight="1">
      <c r="A23" s="90"/>
      <c r="B23" s="89" t="s">
        <v>61</v>
      </c>
      <c r="C23" s="92">
        <v>107</v>
      </c>
      <c r="D23" s="92">
        <v>107</v>
      </c>
      <c r="E23" s="92">
        <v>191</v>
      </c>
      <c r="F23" s="92">
        <f>AVERAGE(C23:E23)</f>
        <v>135</v>
      </c>
      <c r="H23" s="85"/>
      <c r="I23" s="85"/>
      <c r="J23" s="85"/>
    </row>
    <row r="24" spans="1:10" ht="15" customHeight="1">
      <c r="A24" s="90"/>
      <c r="B24" s="89" t="s">
        <v>62</v>
      </c>
      <c r="C24" s="92">
        <v>33</v>
      </c>
      <c r="D24" s="92">
        <v>48</v>
      </c>
      <c r="E24" s="92">
        <v>120</v>
      </c>
      <c r="F24" s="92">
        <f>AVERAGE(C24:E24)</f>
        <v>67</v>
      </c>
      <c r="G24" s="111"/>
      <c r="H24" s="85"/>
      <c r="I24" s="85"/>
      <c r="J24" s="85"/>
    </row>
    <row r="25" spans="1:10" ht="15" customHeight="1">
      <c r="A25" s="87"/>
      <c r="B25" s="8"/>
      <c r="H25" s="85"/>
      <c r="I25" s="85"/>
      <c r="J25" s="85"/>
    </row>
    <row r="26" spans="8:10" ht="15" customHeight="1">
      <c r="H26" s="60"/>
      <c r="I26" s="60"/>
      <c r="J26" s="60"/>
    </row>
    <row r="27" spans="1:6" ht="15" customHeight="1" thickBot="1">
      <c r="A27" s="29" t="s">
        <v>13</v>
      </c>
      <c r="B27" s="30" t="s">
        <v>52</v>
      </c>
      <c r="C27" s="30">
        <f>+C14+C15+C17+C18+C20+C21+C23+C24</f>
        <v>14118</v>
      </c>
      <c r="D27" s="30">
        <f>+D14+D15+D17+D18+D20+D21+D23+D24</f>
        <v>13040</v>
      </c>
      <c r="E27" s="30">
        <f>+E14+E15+E17+E18+E20+E21+E23+E24</f>
        <v>15858</v>
      </c>
      <c r="F27" s="30">
        <f>AVERAGE(C27:E27)</f>
        <v>14338.666666666666</v>
      </c>
    </row>
    <row r="28" spans="1:6" ht="15" customHeight="1" thickTop="1">
      <c r="A28" s="53" t="s">
        <v>68</v>
      </c>
      <c r="B28" s="33"/>
      <c r="C28" s="33"/>
      <c r="D28" s="33"/>
      <c r="E28" s="33"/>
      <c r="F28" s="33"/>
    </row>
    <row r="29" ht="15" customHeight="1">
      <c r="A29" s="61" t="s">
        <v>75</v>
      </c>
    </row>
    <row r="30" ht="15" customHeight="1">
      <c r="A30" s="1"/>
    </row>
    <row r="32" spans="1:6" ht="15" customHeight="1">
      <c r="A32" s="117" t="s">
        <v>14</v>
      </c>
      <c r="B32" s="117"/>
      <c r="C32" s="117"/>
      <c r="D32" s="117"/>
      <c r="E32" s="117"/>
      <c r="F32" s="117"/>
    </row>
    <row r="33" spans="1:6" ht="15" customHeight="1">
      <c r="A33" s="116" t="s">
        <v>31</v>
      </c>
      <c r="B33" s="116"/>
      <c r="C33" s="116"/>
      <c r="D33" s="116"/>
      <c r="E33" s="116"/>
      <c r="F33" s="116"/>
    </row>
    <row r="34" spans="1:6" ht="15" customHeight="1">
      <c r="A34" s="117" t="s">
        <v>53</v>
      </c>
      <c r="B34" s="117"/>
      <c r="C34" s="117"/>
      <c r="D34" s="117"/>
      <c r="E34" s="117"/>
      <c r="F34" s="117"/>
    </row>
    <row r="35" spans="1:5" ht="15" customHeight="1">
      <c r="A35" s="118"/>
      <c r="B35" s="118"/>
      <c r="C35" s="118"/>
      <c r="D35" s="118"/>
      <c r="E35" s="118"/>
    </row>
    <row r="36" spans="1:6" ht="15" customHeight="1" thickBot="1">
      <c r="A36" s="47" t="s">
        <v>66</v>
      </c>
      <c r="B36" s="24"/>
      <c r="C36" s="24" t="s">
        <v>33</v>
      </c>
      <c r="D36" s="24" t="s">
        <v>34</v>
      </c>
      <c r="E36" s="24" t="s">
        <v>59</v>
      </c>
      <c r="F36" s="24" t="s">
        <v>35</v>
      </c>
    </row>
    <row r="38" spans="1:6" ht="15" customHeight="1">
      <c r="A38" s="28" t="s">
        <v>23</v>
      </c>
      <c r="B38" s="20" t="s">
        <v>58</v>
      </c>
      <c r="C38" s="92">
        <v>253394832</v>
      </c>
      <c r="D38" s="92">
        <v>226640766</v>
      </c>
      <c r="E38" s="92">
        <v>248167026</v>
      </c>
      <c r="F38" s="92">
        <f aca="true" t="shared" si="0" ref="F38:F45">SUM(C38:E38)</f>
        <v>728202624</v>
      </c>
    </row>
    <row r="39" spans="1:6" ht="15" customHeight="1">
      <c r="A39" s="28"/>
      <c r="B39" s="20" t="s">
        <v>57</v>
      </c>
      <c r="C39" s="92">
        <v>14914623</v>
      </c>
      <c r="D39" s="92">
        <v>4766529</v>
      </c>
      <c r="E39" s="92">
        <v>29675487</v>
      </c>
      <c r="F39" s="92">
        <f t="shared" si="0"/>
        <v>49356639</v>
      </c>
    </row>
    <row r="40" spans="1:6" ht="15" customHeight="1">
      <c r="A40" s="28" t="s">
        <v>24</v>
      </c>
      <c r="B40" s="20" t="s">
        <v>58</v>
      </c>
      <c r="C40" s="92">
        <v>72087549</v>
      </c>
      <c r="D40" s="92">
        <v>62245365</v>
      </c>
      <c r="E40" s="92">
        <v>66633657</v>
      </c>
      <c r="F40" s="92">
        <f t="shared" si="0"/>
        <v>200966571</v>
      </c>
    </row>
    <row r="41" spans="1:6" ht="15" customHeight="1">
      <c r="A41" s="28"/>
      <c r="B41" s="20" t="s">
        <v>57</v>
      </c>
      <c r="C41" s="92">
        <v>33967755</v>
      </c>
      <c r="D41" s="92">
        <v>5643687</v>
      </c>
      <c r="E41" s="92">
        <v>11795082</v>
      </c>
      <c r="F41" s="92">
        <f t="shared" si="0"/>
        <v>51406524</v>
      </c>
    </row>
    <row r="42" spans="1:6" ht="15" customHeight="1">
      <c r="A42" s="28" t="s">
        <v>25</v>
      </c>
      <c r="B42" s="20" t="s">
        <v>58</v>
      </c>
      <c r="C42" s="92">
        <v>507374629.75</v>
      </c>
      <c r="D42" s="92">
        <v>472976629.75</v>
      </c>
      <c r="E42" s="92">
        <v>555149629.75</v>
      </c>
      <c r="F42" s="92">
        <f t="shared" si="0"/>
        <v>1535500889.25</v>
      </c>
    </row>
    <row r="43" spans="1:6" ht="15" customHeight="1">
      <c r="A43" s="28"/>
      <c r="B43" s="20" t="s">
        <v>57</v>
      </c>
      <c r="C43" s="92">
        <v>87440639.25</v>
      </c>
      <c r="D43" s="92">
        <v>32487000</v>
      </c>
      <c r="E43" s="92">
        <v>90294750</v>
      </c>
      <c r="F43" s="92">
        <f t="shared" si="0"/>
        <v>210222389.25</v>
      </c>
    </row>
    <row r="44" spans="1:6" ht="15" customHeight="1">
      <c r="A44" s="88" t="s">
        <v>78</v>
      </c>
      <c r="B44" s="58" t="s">
        <v>58</v>
      </c>
      <c r="C44" s="92">
        <v>30000000</v>
      </c>
      <c r="D44" s="92">
        <v>61375000</v>
      </c>
      <c r="E44" s="92">
        <v>48660000</v>
      </c>
      <c r="F44" s="92">
        <f t="shared" si="0"/>
        <v>140035000</v>
      </c>
    </row>
    <row r="45" spans="1:6" ht="15" customHeight="1">
      <c r="A45" s="88"/>
      <c r="B45" s="58" t="s">
        <v>57</v>
      </c>
      <c r="C45" s="92">
        <v>6000000</v>
      </c>
      <c r="D45" s="92">
        <v>101310282</v>
      </c>
      <c r="E45" s="92">
        <v>68330000</v>
      </c>
      <c r="F45" s="92">
        <f t="shared" si="0"/>
        <v>175640282</v>
      </c>
    </row>
    <row r="46" spans="1:6" ht="15" customHeight="1" thickBot="1">
      <c r="A46" s="29" t="s">
        <v>13</v>
      </c>
      <c r="B46" s="30"/>
      <c r="C46" s="99">
        <f>SUM(C38:C45)</f>
        <v>1005180028</v>
      </c>
      <c r="D46" s="99">
        <f>SUM(D38:D45)</f>
        <v>967445258.75</v>
      </c>
      <c r="E46" s="99">
        <f>SUM(E38:E45)</f>
        <v>1118705631.75</v>
      </c>
      <c r="F46" s="99">
        <f>SUM(F38:F45)</f>
        <v>3091330918.5</v>
      </c>
    </row>
    <row r="47" ht="15" customHeight="1" thickTop="1">
      <c r="A47" s="32" t="s">
        <v>43</v>
      </c>
    </row>
    <row r="48" ht="15" customHeight="1">
      <c r="A48" s="61" t="s">
        <v>75</v>
      </c>
    </row>
    <row r="49" ht="15" customHeight="1">
      <c r="A49" s="1"/>
    </row>
    <row r="50" ht="15" customHeight="1">
      <c r="A50" s="1"/>
    </row>
    <row r="52" spans="1:5" ht="15" customHeight="1">
      <c r="A52" s="116" t="s">
        <v>15</v>
      </c>
      <c r="B52" s="116"/>
      <c r="C52" s="116"/>
      <c r="D52" s="116"/>
      <c r="E52" s="116"/>
    </row>
    <row r="53" spans="1:5" ht="15" customHeight="1">
      <c r="A53" s="116" t="s">
        <v>32</v>
      </c>
      <c r="B53" s="116"/>
      <c r="C53" s="116"/>
      <c r="D53" s="116"/>
      <c r="E53" s="116"/>
    </row>
    <row r="54" spans="1:5" ht="15" customHeight="1">
      <c r="A54" s="117" t="s">
        <v>53</v>
      </c>
      <c r="B54" s="117"/>
      <c r="C54" s="117"/>
      <c r="D54" s="117"/>
      <c r="E54" s="117"/>
    </row>
    <row r="55" spans="1:5" ht="15" customHeight="1">
      <c r="A55" s="118"/>
      <c r="B55" s="118"/>
      <c r="C55" s="118"/>
      <c r="D55" s="118"/>
      <c r="E55" s="118"/>
    </row>
    <row r="56" spans="1:5" ht="15" customHeight="1" thickBot="1">
      <c r="A56" s="37" t="s">
        <v>10</v>
      </c>
      <c r="B56" s="38" t="s">
        <v>33</v>
      </c>
      <c r="C56" s="38" t="s">
        <v>34</v>
      </c>
      <c r="D56" s="38" t="s">
        <v>59</v>
      </c>
      <c r="E56" s="38" t="s">
        <v>35</v>
      </c>
    </row>
    <row r="58" spans="1:5" ht="15" customHeight="1">
      <c r="A58" s="26" t="s">
        <v>26</v>
      </c>
      <c r="B58" s="20">
        <v>374364759</v>
      </c>
      <c r="C58" s="20">
        <v>299296347</v>
      </c>
      <c r="D58" s="20">
        <v>356271252</v>
      </c>
      <c r="E58" s="20">
        <f>SUM(B58:D58)</f>
        <v>1029932358</v>
      </c>
    </row>
    <row r="59" spans="1:5" ht="15" customHeight="1">
      <c r="A59" s="26" t="s">
        <v>44</v>
      </c>
      <c r="B59" s="20">
        <v>594815269</v>
      </c>
      <c r="C59" s="20">
        <v>505463629.75</v>
      </c>
      <c r="D59" s="20">
        <v>645444379.75</v>
      </c>
      <c r="E59" s="20">
        <f>SUM(B59:D59)</f>
        <v>1745723278.5</v>
      </c>
    </row>
    <row r="60" spans="1:5" ht="15" customHeight="1">
      <c r="A60" s="106" t="s">
        <v>85</v>
      </c>
      <c r="B60" s="92">
        <v>36000000</v>
      </c>
      <c r="C60" s="92">
        <v>162685282</v>
      </c>
      <c r="D60" s="92">
        <v>116990000</v>
      </c>
      <c r="E60" s="92">
        <f>SUM(B60:D60)</f>
        <v>315675282</v>
      </c>
    </row>
    <row r="61" spans="1:5" ht="15" customHeight="1">
      <c r="A61" s="26" t="s">
        <v>7</v>
      </c>
      <c r="E61" s="20">
        <f>SUM(B61:D61)</f>
        <v>0</v>
      </c>
    </row>
    <row r="62" spans="1:5" ht="15" customHeight="1">
      <c r="A62" s="26" t="s">
        <v>8</v>
      </c>
      <c r="E62" s="20">
        <f>SUM(B62:D62)</f>
        <v>0</v>
      </c>
    </row>
    <row r="63" spans="1:5" ht="15" customHeight="1" thickBot="1">
      <c r="A63" s="29" t="s">
        <v>13</v>
      </c>
      <c r="B63" s="30">
        <f>SUM(B58:B62)</f>
        <v>1005180028</v>
      </c>
      <c r="C63" s="30">
        <f>SUM(C58:C62)</f>
        <v>967445258.75</v>
      </c>
      <c r="D63" s="30">
        <f>SUM(D58:D62)</f>
        <v>1118705631.75</v>
      </c>
      <c r="E63" s="30">
        <f>SUM(E58:E62)</f>
        <v>3091330918.5</v>
      </c>
    </row>
    <row r="64" ht="15" customHeight="1" thickTop="1">
      <c r="A64" s="61" t="s">
        <v>75</v>
      </c>
    </row>
    <row r="65" ht="15" customHeight="1">
      <c r="A65" s="1"/>
    </row>
    <row r="67" spans="1:5" ht="15" customHeight="1">
      <c r="A67" s="116" t="s">
        <v>45</v>
      </c>
      <c r="B67" s="116"/>
      <c r="C67" s="116"/>
      <c r="D67" s="116"/>
      <c r="E67" s="116"/>
    </row>
    <row r="68" spans="1:5" ht="15" customHeight="1">
      <c r="A68" s="114" t="s">
        <v>90</v>
      </c>
      <c r="B68" s="114"/>
      <c r="C68" s="114"/>
      <c r="D68" s="114"/>
      <c r="E68" s="114"/>
    </row>
    <row r="69" spans="1:5" ht="15" customHeight="1">
      <c r="A69" s="117" t="s">
        <v>53</v>
      </c>
      <c r="B69" s="117"/>
      <c r="C69" s="117"/>
      <c r="D69" s="117"/>
      <c r="E69" s="117"/>
    </row>
    <row r="70" spans="1:5" ht="15" customHeight="1">
      <c r="A70" s="118"/>
      <c r="B70" s="118"/>
      <c r="C70" s="118"/>
      <c r="D70" s="118"/>
      <c r="E70" s="118"/>
    </row>
    <row r="71" spans="1:5" ht="15" customHeight="1" thickBot="1">
      <c r="A71" s="37" t="s">
        <v>10</v>
      </c>
      <c r="B71" s="38" t="s">
        <v>33</v>
      </c>
      <c r="C71" s="38" t="s">
        <v>34</v>
      </c>
      <c r="D71" s="38" t="s">
        <v>59</v>
      </c>
      <c r="E71" s="38" t="s">
        <v>35</v>
      </c>
    </row>
    <row r="73" spans="1:5" ht="15" customHeight="1">
      <c r="A73" s="20" t="s">
        <v>64</v>
      </c>
      <c r="B73" s="20">
        <f>'2 T'!E77</f>
        <v>209203290.78999996</v>
      </c>
      <c r="C73" s="20">
        <f>B77</f>
        <v>193805658.78999996</v>
      </c>
      <c r="D73" s="20">
        <f>C77</f>
        <v>260251359.03999996</v>
      </c>
      <c r="E73" s="20">
        <f>B73</f>
        <v>209203290.78999996</v>
      </c>
    </row>
    <row r="74" spans="1:9" ht="15" customHeight="1">
      <c r="A74" s="20" t="s">
        <v>16</v>
      </c>
      <c r="B74" s="20">
        <v>358967127</v>
      </c>
      <c r="C74" s="20">
        <v>365742047.25</v>
      </c>
      <c r="D74" s="20">
        <v>358967127</v>
      </c>
      <c r="E74" s="20">
        <f>SUM(B74:D74)</f>
        <v>1083676301.25</v>
      </c>
      <c r="G74" s="49"/>
      <c r="H74" s="49"/>
      <c r="I74" s="49"/>
    </row>
    <row r="75" spans="1:9" ht="15" customHeight="1">
      <c r="A75" s="20" t="s">
        <v>17</v>
      </c>
      <c r="B75" s="20">
        <f>+B73+B74</f>
        <v>568170417.79</v>
      </c>
      <c r="C75" s="20">
        <f>+C73+C74</f>
        <v>559547706.04</v>
      </c>
      <c r="D75" s="20">
        <f>+D73+D74</f>
        <v>619218486.04</v>
      </c>
      <c r="E75" s="20">
        <f>+E73+E74</f>
        <v>1292879592.04</v>
      </c>
      <c r="G75" s="46"/>
      <c r="H75" s="46"/>
      <c r="I75" s="46"/>
    </row>
    <row r="76" spans="1:9" ht="15" customHeight="1">
      <c r="A76" s="20" t="s">
        <v>18</v>
      </c>
      <c r="B76" s="64">
        <f>B58</f>
        <v>374364759</v>
      </c>
      <c r="C76" s="64">
        <f>C58</f>
        <v>299296347</v>
      </c>
      <c r="D76" s="64">
        <f>D58</f>
        <v>356271252</v>
      </c>
      <c r="E76" s="26">
        <f>SUM(B76:D76)</f>
        <v>1029932358</v>
      </c>
      <c r="F76" s="36"/>
      <c r="G76" s="46"/>
      <c r="H76" s="46"/>
      <c r="I76" s="46"/>
    </row>
    <row r="77" spans="1:9" ht="15" customHeight="1">
      <c r="A77" s="33" t="s">
        <v>19</v>
      </c>
      <c r="B77" s="33">
        <f>+B75-B76</f>
        <v>193805658.78999996</v>
      </c>
      <c r="C77" s="33">
        <f>+C75-C76</f>
        <v>260251359.03999996</v>
      </c>
      <c r="D77" s="33">
        <f>+D75-D76</f>
        <v>262947234.03999996</v>
      </c>
      <c r="E77" s="33">
        <f>+E75-E76</f>
        <v>262947234.03999996</v>
      </c>
      <c r="G77" s="46"/>
      <c r="H77" s="46"/>
      <c r="I77" s="46"/>
    </row>
    <row r="78" spans="1:9" ht="15" customHeight="1" thickBot="1">
      <c r="A78" s="30"/>
      <c r="B78" s="30"/>
      <c r="C78" s="30"/>
      <c r="D78" s="30"/>
      <c r="E78" s="30"/>
      <c r="G78" s="46"/>
      <c r="H78" s="46"/>
      <c r="I78" s="46"/>
    </row>
    <row r="79" spans="1:9" ht="15" customHeight="1" thickTop="1">
      <c r="A79" s="61" t="s">
        <v>75</v>
      </c>
      <c r="G79" s="46"/>
      <c r="H79" s="46"/>
      <c r="I79" s="46"/>
    </row>
    <row r="80" spans="1:9" ht="15" customHeight="1">
      <c r="A80" s="1"/>
      <c r="G80" s="46"/>
      <c r="H80" s="46"/>
      <c r="I80" s="46"/>
    </row>
    <row r="81" spans="1:9" ht="15" customHeight="1">
      <c r="A81" s="20"/>
      <c r="G81" s="46"/>
      <c r="H81" s="46"/>
      <c r="I81" s="46"/>
    </row>
    <row r="82" spans="1:9" ht="15" customHeight="1">
      <c r="A82" s="116" t="s">
        <v>46</v>
      </c>
      <c r="B82" s="116"/>
      <c r="C82" s="116"/>
      <c r="D82" s="116"/>
      <c r="E82" s="116"/>
      <c r="F82" s="21" t="s">
        <v>55</v>
      </c>
      <c r="G82" s="46"/>
      <c r="H82" s="46"/>
      <c r="I82" s="46"/>
    </row>
    <row r="83" spans="1:9" ht="15" customHeight="1">
      <c r="A83" s="116" t="s">
        <v>50</v>
      </c>
      <c r="B83" s="116"/>
      <c r="C83" s="116"/>
      <c r="D83" s="116"/>
      <c r="E83" s="116"/>
      <c r="F83" s="48">
        <f>E74+E89</f>
        <v>3302143051.25</v>
      </c>
      <c r="G83" s="46"/>
      <c r="H83" s="46"/>
      <c r="I83" s="35"/>
    </row>
    <row r="84" spans="1:9" ht="15" customHeight="1">
      <c r="A84" s="117" t="s">
        <v>53</v>
      </c>
      <c r="B84" s="117"/>
      <c r="C84" s="117"/>
      <c r="D84" s="117"/>
      <c r="E84" s="117"/>
      <c r="F84" s="21"/>
      <c r="G84" s="46"/>
      <c r="H84" s="46"/>
      <c r="I84" s="46"/>
    </row>
    <row r="85" spans="1:9" ht="15" customHeight="1">
      <c r="A85" s="118"/>
      <c r="B85" s="118"/>
      <c r="C85" s="118"/>
      <c r="D85" s="118"/>
      <c r="E85" s="118"/>
      <c r="G85" s="46"/>
      <c r="H85" s="46"/>
      <c r="I85" s="46"/>
    </row>
    <row r="86" spans="1:9" ht="15" customHeight="1" thickBot="1">
      <c r="A86" s="37" t="s">
        <v>10</v>
      </c>
      <c r="B86" s="38" t="s">
        <v>33</v>
      </c>
      <c r="C86" s="38" t="s">
        <v>34</v>
      </c>
      <c r="D86" s="38" t="s">
        <v>59</v>
      </c>
      <c r="E86" s="38" t="s">
        <v>35</v>
      </c>
      <c r="G86" s="46"/>
      <c r="H86" s="46"/>
      <c r="I86" s="46"/>
    </row>
    <row r="87" spans="7:9" ht="15" customHeight="1">
      <c r="G87" s="46"/>
      <c r="H87" s="46"/>
      <c r="I87" s="46"/>
    </row>
    <row r="88" spans="1:9" ht="15" customHeight="1">
      <c r="A88" s="20" t="s">
        <v>64</v>
      </c>
      <c r="B88" s="20">
        <f>'2 T'!E93</f>
        <v>224387574.9100001</v>
      </c>
      <c r="C88" s="20">
        <f>B93</f>
        <v>166394555.9100001</v>
      </c>
      <c r="D88" s="20">
        <f>C93</f>
        <v>71067894.16000009</v>
      </c>
      <c r="E88" s="20">
        <f>+B88</f>
        <v>224387574.9100001</v>
      </c>
      <c r="G88" s="46"/>
      <c r="H88" s="46"/>
      <c r="I88" s="46"/>
    </row>
    <row r="89" spans="1:9" ht="15" customHeight="1">
      <c r="A89" s="20" t="s">
        <v>16</v>
      </c>
      <c r="B89" s="20">
        <v>572822250</v>
      </c>
      <c r="C89" s="20">
        <v>572822250</v>
      </c>
      <c r="D89" s="20">
        <v>572822250</v>
      </c>
      <c r="E89" s="20">
        <f>SUM(B89:D89)+E90</f>
        <v>2218466750</v>
      </c>
      <c r="G89" s="49"/>
      <c r="H89" s="49"/>
      <c r="I89" s="49"/>
    </row>
    <row r="90" spans="1:9" s="100" customFormat="1" ht="15" customHeight="1">
      <c r="A90" s="106" t="s">
        <v>89</v>
      </c>
      <c r="B90" s="100">
        <v>500000000</v>
      </c>
      <c r="C90" s="100">
        <v>0</v>
      </c>
      <c r="D90" s="100">
        <v>0</v>
      </c>
      <c r="E90" s="108">
        <f>SUM(B90:D90)</f>
        <v>500000000</v>
      </c>
      <c r="G90" s="49"/>
      <c r="H90" s="49"/>
      <c r="I90" s="49"/>
    </row>
    <row r="91" spans="1:5" ht="15" customHeight="1">
      <c r="A91" s="20" t="s">
        <v>17</v>
      </c>
      <c r="B91" s="20">
        <f>+B88+B89</f>
        <v>797209824.9100001</v>
      </c>
      <c r="C91" s="20">
        <f>+C88+C89</f>
        <v>739216805.9100001</v>
      </c>
      <c r="D91" s="20">
        <f>+D88+D89</f>
        <v>643890144.1600001</v>
      </c>
      <c r="E91" s="20">
        <f>+E88+E89</f>
        <v>2442854324.91</v>
      </c>
    </row>
    <row r="92" spans="1:6" ht="15" customHeight="1">
      <c r="A92" s="20" t="s">
        <v>18</v>
      </c>
      <c r="B92" s="64">
        <f>B59+B60</f>
        <v>630815269</v>
      </c>
      <c r="C92" s="64">
        <f>C59+C60</f>
        <v>668148911.75</v>
      </c>
      <c r="D92" s="64">
        <f>D59+D60</f>
        <v>762434379.75</v>
      </c>
      <c r="E92" s="20">
        <f>SUM(B92:D92)</f>
        <v>2061398560.5</v>
      </c>
      <c r="F92" s="36"/>
    </row>
    <row r="93" spans="1:5" ht="15" customHeight="1">
      <c r="A93" s="33" t="s">
        <v>19</v>
      </c>
      <c r="B93" s="33">
        <f>+B91-B92</f>
        <v>166394555.9100001</v>
      </c>
      <c r="C93" s="33">
        <f>+C91-C92</f>
        <v>71067894.16000009</v>
      </c>
      <c r="D93" s="33">
        <f>+D91-D92</f>
        <v>-118544235.58999991</v>
      </c>
      <c r="E93" s="33">
        <f>+E91-E92</f>
        <v>381455764.40999985</v>
      </c>
    </row>
    <row r="94" spans="1:5" ht="15" customHeight="1" thickBot="1">
      <c r="A94" s="30"/>
      <c r="B94" s="30"/>
      <c r="C94" s="30"/>
      <c r="D94" s="30"/>
      <c r="E94" s="30"/>
    </row>
    <row r="95" ht="15" customHeight="1" thickTop="1">
      <c r="A95" s="61" t="s">
        <v>75</v>
      </c>
    </row>
    <row r="96" ht="38.25" customHeight="1">
      <c r="A96" s="109" t="s">
        <v>91</v>
      </c>
    </row>
    <row r="98" ht="15" customHeight="1">
      <c r="A98" s="85"/>
    </row>
    <row r="99" ht="15" customHeight="1">
      <c r="A99" s="110" t="s">
        <v>92</v>
      </c>
    </row>
    <row r="100" ht="15" customHeight="1">
      <c r="A100" s="46"/>
    </row>
  </sheetData>
  <sheetProtection/>
  <mergeCells count="24">
    <mergeCell ref="A82:E82"/>
    <mergeCell ref="A83:E83"/>
    <mergeCell ref="A70:E70"/>
    <mergeCell ref="A33:F33"/>
    <mergeCell ref="A16:A18"/>
    <mergeCell ref="A19:A21"/>
    <mergeCell ref="A67:E67"/>
    <mergeCell ref="A68:E68"/>
    <mergeCell ref="A85:E85"/>
    <mergeCell ref="A54:E54"/>
    <mergeCell ref="A69:E69"/>
    <mergeCell ref="A84:E84"/>
    <mergeCell ref="A13:A15"/>
    <mergeCell ref="A10:F10"/>
    <mergeCell ref="A52:E52"/>
    <mergeCell ref="A53:E53"/>
    <mergeCell ref="A55:E55"/>
    <mergeCell ref="A35:E35"/>
    <mergeCell ref="A7:F7"/>
    <mergeCell ref="A34:F34"/>
    <mergeCell ref="A8:F8"/>
    <mergeCell ref="A9:F9"/>
    <mergeCell ref="A32:F32"/>
    <mergeCell ref="A1:F1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PageLayoutView="0" workbookViewId="0" topLeftCell="A82">
      <selection activeCell="A98" sqref="A98"/>
    </sheetView>
  </sheetViews>
  <sheetFormatPr defaultColWidth="11.57421875" defaultRowHeight="15" customHeight="1"/>
  <cols>
    <col min="1" max="1" width="65.7109375" style="26" customWidth="1"/>
    <col min="2" max="2" width="24.421875" style="20" customWidth="1"/>
    <col min="3" max="3" width="15.421875" style="20" bestFit="1" customWidth="1"/>
    <col min="4" max="4" width="15.00390625" style="20" customWidth="1"/>
    <col min="5" max="5" width="16.8515625" style="20" bestFit="1" customWidth="1"/>
    <col min="6" max="6" width="16.140625" style="20" customWidth="1"/>
    <col min="7" max="7" width="14.7109375" style="20" customWidth="1"/>
    <col min="8" max="8" width="14.57421875" style="20" customWidth="1"/>
    <col min="9" max="9" width="14.421875" style="20" customWidth="1"/>
    <col min="10" max="10" width="15.28125" style="20" customWidth="1"/>
    <col min="11" max="16384" width="11.57421875" style="20" customWidth="1"/>
  </cols>
  <sheetData>
    <row r="1" spans="1:6" ht="15" customHeight="1">
      <c r="A1" s="116" t="s">
        <v>20</v>
      </c>
      <c r="B1" s="116"/>
      <c r="C1" s="116"/>
      <c r="D1" s="116"/>
      <c r="E1" s="116"/>
      <c r="F1" s="116"/>
    </row>
    <row r="2" spans="1:6" ht="15" customHeight="1">
      <c r="A2" s="3" t="s">
        <v>0</v>
      </c>
      <c r="B2" s="4" t="s">
        <v>22</v>
      </c>
      <c r="C2" s="21"/>
      <c r="D2" s="21"/>
      <c r="E2" s="21"/>
      <c r="F2" s="21"/>
    </row>
    <row r="3" spans="1:6" ht="15" customHeight="1">
      <c r="A3" s="3" t="s">
        <v>1</v>
      </c>
      <c r="B3" s="4" t="s">
        <v>21</v>
      </c>
      <c r="C3" s="21"/>
      <c r="D3" s="21"/>
      <c r="E3" s="21"/>
      <c r="F3" s="21"/>
    </row>
    <row r="4" spans="1:6" ht="15" customHeight="1">
      <c r="A4" s="3" t="s">
        <v>11</v>
      </c>
      <c r="B4" s="21" t="s">
        <v>63</v>
      </c>
      <c r="C4" s="21"/>
      <c r="D4" s="21"/>
      <c r="E4" s="21"/>
      <c r="F4" s="21"/>
    </row>
    <row r="5" spans="1:6" ht="15" customHeight="1">
      <c r="A5" s="3" t="s">
        <v>48</v>
      </c>
      <c r="B5" s="22" t="s">
        <v>82</v>
      </c>
      <c r="C5" s="21"/>
      <c r="D5" s="21"/>
      <c r="E5" s="21"/>
      <c r="F5" s="21"/>
    </row>
    <row r="7" spans="1:6" ht="15" customHeight="1">
      <c r="A7" s="116" t="s">
        <v>9</v>
      </c>
      <c r="B7" s="116"/>
      <c r="C7" s="116"/>
      <c r="D7" s="116"/>
      <c r="E7" s="116"/>
      <c r="F7" s="116"/>
    </row>
    <row r="8" spans="1:6" ht="15" customHeight="1">
      <c r="A8" s="116" t="s">
        <v>12</v>
      </c>
      <c r="B8" s="116"/>
      <c r="C8" s="116"/>
      <c r="D8" s="116"/>
      <c r="E8" s="116"/>
      <c r="F8" s="116"/>
    </row>
    <row r="9" spans="1:6" ht="15" customHeight="1">
      <c r="A9" s="117" t="s">
        <v>51</v>
      </c>
      <c r="B9" s="117"/>
      <c r="C9" s="117"/>
      <c r="D9" s="117"/>
      <c r="E9" s="117"/>
      <c r="F9" s="117"/>
    </row>
    <row r="10" spans="1:6" ht="15" customHeight="1">
      <c r="A10" s="41"/>
      <c r="B10" s="41"/>
      <c r="C10" s="41"/>
      <c r="D10" s="41"/>
      <c r="E10" s="41"/>
      <c r="F10" s="41"/>
    </row>
    <row r="11" spans="1:6" ht="15" customHeight="1" thickBot="1">
      <c r="A11" s="47" t="s">
        <v>66</v>
      </c>
      <c r="B11" s="38"/>
      <c r="C11" s="38" t="s">
        <v>36</v>
      </c>
      <c r="D11" s="38" t="s">
        <v>37</v>
      </c>
      <c r="E11" s="38" t="s">
        <v>38</v>
      </c>
      <c r="F11" s="52" t="s">
        <v>72</v>
      </c>
    </row>
    <row r="12" ht="15" customHeight="1">
      <c r="H12" s="36"/>
    </row>
    <row r="13" spans="1:7" ht="30">
      <c r="A13" s="119" t="s">
        <v>23</v>
      </c>
      <c r="B13" s="8" t="s">
        <v>60</v>
      </c>
      <c r="C13" s="56">
        <v>470</v>
      </c>
      <c r="D13" s="56">
        <v>515</v>
      </c>
      <c r="E13" s="56">
        <v>295</v>
      </c>
      <c r="F13" s="64">
        <f>E13</f>
        <v>295</v>
      </c>
      <c r="G13" s="36"/>
    </row>
    <row r="14" spans="1:6" ht="15" customHeight="1">
      <c r="A14" s="119"/>
      <c r="B14" s="8" t="s">
        <v>61</v>
      </c>
      <c r="C14" s="56">
        <v>1558</v>
      </c>
      <c r="D14" s="56">
        <v>1515</v>
      </c>
      <c r="E14" s="56">
        <v>1678</v>
      </c>
      <c r="F14" s="64">
        <f>AVERAGE(C14:E14)</f>
        <v>1583.6666666666667</v>
      </c>
    </row>
    <row r="15" spans="1:6" ht="15" customHeight="1">
      <c r="A15" s="119"/>
      <c r="B15" s="8" t="s">
        <v>62</v>
      </c>
      <c r="C15" s="56">
        <v>43</v>
      </c>
      <c r="D15" s="56">
        <v>149</v>
      </c>
      <c r="E15" s="56">
        <v>253</v>
      </c>
      <c r="F15" s="64">
        <f>AVERAGE(C15:E15)</f>
        <v>148.33333333333334</v>
      </c>
    </row>
    <row r="16" spans="1:7" ht="30">
      <c r="A16" s="119" t="s">
        <v>24</v>
      </c>
      <c r="B16" s="8" t="s">
        <v>60</v>
      </c>
      <c r="C16" s="56">
        <v>595</v>
      </c>
      <c r="D16" s="56">
        <v>1293</v>
      </c>
      <c r="E16" s="56">
        <v>401</v>
      </c>
      <c r="F16" s="64">
        <f>E16</f>
        <v>401</v>
      </c>
      <c r="G16" s="36"/>
    </row>
    <row r="17" spans="1:6" ht="15" customHeight="1">
      <c r="A17" s="119"/>
      <c r="B17" s="8" t="s">
        <v>61</v>
      </c>
      <c r="C17" s="56">
        <v>910</v>
      </c>
      <c r="D17" s="56">
        <v>1078</v>
      </c>
      <c r="E17" s="56">
        <v>1109</v>
      </c>
      <c r="F17" s="64">
        <f>AVERAGE(C17:E17)</f>
        <v>1032.3333333333333</v>
      </c>
    </row>
    <row r="18" spans="1:6" ht="15" customHeight="1">
      <c r="A18" s="119"/>
      <c r="B18" s="8" t="s">
        <v>62</v>
      </c>
      <c r="C18" s="56">
        <v>51</v>
      </c>
      <c r="D18" s="56">
        <v>296</v>
      </c>
      <c r="E18" s="56">
        <v>31</v>
      </c>
      <c r="F18" s="64">
        <f>AVERAGE(C18:E18)</f>
        <v>126</v>
      </c>
    </row>
    <row r="19" spans="1:7" ht="30">
      <c r="A19" s="120" t="s">
        <v>25</v>
      </c>
      <c r="B19" s="8" t="s">
        <v>60</v>
      </c>
      <c r="C19" s="56">
        <v>3443</v>
      </c>
      <c r="D19" s="56">
        <v>5823</v>
      </c>
      <c r="E19" s="56">
        <v>1814</v>
      </c>
      <c r="F19" s="64">
        <f>E19</f>
        <v>1814</v>
      </c>
      <c r="G19" s="36"/>
    </row>
    <row r="20" spans="1:6" ht="15" customHeight="1">
      <c r="A20" s="120"/>
      <c r="B20" s="8" t="s">
        <v>61</v>
      </c>
      <c r="C20" s="56">
        <v>10049</v>
      </c>
      <c r="D20" s="56">
        <v>9885</v>
      </c>
      <c r="E20" s="56">
        <v>16313</v>
      </c>
      <c r="F20" s="65">
        <f>AVERAGE(C20:E20)</f>
        <v>12082.333333333334</v>
      </c>
    </row>
    <row r="21" spans="1:6" ht="15" customHeight="1">
      <c r="A21" s="120"/>
      <c r="B21" s="8" t="s">
        <v>62</v>
      </c>
      <c r="C21" s="56">
        <v>236</v>
      </c>
      <c r="D21" s="56">
        <v>1030</v>
      </c>
      <c r="E21" s="56">
        <v>2423</v>
      </c>
      <c r="F21" s="20">
        <f>AVERAGE(C21:E21)</f>
        <v>1229.6666666666667</v>
      </c>
    </row>
    <row r="22" spans="1:6" ht="15" customHeight="1">
      <c r="A22" s="91" t="s">
        <v>78</v>
      </c>
      <c r="B22" s="89" t="s">
        <v>60</v>
      </c>
      <c r="C22" s="56">
        <v>831</v>
      </c>
      <c r="D22" s="56">
        <v>656</v>
      </c>
      <c r="E22" s="56">
        <v>0</v>
      </c>
      <c r="F22" s="20">
        <f>E22</f>
        <v>0</v>
      </c>
    </row>
    <row r="23" spans="1:6" ht="15" customHeight="1">
      <c r="A23" s="90"/>
      <c r="B23" s="89" t="s">
        <v>61</v>
      </c>
      <c r="C23" s="56">
        <v>219</v>
      </c>
      <c r="D23" s="56">
        <v>177</v>
      </c>
      <c r="E23" s="56">
        <v>361</v>
      </c>
      <c r="F23" s="65">
        <f>AVERAGE(C23:E23)</f>
        <v>252.33333333333334</v>
      </c>
    </row>
    <row r="24" spans="1:6" ht="15" customHeight="1">
      <c r="A24" s="90"/>
      <c r="B24" s="89" t="s">
        <v>62</v>
      </c>
      <c r="C24" s="56">
        <v>14</v>
      </c>
      <c r="D24" s="56">
        <v>322</v>
      </c>
      <c r="E24" s="56">
        <v>656</v>
      </c>
      <c r="F24" s="65">
        <f>AVERAGE(C24:E24)</f>
        <v>330.6666666666667</v>
      </c>
    </row>
    <row r="25" spans="1:5" ht="15" customHeight="1">
      <c r="A25" s="87"/>
      <c r="B25" s="8"/>
      <c r="C25" s="56"/>
      <c r="D25" s="56"/>
      <c r="E25" s="56"/>
    </row>
    <row r="27" spans="1:6" ht="15" customHeight="1" thickBot="1">
      <c r="A27" s="29" t="s">
        <v>13</v>
      </c>
      <c r="B27" s="30" t="s">
        <v>52</v>
      </c>
      <c r="C27" s="30">
        <f>+C14+C15+C17+C18+C20+C21+C23+C24</f>
        <v>13080</v>
      </c>
      <c r="D27" s="30">
        <f>+D14+D15+D17+D18+D20+D21+D23+D24</f>
        <v>14452</v>
      </c>
      <c r="E27" s="30">
        <f>+E14+E15+E17+E18+E20+E21+E23+E24</f>
        <v>22824</v>
      </c>
      <c r="F27" s="30">
        <f>AVERAGE(C27:E27)</f>
        <v>16785.333333333332</v>
      </c>
    </row>
    <row r="28" spans="1:6" ht="15" customHeight="1" thickTop="1">
      <c r="A28" s="53" t="s">
        <v>68</v>
      </c>
      <c r="B28" s="33"/>
      <c r="C28" s="33"/>
      <c r="D28" s="33"/>
      <c r="E28" s="33"/>
      <c r="F28" s="33"/>
    </row>
    <row r="29" ht="15" customHeight="1">
      <c r="A29" s="61" t="s">
        <v>77</v>
      </c>
    </row>
    <row r="30" ht="15" customHeight="1">
      <c r="A30" s="1"/>
    </row>
    <row r="32" spans="1:6" ht="15" customHeight="1">
      <c r="A32" s="117" t="s">
        <v>14</v>
      </c>
      <c r="B32" s="117"/>
      <c r="C32" s="117"/>
      <c r="D32" s="117"/>
      <c r="E32" s="117"/>
      <c r="F32" s="117"/>
    </row>
    <row r="33" spans="1:6" ht="15" customHeight="1">
      <c r="A33" s="116" t="s">
        <v>31</v>
      </c>
      <c r="B33" s="116"/>
      <c r="C33" s="116"/>
      <c r="D33" s="116"/>
      <c r="E33" s="116"/>
      <c r="F33" s="116"/>
    </row>
    <row r="34" spans="1:6" ht="15" customHeight="1">
      <c r="A34" s="117" t="s">
        <v>53</v>
      </c>
      <c r="B34" s="117"/>
      <c r="C34" s="117"/>
      <c r="D34" s="117"/>
      <c r="E34" s="117"/>
      <c r="F34" s="117"/>
    </row>
    <row r="35" spans="1:5" ht="15" customHeight="1">
      <c r="A35" s="118"/>
      <c r="B35" s="118"/>
      <c r="C35" s="118"/>
      <c r="D35" s="118"/>
      <c r="E35" s="118"/>
    </row>
    <row r="36" spans="1:6" ht="15" customHeight="1" thickBot="1">
      <c r="A36" s="47" t="s">
        <v>66</v>
      </c>
      <c r="B36" s="24"/>
      <c r="C36" s="24" t="s">
        <v>36</v>
      </c>
      <c r="D36" s="24" t="s">
        <v>37</v>
      </c>
      <c r="E36" s="24" t="s">
        <v>38</v>
      </c>
      <c r="F36" s="24" t="s">
        <v>39</v>
      </c>
    </row>
    <row r="38" spans="1:6" ht="15" customHeight="1">
      <c r="A38" s="28" t="s">
        <v>23</v>
      </c>
      <c r="B38" s="20" t="s">
        <v>58</v>
      </c>
      <c r="C38" s="57">
        <v>238172691</v>
      </c>
      <c r="D38" s="57">
        <v>232944885</v>
      </c>
      <c r="E38" s="57">
        <v>258007602</v>
      </c>
      <c r="F38" s="20">
        <f aca="true" t="shared" si="0" ref="F38:F45">SUM(C38:E38)</f>
        <v>729125178</v>
      </c>
    </row>
    <row r="39" spans="1:6" ht="15" customHeight="1">
      <c r="A39" s="28"/>
      <c r="B39" s="20" t="s">
        <v>57</v>
      </c>
      <c r="C39" s="57">
        <v>6611637</v>
      </c>
      <c r="D39" s="57">
        <v>23217609</v>
      </c>
      <c r="E39" s="57">
        <v>38901027</v>
      </c>
      <c r="F39" s="20">
        <f t="shared" si="0"/>
        <v>68730273</v>
      </c>
    </row>
    <row r="40" spans="1:6" ht="15" customHeight="1">
      <c r="A40" s="28" t="s">
        <v>24</v>
      </c>
      <c r="B40" s="20" t="s">
        <v>58</v>
      </c>
      <c r="C40" s="57">
        <v>59760849</v>
      </c>
      <c r="D40" s="57">
        <v>71526510</v>
      </c>
      <c r="E40" s="57">
        <v>73573254</v>
      </c>
      <c r="F40" s="20">
        <f t="shared" si="0"/>
        <v>204860613</v>
      </c>
    </row>
    <row r="41" spans="1:6" ht="15" customHeight="1">
      <c r="A41" s="28"/>
      <c r="B41" s="20" t="s">
        <v>57</v>
      </c>
      <c r="C41" s="57">
        <v>3353661</v>
      </c>
      <c r="D41" s="57">
        <v>24027936</v>
      </c>
      <c r="E41" s="57">
        <v>2046744</v>
      </c>
      <c r="F41" s="20">
        <f t="shared" si="0"/>
        <v>29428341</v>
      </c>
    </row>
    <row r="42" spans="1:6" ht="15" customHeight="1">
      <c r="A42" s="28" t="s">
        <v>25</v>
      </c>
      <c r="B42" s="20" t="s">
        <v>58</v>
      </c>
      <c r="C42" s="58">
        <v>538503875</v>
      </c>
      <c r="D42" s="58">
        <v>540419004.75</v>
      </c>
      <c r="E42" s="58">
        <v>1168611000.76</v>
      </c>
      <c r="F42" s="20">
        <f t="shared" si="0"/>
        <v>2247533880.51</v>
      </c>
    </row>
    <row r="43" spans="1:6" ht="15" customHeight="1">
      <c r="A43" s="28"/>
      <c r="B43" s="20" t="s">
        <v>57</v>
      </c>
      <c r="C43" s="58">
        <v>8599500</v>
      </c>
      <c r="D43" s="58">
        <v>588269009.5</v>
      </c>
      <c r="E43" s="58">
        <v>119198625</v>
      </c>
      <c r="F43" s="20">
        <f t="shared" si="0"/>
        <v>716067134.5</v>
      </c>
    </row>
    <row r="44" spans="1:6" ht="15" customHeight="1">
      <c r="A44" s="88" t="s">
        <v>78</v>
      </c>
      <c r="B44" s="58" t="s">
        <v>58</v>
      </c>
      <c r="C44" s="58">
        <v>36620000</v>
      </c>
      <c r="D44" s="58">
        <v>28000000</v>
      </c>
      <c r="E44" s="58">
        <v>92825000.89999999</v>
      </c>
      <c r="F44" s="20">
        <f t="shared" si="0"/>
        <v>157445000.89999998</v>
      </c>
    </row>
    <row r="45" spans="1:6" ht="15" customHeight="1">
      <c r="A45" s="88"/>
      <c r="B45" s="58" t="s">
        <v>57</v>
      </c>
      <c r="C45" s="92">
        <v>47390000</v>
      </c>
      <c r="D45" s="20">
        <v>133350000</v>
      </c>
      <c r="E45" s="20">
        <v>310139717.1</v>
      </c>
      <c r="F45" s="20">
        <f t="shared" si="0"/>
        <v>490879717.1</v>
      </c>
    </row>
    <row r="46" spans="1:6" ht="15" customHeight="1" thickBot="1">
      <c r="A46" s="29" t="s">
        <v>13</v>
      </c>
      <c r="B46" s="30"/>
      <c r="C46" s="30">
        <f>SUM(C38:C45)</f>
        <v>939012213</v>
      </c>
      <c r="D46" s="30">
        <f>SUM(D38:D45)</f>
        <v>1641754954.25</v>
      </c>
      <c r="E46" s="30">
        <f>SUM(E38:E45)</f>
        <v>2063302970.7600002</v>
      </c>
      <c r="F46" s="30">
        <f>SUM(F38:F45)</f>
        <v>4644070138.01</v>
      </c>
    </row>
    <row r="47" ht="15" customHeight="1" thickTop="1">
      <c r="A47" s="32" t="s">
        <v>65</v>
      </c>
    </row>
    <row r="48" ht="15" customHeight="1">
      <c r="A48" s="61" t="s">
        <v>75</v>
      </c>
    </row>
    <row r="49" ht="15" customHeight="1">
      <c r="A49" s="1"/>
    </row>
    <row r="50" ht="15" customHeight="1">
      <c r="A50" s="1"/>
    </row>
    <row r="52" spans="1:5" ht="15" customHeight="1">
      <c r="A52" s="116" t="s">
        <v>15</v>
      </c>
      <c r="B52" s="116"/>
      <c r="C52" s="116"/>
      <c r="D52" s="116"/>
      <c r="E52" s="116"/>
    </row>
    <row r="53" spans="1:5" ht="15" customHeight="1">
      <c r="A53" s="116" t="s">
        <v>32</v>
      </c>
      <c r="B53" s="116"/>
      <c r="C53" s="116"/>
      <c r="D53" s="116"/>
      <c r="E53" s="116"/>
    </row>
    <row r="54" spans="1:5" ht="15" customHeight="1">
      <c r="A54" s="117" t="s">
        <v>53</v>
      </c>
      <c r="B54" s="117"/>
      <c r="C54" s="117"/>
      <c r="D54" s="117"/>
      <c r="E54" s="117"/>
    </row>
    <row r="55" spans="1:5" ht="15" customHeight="1">
      <c r="A55" s="118"/>
      <c r="B55" s="118"/>
      <c r="C55" s="118"/>
      <c r="D55" s="118"/>
      <c r="E55" s="118"/>
    </row>
    <row r="56" spans="1:5" ht="15" customHeight="1" thickBot="1">
      <c r="A56" s="37" t="s">
        <v>10</v>
      </c>
      <c r="B56" s="38" t="s">
        <v>36</v>
      </c>
      <c r="C56" s="38" t="s">
        <v>37</v>
      </c>
      <c r="D56" s="38" t="s">
        <v>38</v>
      </c>
      <c r="E56" s="38" t="s">
        <v>39</v>
      </c>
    </row>
    <row r="58" spans="1:5" ht="15" customHeight="1">
      <c r="A58" s="26" t="s">
        <v>26</v>
      </c>
      <c r="B58" s="58">
        <v>307898838</v>
      </c>
      <c r="C58" s="58">
        <v>351716940</v>
      </c>
      <c r="D58" s="58">
        <v>372528627</v>
      </c>
      <c r="E58" s="20">
        <f>SUM(B58:D58)</f>
        <v>1032144405</v>
      </c>
    </row>
    <row r="59" spans="1:5" ht="15" customHeight="1">
      <c r="A59" s="26" t="s">
        <v>44</v>
      </c>
      <c r="B59" s="58">
        <v>547103375</v>
      </c>
      <c r="C59" s="58">
        <v>1128688014.25</v>
      </c>
      <c r="D59" s="20">
        <v>1287809625.76</v>
      </c>
      <c r="E59" s="20">
        <f>SUM(B59:D59)</f>
        <v>2963601015.01</v>
      </c>
    </row>
    <row r="60" spans="1:5" ht="15" customHeight="1">
      <c r="A60" s="109" t="s">
        <v>85</v>
      </c>
      <c r="B60" s="58">
        <v>84010000</v>
      </c>
      <c r="C60" s="58">
        <v>161350000</v>
      </c>
      <c r="D60" s="58">
        <v>402964718</v>
      </c>
      <c r="E60" s="20">
        <f>SUM(B60:D60)</f>
        <v>648324718</v>
      </c>
    </row>
    <row r="61" spans="1:5" ht="15" customHeight="1">
      <c r="A61" s="26" t="s">
        <v>7</v>
      </c>
      <c r="B61" s="56"/>
      <c r="C61" s="56"/>
      <c r="D61" s="56"/>
      <c r="E61" s="20">
        <f>SUM(B61:D61)</f>
        <v>0</v>
      </c>
    </row>
    <row r="62" spans="1:5" ht="15" customHeight="1">
      <c r="A62" s="26" t="s">
        <v>8</v>
      </c>
      <c r="B62" s="56"/>
      <c r="C62" s="56"/>
      <c r="D62" s="56"/>
      <c r="E62" s="20">
        <f>SUM(B62:D62)</f>
        <v>0</v>
      </c>
    </row>
    <row r="63" spans="1:5" ht="15" customHeight="1" thickBot="1">
      <c r="A63" s="29" t="s">
        <v>13</v>
      </c>
      <c r="B63" s="30">
        <f>SUM(B58:B62)</f>
        <v>939012213</v>
      </c>
      <c r="C63" s="30">
        <f>SUM(C58:C62)</f>
        <v>1641754954.25</v>
      </c>
      <c r="D63" s="30">
        <f>SUM(D58:D62)</f>
        <v>2063302970.76</v>
      </c>
      <c r="E63" s="30">
        <f>SUM(E58:E62)</f>
        <v>4644070138.01</v>
      </c>
    </row>
    <row r="64" ht="15" customHeight="1" thickTop="1">
      <c r="A64" s="61" t="s">
        <v>75</v>
      </c>
    </row>
    <row r="65" ht="15" customHeight="1">
      <c r="A65" s="1"/>
    </row>
    <row r="67" spans="1:5" ht="15" customHeight="1">
      <c r="A67" s="116" t="s">
        <v>45</v>
      </c>
      <c r="B67" s="116"/>
      <c r="C67" s="116"/>
      <c r="D67" s="116"/>
      <c r="E67" s="116"/>
    </row>
    <row r="68" spans="1:5" ht="15" customHeight="1">
      <c r="A68" s="114" t="s">
        <v>90</v>
      </c>
      <c r="B68" s="114"/>
      <c r="C68" s="114"/>
      <c r="D68" s="114"/>
      <c r="E68" s="114"/>
    </row>
    <row r="69" spans="1:5" ht="15" customHeight="1">
      <c r="A69" s="117" t="s">
        <v>53</v>
      </c>
      <c r="B69" s="117"/>
      <c r="C69" s="117"/>
      <c r="D69" s="117"/>
      <c r="E69" s="117"/>
    </row>
    <row r="70" spans="1:5" ht="15" customHeight="1">
      <c r="A70" s="118"/>
      <c r="B70" s="118"/>
      <c r="C70" s="118"/>
      <c r="D70" s="118"/>
      <c r="E70" s="118"/>
    </row>
    <row r="71" spans="1:5" ht="15" customHeight="1" thickBot="1">
      <c r="A71" s="37" t="s">
        <v>10</v>
      </c>
      <c r="B71" s="38" t="s">
        <v>36</v>
      </c>
      <c r="C71" s="38" t="s">
        <v>37</v>
      </c>
      <c r="D71" s="38" t="s">
        <v>38</v>
      </c>
      <c r="E71" s="38" t="s">
        <v>39</v>
      </c>
    </row>
    <row r="73" spans="1:5" ht="15" customHeight="1">
      <c r="A73" s="20" t="s">
        <v>64</v>
      </c>
      <c r="B73" s="20">
        <f>'3 T'!E77</f>
        <v>262947234.03999996</v>
      </c>
      <c r="C73" s="20">
        <f>B77</f>
        <v>314015523.03999996</v>
      </c>
      <c r="D73" s="20">
        <f>C77</f>
        <v>422945906.78999996</v>
      </c>
      <c r="E73" s="20">
        <f>+B73</f>
        <v>262947234.03999996</v>
      </c>
    </row>
    <row r="74" spans="1:10" ht="15" customHeight="1">
      <c r="A74" s="20" t="s">
        <v>16</v>
      </c>
      <c r="B74" s="58">
        <v>358967127</v>
      </c>
      <c r="C74" s="58">
        <v>460647323.75</v>
      </c>
      <c r="D74" s="58">
        <v>0</v>
      </c>
      <c r="E74" s="20">
        <f>SUM(B74:D74)</f>
        <v>819614450.75</v>
      </c>
      <c r="G74" s="49"/>
      <c r="H74" s="49"/>
      <c r="I74" s="49"/>
      <c r="J74" s="46"/>
    </row>
    <row r="75" spans="1:10" ht="15" customHeight="1">
      <c r="A75" s="20" t="s">
        <v>17</v>
      </c>
      <c r="B75" s="20">
        <f>B73+B74</f>
        <v>621914361.04</v>
      </c>
      <c r="C75" s="20">
        <f>C73+C74</f>
        <v>774662846.79</v>
      </c>
      <c r="D75" s="20">
        <f>D73+D74</f>
        <v>422945906.78999996</v>
      </c>
      <c r="E75" s="20">
        <f>+E73+E74</f>
        <v>1082561684.79</v>
      </c>
      <c r="G75" s="46"/>
      <c r="H75" s="46"/>
      <c r="I75" s="46"/>
      <c r="J75" s="46"/>
    </row>
    <row r="76" spans="1:10" ht="15" customHeight="1">
      <c r="A76" s="20" t="s">
        <v>18</v>
      </c>
      <c r="B76" s="64">
        <f>B58</f>
        <v>307898838</v>
      </c>
      <c r="C76" s="64">
        <f>C58</f>
        <v>351716940</v>
      </c>
      <c r="D76" s="64">
        <f>D58</f>
        <v>372528627</v>
      </c>
      <c r="E76" s="59">
        <f>SUM(B76:D76)</f>
        <v>1032144405</v>
      </c>
      <c r="F76" s="36"/>
      <c r="G76" s="46"/>
      <c r="H76" s="46"/>
      <c r="I76" s="46"/>
      <c r="J76" s="46"/>
    </row>
    <row r="77" spans="1:10" ht="15" customHeight="1">
      <c r="A77" s="33" t="s">
        <v>19</v>
      </c>
      <c r="B77" s="33">
        <f>+B75-B76</f>
        <v>314015523.03999996</v>
      </c>
      <c r="C77" s="33">
        <f>+C75-C76</f>
        <v>422945906.78999996</v>
      </c>
      <c r="D77" s="33">
        <f>+D75-D76</f>
        <v>50417279.78999996</v>
      </c>
      <c r="E77" s="33">
        <f>+E75-E76</f>
        <v>50417279.78999996</v>
      </c>
      <c r="G77" s="46"/>
      <c r="H77" s="46"/>
      <c r="I77" s="46"/>
      <c r="J77" s="46"/>
    </row>
    <row r="78" spans="1:10" ht="15" customHeight="1" thickBot="1">
      <c r="A78" s="30"/>
      <c r="B78" s="30"/>
      <c r="C78" s="30"/>
      <c r="D78" s="30"/>
      <c r="E78" s="30"/>
      <c r="G78" s="46"/>
      <c r="H78" s="46"/>
      <c r="I78" s="46"/>
      <c r="J78" s="46"/>
    </row>
    <row r="79" spans="1:10" ht="15" customHeight="1" thickTop="1">
      <c r="A79" s="61" t="s">
        <v>75</v>
      </c>
      <c r="G79" s="46"/>
      <c r="H79" s="46"/>
      <c r="I79" s="46"/>
      <c r="J79" s="46"/>
    </row>
    <row r="80" spans="1:10" ht="15" customHeight="1">
      <c r="A80" s="1"/>
      <c r="G80" s="46"/>
      <c r="H80" s="46"/>
      <c r="I80" s="46"/>
      <c r="J80" s="46"/>
    </row>
    <row r="81" spans="1:10" ht="15" customHeight="1">
      <c r="A81" s="20"/>
      <c r="G81" s="46"/>
      <c r="H81" s="46"/>
      <c r="I81" s="46"/>
      <c r="J81" s="46"/>
    </row>
    <row r="82" spans="1:10" ht="15" customHeight="1">
      <c r="A82" s="116" t="s">
        <v>46</v>
      </c>
      <c r="B82" s="116"/>
      <c r="C82" s="116"/>
      <c r="D82" s="116"/>
      <c r="E82" s="116"/>
      <c r="F82" s="21" t="s">
        <v>55</v>
      </c>
      <c r="G82" s="46"/>
      <c r="H82" s="46"/>
      <c r="I82" s="46"/>
      <c r="J82" s="46"/>
    </row>
    <row r="83" spans="1:10" ht="15" customHeight="1">
      <c r="A83" s="116" t="s">
        <v>50</v>
      </c>
      <c r="B83" s="116"/>
      <c r="C83" s="116"/>
      <c r="D83" s="116"/>
      <c r="E83" s="116"/>
      <c r="F83" s="21">
        <f>E74+E89</f>
        <v>4140569104.75</v>
      </c>
      <c r="G83" s="46"/>
      <c r="H83" s="46"/>
      <c r="I83" s="35"/>
      <c r="J83" s="46"/>
    </row>
    <row r="84" spans="1:10" ht="15" customHeight="1">
      <c r="A84" s="117" t="s">
        <v>53</v>
      </c>
      <c r="B84" s="117"/>
      <c r="C84" s="117"/>
      <c r="D84" s="117"/>
      <c r="E84" s="117"/>
      <c r="F84" s="21"/>
      <c r="G84" s="46"/>
      <c r="H84" s="46"/>
      <c r="I84" s="46"/>
      <c r="J84" s="46"/>
    </row>
    <row r="85" spans="1:10" ht="15" customHeight="1">
      <c r="A85" s="118"/>
      <c r="B85" s="118"/>
      <c r="C85" s="118"/>
      <c r="D85" s="118"/>
      <c r="E85" s="118"/>
      <c r="G85" s="46"/>
      <c r="H85" s="46"/>
      <c r="I85" s="46"/>
      <c r="J85" s="46"/>
    </row>
    <row r="86" spans="1:10" ht="15" customHeight="1" thickBot="1">
      <c r="A86" s="37" t="s">
        <v>10</v>
      </c>
      <c r="B86" s="38" t="s">
        <v>36</v>
      </c>
      <c r="C86" s="38" t="s">
        <v>37</v>
      </c>
      <c r="D86" s="38" t="s">
        <v>38</v>
      </c>
      <c r="E86" s="38" t="s">
        <v>39</v>
      </c>
      <c r="G86" s="46"/>
      <c r="H86" s="46"/>
      <c r="I86" s="46"/>
      <c r="J86" s="46"/>
    </row>
    <row r="87" spans="7:10" ht="15" customHeight="1">
      <c r="G87" s="46"/>
      <c r="H87" s="46"/>
      <c r="I87" s="46"/>
      <c r="J87" s="46"/>
    </row>
    <row r="88" spans="1:10" ht="15" customHeight="1">
      <c r="A88" s="20" t="s">
        <v>64</v>
      </c>
      <c r="B88" s="20">
        <f>'3 T'!E93</f>
        <v>381455764.40999985</v>
      </c>
      <c r="C88" s="20">
        <f>B93</f>
        <v>323164639.40999985</v>
      </c>
      <c r="D88" s="20">
        <f>C93</f>
        <v>436058055.40999985</v>
      </c>
      <c r="E88" s="20">
        <f>+B88</f>
        <v>381455764.40999985</v>
      </c>
      <c r="G88" s="46"/>
      <c r="H88" s="46"/>
      <c r="I88" s="46"/>
      <c r="J88" s="46"/>
    </row>
    <row r="89" spans="1:10" ht="15" customHeight="1">
      <c r="A89" s="20" t="s">
        <v>16</v>
      </c>
      <c r="B89" s="58">
        <v>572822250</v>
      </c>
      <c r="C89" s="58">
        <v>1402931430.25</v>
      </c>
      <c r="D89" s="58">
        <v>745200973.75</v>
      </c>
      <c r="E89" s="20">
        <f>SUM(B89:D89)+E90</f>
        <v>3320954654</v>
      </c>
      <c r="G89" s="49"/>
      <c r="H89" s="49"/>
      <c r="I89" s="49"/>
      <c r="J89" s="46"/>
    </row>
    <row r="90" spans="1:10" s="100" customFormat="1" ht="15" customHeight="1">
      <c r="A90" s="106" t="s">
        <v>89</v>
      </c>
      <c r="B90" s="58">
        <v>0</v>
      </c>
      <c r="C90" s="58">
        <v>200000000</v>
      </c>
      <c r="D90" s="58">
        <v>400000000</v>
      </c>
      <c r="E90" s="100">
        <f>SUM(B90:D90)</f>
        <v>600000000</v>
      </c>
      <c r="G90" s="49"/>
      <c r="H90" s="49"/>
      <c r="I90" s="49"/>
      <c r="J90" s="105"/>
    </row>
    <row r="91" spans="1:10" ht="15" customHeight="1">
      <c r="A91" s="20" t="s">
        <v>17</v>
      </c>
      <c r="B91" s="20">
        <f>B88+B89</f>
        <v>954278014.4099998</v>
      </c>
      <c r="C91" s="20">
        <f>C88+C89</f>
        <v>1726096069.6599998</v>
      </c>
      <c r="D91" s="20">
        <f>D88+D89</f>
        <v>1181259029.1599998</v>
      </c>
      <c r="E91" s="20">
        <f>+E88+E89</f>
        <v>3702410418.41</v>
      </c>
      <c r="G91" s="46"/>
      <c r="H91" s="46"/>
      <c r="I91" s="46"/>
      <c r="J91" s="46"/>
    </row>
    <row r="92" spans="1:6" ht="15" customHeight="1">
      <c r="A92" s="20" t="s">
        <v>18</v>
      </c>
      <c r="B92" s="64">
        <f>B59+B60</f>
        <v>631113375</v>
      </c>
      <c r="C92" s="64">
        <f>C59+C60</f>
        <v>1290038014.25</v>
      </c>
      <c r="D92" s="64">
        <f>D59+D60</f>
        <v>1690774343.76</v>
      </c>
      <c r="E92" s="59">
        <f>SUM(B92:D92)</f>
        <v>3611925733.01</v>
      </c>
      <c r="F92" s="36"/>
    </row>
    <row r="93" spans="1:5" ht="15" customHeight="1">
      <c r="A93" s="33" t="s">
        <v>19</v>
      </c>
      <c r="B93" s="33">
        <f>+B91-B92</f>
        <v>323164639.40999985</v>
      </c>
      <c r="C93" s="33">
        <f>+C91-C92</f>
        <v>436058055.40999985</v>
      </c>
      <c r="D93" s="33">
        <f>+D91-D92</f>
        <v>-509515314.60000014</v>
      </c>
      <c r="E93" s="33">
        <f>+E91-E92</f>
        <v>90484685.39999962</v>
      </c>
    </row>
    <row r="94" spans="1:5" ht="15" customHeight="1" thickBot="1">
      <c r="A94" s="30"/>
      <c r="B94" s="30"/>
      <c r="C94" s="30"/>
      <c r="D94" s="30"/>
      <c r="E94" s="30"/>
    </row>
    <row r="95" ht="15" customHeight="1" thickTop="1">
      <c r="A95" s="61" t="s">
        <v>75</v>
      </c>
    </row>
    <row r="96" ht="15" customHeight="1">
      <c r="A96" s="106" t="s">
        <v>91</v>
      </c>
    </row>
    <row r="98" ht="15" customHeight="1">
      <c r="A98" s="112" t="s">
        <v>93</v>
      </c>
    </row>
    <row r="99" ht="15" customHeight="1">
      <c r="A99" s="46"/>
    </row>
    <row r="100" ht="15" customHeight="1">
      <c r="A100" s="46"/>
    </row>
  </sheetData>
  <sheetProtection/>
  <mergeCells count="23">
    <mergeCell ref="A7:F7"/>
    <mergeCell ref="A8:F8"/>
    <mergeCell ref="A9:F9"/>
    <mergeCell ref="A19:A21"/>
    <mergeCell ref="A16:A18"/>
    <mergeCell ref="A13:A15"/>
    <mergeCell ref="A1:F1"/>
    <mergeCell ref="A82:E82"/>
    <mergeCell ref="A83:E83"/>
    <mergeCell ref="A85:E85"/>
    <mergeCell ref="A52:E52"/>
    <mergeCell ref="A53:E53"/>
    <mergeCell ref="A55:E55"/>
    <mergeCell ref="A67:E67"/>
    <mergeCell ref="A68:E68"/>
    <mergeCell ref="A70:E70"/>
    <mergeCell ref="A34:F34"/>
    <mergeCell ref="A33:F33"/>
    <mergeCell ref="A32:F32"/>
    <mergeCell ref="A54:E54"/>
    <mergeCell ref="A69:E69"/>
    <mergeCell ref="A84:E84"/>
    <mergeCell ref="A35:E35"/>
  </mergeCells>
  <printOptions horizontalCentered="1" verticalCentered="1"/>
  <pageMargins left="0.7086614173228347" right="1.18" top="0.3" bottom="0.2" header="0.31496062992125984" footer="0.31496062992125984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zoomScale="90" zoomScaleNormal="90" zoomScalePageLayoutView="0" workbookViewId="0" topLeftCell="A64">
      <selection activeCell="D90" sqref="D90"/>
    </sheetView>
  </sheetViews>
  <sheetFormatPr defaultColWidth="11.57421875" defaultRowHeight="15"/>
  <cols>
    <col min="1" max="1" width="65.57421875" style="26" customWidth="1"/>
    <col min="2" max="2" width="23.28125" style="20" customWidth="1"/>
    <col min="3" max="3" width="18.57421875" style="20" customWidth="1"/>
    <col min="4" max="4" width="16.8515625" style="20" bestFit="1" customWidth="1"/>
    <col min="5" max="5" width="17.421875" style="20" customWidth="1"/>
    <col min="6" max="6" width="11.57421875" style="20" customWidth="1"/>
    <col min="7" max="7" width="15.140625" style="20" bestFit="1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116" t="s">
        <v>20</v>
      </c>
      <c r="B1" s="116"/>
      <c r="C1" s="116"/>
      <c r="D1" s="116"/>
      <c r="E1" s="116"/>
    </row>
    <row r="2" spans="1:4" ht="15" customHeight="1">
      <c r="A2" s="3" t="s">
        <v>0</v>
      </c>
      <c r="B2" s="4" t="s">
        <v>22</v>
      </c>
      <c r="C2" s="21"/>
      <c r="D2" s="21"/>
    </row>
    <row r="3" spans="1:4" ht="15" customHeight="1">
      <c r="A3" s="3" t="s">
        <v>1</v>
      </c>
      <c r="B3" s="4" t="s">
        <v>21</v>
      </c>
      <c r="C3" s="21"/>
      <c r="D3" s="21"/>
    </row>
    <row r="4" spans="1:4" ht="15" customHeight="1">
      <c r="A4" s="3" t="s">
        <v>11</v>
      </c>
      <c r="B4" s="21" t="s">
        <v>63</v>
      </c>
      <c r="C4" s="21"/>
      <c r="D4" s="21"/>
    </row>
    <row r="5" spans="1:4" ht="15" customHeight="1">
      <c r="A5" s="3" t="s">
        <v>54</v>
      </c>
      <c r="B5" s="22" t="s">
        <v>83</v>
      </c>
      <c r="C5" s="21"/>
      <c r="D5" s="21"/>
    </row>
    <row r="6" ht="15" customHeight="1"/>
    <row r="7" spans="1:5" ht="15" customHeight="1">
      <c r="A7" s="116" t="s">
        <v>9</v>
      </c>
      <c r="B7" s="116"/>
      <c r="C7" s="116"/>
      <c r="D7" s="116"/>
      <c r="E7" s="116"/>
    </row>
    <row r="8" spans="1:5" ht="15" customHeight="1">
      <c r="A8" s="116" t="s">
        <v>12</v>
      </c>
      <c r="B8" s="116"/>
      <c r="C8" s="116"/>
      <c r="D8" s="116"/>
      <c r="E8" s="116"/>
    </row>
    <row r="9" spans="1:5" ht="15" customHeight="1">
      <c r="A9" s="117" t="s">
        <v>51</v>
      </c>
      <c r="B9" s="117"/>
      <c r="C9" s="117"/>
      <c r="D9" s="117"/>
      <c r="E9" s="117"/>
    </row>
    <row r="10" spans="1:5" ht="15" customHeight="1">
      <c r="A10" s="118"/>
      <c r="B10" s="118"/>
      <c r="C10" s="118"/>
      <c r="D10" s="118"/>
      <c r="E10" s="118"/>
    </row>
    <row r="11" spans="1:6" ht="15" customHeight="1" thickBot="1">
      <c r="A11" s="47" t="s">
        <v>66</v>
      </c>
      <c r="B11" s="38"/>
      <c r="C11" s="38" t="s">
        <v>6</v>
      </c>
      <c r="D11" s="38" t="s">
        <v>30</v>
      </c>
      <c r="E11" s="52" t="s">
        <v>71</v>
      </c>
      <c r="F11" s="44"/>
    </row>
    <row r="12" ht="15" customHeight="1">
      <c r="F12" s="33"/>
    </row>
    <row r="13" spans="1:6" ht="15" customHeight="1">
      <c r="A13" s="119" t="s">
        <v>23</v>
      </c>
      <c r="B13" s="8" t="s">
        <v>60</v>
      </c>
      <c r="C13" s="20">
        <f>+'I T'!F13</f>
        <v>495</v>
      </c>
      <c r="D13" s="20">
        <f>+'2 T'!F13</f>
        <v>262</v>
      </c>
      <c r="E13" s="65">
        <f>D13</f>
        <v>262</v>
      </c>
      <c r="F13" s="62"/>
    </row>
    <row r="14" spans="1:6" ht="15" customHeight="1">
      <c r="A14" s="119"/>
      <c r="B14" s="8" t="s">
        <v>61</v>
      </c>
      <c r="C14" s="20">
        <f>+'I T'!F14</f>
        <v>1223</v>
      </c>
      <c r="D14" s="20">
        <f>+'2 T'!F14</f>
        <v>1084.6666666666667</v>
      </c>
      <c r="E14" s="65">
        <f aca="true" t="shared" si="0" ref="E14:E27">+(C14+D14)/2</f>
        <v>1153.8333333333335</v>
      </c>
      <c r="F14" s="33"/>
    </row>
    <row r="15" spans="1:6" ht="15" customHeight="1">
      <c r="A15" s="119"/>
      <c r="B15" s="8" t="s">
        <v>62</v>
      </c>
      <c r="C15" s="20">
        <f>+'I T'!F15</f>
        <v>372</v>
      </c>
      <c r="D15" s="20">
        <f>+'2 T'!F15</f>
        <v>741.6666666666666</v>
      </c>
      <c r="E15" s="65">
        <f t="shared" si="0"/>
        <v>556.8333333333333</v>
      </c>
      <c r="F15" s="33"/>
    </row>
    <row r="16" spans="1:6" ht="15" customHeight="1">
      <c r="A16" s="119" t="s">
        <v>24</v>
      </c>
      <c r="B16" s="8" t="s">
        <v>60</v>
      </c>
      <c r="C16" s="20">
        <f>+'I T'!F16</f>
        <v>134</v>
      </c>
      <c r="D16" s="20">
        <f>+'2 T'!F16</f>
        <v>534</v>
      </c>
      <c r="E16" s="65">
        <f>D16</f>
        <v>534</v>
      </c>
      <c r="F16" s="62"/>
    </row>
    <row r="17" spans="1:6" ht="15" customHeight="1">
      <c r="A17" s="119"/>
      <c r="B17" s="8" t="s">
        <v>61</v>
      </c>
      <c r="C17" s="20">
        <f>+'I T'!F17</f>
        <v>970.3333333333334</v>
      </c>
      <c r="D17" s="20">
        <f>+'2 T'!F17</f>
        <v>676.3333333333334</v>
      </c>
      <c r="E17" s="65">
        <f t="shared" si="0"/>
        <v>823.3333333333334</v>
      </c>
      <c r="F17" s="33"/>
    </row>
    <row r="18" spans="1:6" ht="15" customHeight="1">
      <c r="A18" s="119"/>
      <c r="B18" s="8" t="s">
        <v>62</v>
      </c>
      <c r="C18" s="20">
        <f>+'I T'!F18</f>
        <v>127.66666666666667</v>
      </c>
      <c r="D18" s="20">
        <f>+'2 T'!F18</f>
        <v>430.3333333333333</v>
      </c>
      <c r="E18" s="65">
        <f t="shared" si="0"/>
        <v>279</v>
      </c>
      <c r="F18" s="33"/>
    </row>
    <row r="19" spans="1:6" ht="15" customHeight="1">
      <c r="A19" s="120" t="s">
        <v>25</v>
      </c>
      <c r="B19" s="8" t="s">
        <v>60</v>
      </c>
      <c r="C19" s="20">
        <f>+'I T'!F19</f>
        <v>652</v>
      </c>
      <c r="D19" s="20">
        <f>+'2 T'!F19</f>
        <v>5708</v>
      </c>
      <c r="E19" s="65">
        <f>D19</f>
        <v>5708</v>
      </c>
      <c r="F19" s="62"/>
    </row>
    <row r="20" spans="1:6" ht="15" customHeight="1">
      <c r="A20" s="120"/>
      <c r="B20" s="8" t="s">
        <v>61</v>
      </c>
      <c r="C20" s="20">
        <f>+'I T'!F20</f>
        <v>1057</v>
      </c>
      <c r="D20" s="20">
        <f>+'2 T'!F20</f>
        <v>6417.333333333333</v>
      </c>
      <c r="E20" s="20">
        <f t="shared" si="0"/>
        <v>3737.1666666666665</v>
      </c>
      <c r="F20" s="33"/>
    </row>
    <row r="21" spans="1:6" ht="15" customHeight="1">
      <c r="A21" s="120"/>
      <c r="B21" s="8" t="s">
        <v>62</v>
      </c>
      <c r="C21" s="20">
        <f>+'I T'!F21</f>
        <v>1030</v>
      </c>
      <c r="D21" s="20">
        <f>+'2 T'!F21</f>
        <v>4225.333333333333</v>
      </c>
      <c r="E21" s="20">
        <f t="shared" si="0"/>
        <v>2627.6666666666665</v>
      </c>
      <c r="F21" s="33"/>
    </row>
    <row r="22" spans="1:6" ht="15" customHeight="1">
      <c r="A22" s="91" t="s">
        <v>78</v>
      </c>
      <c r="B22" s="89" t="s">
        <v>60</v>
      </c>
      <c r="C22" s="92">
        <f>+'I T'!F22</f>
        <v>439</v>
      </c>
      <c r="D22" s="92">
        <f>+'2 T'!F22</f>
        <v>319</v>
      </c>
      <c r="E22" s="92">
        <f>D22</f>
        <v>319</v>
      </c>
      <c r="F22" s="33"/>
    </row>
    <row r="23" spans="1:6" ht="15" customHeight="1">
      <c r="A23" s="90"/>
      <c r="B23" s="89" t="s">
        <v>61</v>
      </c>
      <c r="C23" s="92">
        <f>+'I T'!F23</f>
        <v>22.333333333333332</v>
      </c>
      <c r="D23" s="92">
        <f>+'2 T'!F23</f>
        <v>83.33333333333333</v>
      </c>
      <c r="E23" s="92">
        <f t="shared" si="0"/>
        <v>52.83333333333333</v>
      </c>
      <c r="F23" s="33"/>
    </row>
    <row r="24" spans="1:6" ht="15" customHeight="1">
      <c r="A24" s="90"/>
      <c r="B24" s="89" t="s">
        <v>62</v>
      </c>
      <c r="C24" s="92">
        <f>+'I T'!F24</f>
        <v>0</v>
      </c>
      <c r="D24" s="92">
        <f>+'2 T'!F24</f>
        <v>181.66666666666666</v>
      </c>
      <c r="E24" s="92">
        <f t="shared" si="0"/>
        <v>90.83333333333333</v>
      </c>
      <c r="F24" s="33"/>
    </row>
    <row r="25" spans="1:6" ht="15" customHeight="1">
      <c r="A25" s="87"/>
      <c r="B25" s="8"/>
      <c r="F25" s="33"/>
    </row>
    <row r="26" spans="1:6" ht="15" customHeight="1">
      <c r="A26" s="28"/>
      <c r="F26" s="33"/>
    </row>
    <row r="27" spans="1:6" ht="15" customHeight="1" thickBot="1">
      <c r="A27" s="29" t="s">
        <v>13</v>
      </c>
      <c r="B27" s="30"/>
      <c r="C27" s="30">
        <f>+C14+C15+C17+C18+C20+C21+C23+C24</f>
        <v>4802.333333333333</v>
      </c>
      <c r="D27" s="30">
        <f>+D14+D15+D17+D18+D20+D21+D23+D24</f>
        <v>13840.666666666668</v>
      </c>
      <c r="E27" s="30">
        <f t="shared" si="0"/>
        <v>9321.5</v>
      </c>
      <c r="F27" s="33"/>
    </row>
    <row r="28" spans="1:6" ht="15" customHeight="1" thickTop="1">
      <c r="A28" s="53" t="s">
        <v>68</v>
      </c>
      <c r="B28" s="33"/>
      <c r="C28" s="33"/>
      <c r="D28" s="33"/>
      <c r="E28" s="33"/>
      <c r="F28" s="33"/>
    </row>
    <row r="29" ht="15" customHeight="1">
      <c r="A29" s="61" t="s">
        <v>75</v>
      </c>
    </row>
    <row r="30" ht="15" customHeight="1">
      <c r="A30" s="1"/>
    </row>
    <row r="31" ht="15" customHeight="1"/>
    <row r="32" spans="1:5" ht="15" customHeight="1">
      <c r="A32" s="117" t="s">
        <v>14</v>
      </c>
      <c r="B32" s="117"/>
      <c r="C32" s="117"/>
      <c r="D32" s="117"/>
      <c r="E32" s="117"/>
    </row>
    <row r="33" spans="1:5" ht="15" customHeight="1">
      <c r="A33" s="116" t="s">
        <v>31</v>
      </c>
      <c r="B33" s="116"/>
      <c r="C33" s="116"/>
      <c r="D33" s="116"/>
      <c r="E33" s="116"/>
    </row>
    <row r="34" spans="1:5" ht="15" customHeight="1">
      <c r="A34" s="117" t="s">
        <v>53</v>
      </c>
      <c r="B34" s="117"/>
      <c r="C34" s="117"/>
      <c r="D34" s="117"/>
      <c r="E34" s="117"/>
    </row>
    <row r="35" spans="1:4" ht="15" customHeight="1">
      <c r="A35" s="118"/>
      <c r="B35" s="118"/>
      <c r="C35" s="118"/>
      <c r="D35" s="118"/>
    </row>
    <row r="36" spans="1:5" ht="15" customHeight="1" thickBot="1">
      <c r="A36" s="47" t="s">
        <v>66</v>
      </c>
      <c r="B36" s="24"/>
      <c r="C36" s="24" t="s">
        <v>6</v>
      </c>
      <c r="D36" s="24" t="s">
        <v>30</v>
      </c>
      <c r="E36" s="24" t="s">
        <v>41</v>
      </c>
    </row>
    <row r="37" ht="15" customHeight="1"/>
    <row r="38" spans="1:5" ht="15" customHeight="1">
      <c r="A38" s="28" t="s">
        <v>23</v>
      </c>
      <c r="B38" s="20" t="s">
        <v>58</v>
      </c>
      <c r="C38" s="20">
        <f>+'I T'!F38</f>
        <v>564141771</v>
      </c>
      <c r="D38" s="20">
        <f>+'2 T'!F38</f>
        <v>502484412</v>
      </c>
      <c r="E38" s="20">
        <f aca="true" t="shared" si="1" ref="E38:E43">+C38+D38</f>
        <v>1066626183</v>
      </c>
    </row>
    <row r="39" spans="1:5" ht="15" customHeight="1">
      <c r="A39" s="28"/>
      <c r="B39" s="20" t="s">
        <v>57</v>
      </c>
      <c r="C39" s="20">
        <f>+'I T'!F39</f>
        <v>171595044</v>
      </c>
      <c r="D39" s="20">
        <f>+'2 T'!F39</f>
        <v>342113775</v>
      </c>
      <c r="E39" s="20">
        <f t="shared" si="1"/>
        <v>513708819</v>
      </c>
    </row>
    <row r="40" spans="1:5" ht="15" customHeight="1">
      <c r="A40" s="28" t="s">
        <v>24</v>
      </c>
      <c r="B40" s="20" t="s">
        <v>58</v>
      </c>
      <c r="C40" s="20">
        <f>+'I T'!F40</f>
        <v>179035233</v>
      </c>
      <c r="D40" s="20">
        <f>+'2 T'!F40</f>
        <v>124789587</v>
      </c>
      <c r="E40" s="20">
        <f t="shared" si="1"/>
        <v>303824820</v>
      </c>
    </row>
    <row r="41" spans="1:5" ht="15" customHeight="1">
      <c r="A41" s="28"/>
      <c r="B41" s="20" t="s">
        <v>57</v>
      </c>
      <c r="C41" s="20">
        <f>+'I T'!F41</f>
        <v>23555649</v>
      </c>
      <c r="D41" s="20">
        <f>+'2 T'!F41</f>
        <v>79400373</v>
      </c>
      <c r="E41" s="20">
        <f t="shared" si="1"/>
        <v>102956022</v>
      </c>
    </row>
    <row r="42" spans="1:5" ht="15" customHeight="1">
      <c r="A42" s="28" t="s">
        <v>25</v>
      </c>
      <c r="B42" s="20" t="s">
        <v>58</v>
      </c>
      <c r="C42" s="20">
        <f>+'I T'!F42</f>
        <v>757472625</v>
      </c>
      <c r="D42" s="20">
        <f>+'2 T'!F42</f>
        <v>962427375</v>
      </c>
      <c r="E42" s="20">
        <f t="shared" si="1"/>
        <v>1719900000</v>
      </c>
    </row>
    <row r="43" spans="1:5" ht="15" customHeight="1">
      <c r="A43" s="28"/>
      <c r="B43" s="20" t="s">
        <v>57</v>
      </c>
      <c r="C43" s="20">
        <f>+'I T'!F43</f>
        <v>738184625</v>
      </c>
      <c r="D43" s="20">
        <f>+'2 T'!F43</f>
        <v>652128750</v>
      </c>
      <c r="E43" s="20">
        <f t="shared" si="1"/>
        <v>1390313375</v>
      </c>
    </row>
    <row r="44" spans="1:5" ht="15" customHeight="1">
      <c r="A44" s="88" t="s">
        <v>78</v>
      </c>
      <c r="B44" s="58" t="s">
        <v>58</v>
      </c>
      <c r="C44" s="92">
        <f>+'I T'!F44</f>
        <v>38000000</v>
      </c>
      <c r="D44" s="92">
        <f>+'2 T'!F44</f>
        <v>66000000</v>
      </c>
      <c r="E44" s="92">
        <f>+C44+D44</f>
        <v>104000000</v>
      </c>
    </row>
    <row r="45" spans="1:5" ht="15" customHeight="1">
      <c r="A45" s="88"/>
      <c r="B45" s="58" t="s">
        <v>57</v>
      </c>
      <c r="C45" s="92">
        <f>+'I T'!F45</f>
        <v>0</v>
      </c>
      <c r="D45" s="92">
        <f>+'2 T'!F45</f>
        <v>132000000</v>
      </c>
      <c r="E45" s="92">
        <f>+C45+D45</f>
        <v>132000000</v>
      </c>
    </row>
    <row r="46" spans="1:5" ht="15" customHeight="1" thickBot="1">
      <c r="A46" s="29" t="s">
        <v>13</v>
      </c>
      <c r="B46" s="30"/>
      <c r="C46" s="30">
        <f>SUM(C38:C45)</f>
        <v>2471984947</v>
      </c>
      <c r="D46" s="30">
        <f>SUM(D38:D45)</f>
        <v>2861344272</v>
      </c>
      <c r="E46" s="30">
        <f>SUM(E38:E45)</f>
        <v>5333329219</v>
      </c>
    </row>
    <row r="47" spans="1:5" ht="15" customHeight="1" thickTop="1">
      <c r="A47" s="32" t="s">
        <v>43</v>
      </c>
      <c r="E47" s="33"/>
    </row>
    <row r="48" ht="15" customHeight="1">
      <c r="A48" s="61" t="s">
        <v>75</v>
      </c>
    </row>
    <row r="49" ht="15" customHeight="1">
      <c r="A49" s="1"/>
    </row>
    <row r="50" ht="15" customHeight="1">
      <c r="A50" s="1"/>
    </row>
    <row r="51" ht="15" customHeight="1"/>
    <row r="52" spans="1:4" ht="15" customHeight="1">
      <c r="A52" s="116" t="s">
        <v>15</v>
      </c>
      <c r="B52" s="116"/>
      <c r="C52" s="116"/>
      <c r="D52" s="116"/>
    </row>
    <row r="53" spans="1:4" ht="15" customHeight="1">
      <c r="A53" s="116" t="s">
        <v>32</v>
      </c>
      <c r="B53" s="116"/>
      <c r="C53" s="116"/>
      <c r="D53" s="116"/>
    </row>
    <row r="54" spans="1:4" ht="15" customHeight="1">
      <c r="A54" s="117" t="s">
        <v>53</v>
      </c>
      <c r="B54" s="117"/>
      <c r="C54" s="117"/>
      <c r="D54" s="117"/>
    </row>
    <row r="55" spans="1:4" ht="15" customHeight="1">
      <c r="A55" s="118"/>
      <c r="B55" s="118"/>
      <c r="C55" s="118"/>
      <c r="D55" s="118"/>
    </row>
    <row r="56" spans="1:5" ht="15" customHeight="1" thickBot="1">
      <c r="A56" s="37" t="s">
        <v>10</v>
      </c>
      <c r="B56" s="38" t="s">
        <v>6</v>
      </c>
      <c r="C56" s="38" t="s">
        <v>30</v>
      </c>
      <c r="D56" s="38" t="s">
        <v>41</v>
      </c>
      <c r="E56" s="44"/>
    </row>
    <row r="57" ht="15" customHeight="1">
      <c r="E57" s="33"/>
    </row>
    <row r="58" spans="1:5" ht="15" customHeight="1">
      <c r="A58" s="26" t="s">
        <v>26</v>
      </c>
      <c r="B58" s="20">
        <f>+'I T'!E58</f>
        <v>938327697</v>
      </c>
      <c r="C58" s="20">
        <f>+'2 T'!E58</f>
        <v>1048788147</v>
      </c>
      <c r="D58" s="20">
        <f>+B58+C58</f>
        <v>1987115844</v>
      </c>
      <c r="E58" s="33"/>
    </row>
    <row r="59" spans="1:5" ht="15" customHeight="1">
      <c r="A59" s="26" t="s">
        <v>44</v>
      </c>
      <c r="B59" s="20">
        <f>+'I T'!E59</f>
        <v>1495657250</v>
      </c>
      <c r="C59" s="20">
        <f>+'2 T'!E59</f>
        <v>1614556125</v>
      </c>
      <c r="D59" s="20">
        <f>+B59+C59</f>
        <v>3110213375</v>
      </c>
      <c r="E59" s="33"/>
    </row>
    <row r="60" spans="1:5" ht="15" customHeight="1">
      <c r="A60" s="106" t="s">
        <v>85</v>
      </c>
      <c r="B60" s="20">
        <f>+'I T'!E60</f>
        <v>38000000</v>
      </c>
      <c r="C60" s="20">
        <f>+'2 T'!E60</f>
        <v>198000000</v>
      </c>
      <c r="D60" s="20">
        <f>+B60+C60</f>
        <v>236000000</v>
      </c>
      <c r="E60" s="33"/>
    </row>
    <row r="61" ht="15" customHeight="1">
      <c r="E61" s="33"/>
    </row>
    <row r="62" ht="15" customHeight="1">
      <c r="E62" s="33"/>
    </row>
    <row r="63" spans="1:5" ht="15" customHeight="1" thickBot="1">
      <c r="A63" s="29" t="s">
        <v>13</v>
      </c>
      <c r="B63" s="30">
        <f>SUM(B58:B62)</f>
        <v>2471984947</v>
      </c>
      <c r="C63" s="30">
        <f>SUM(C58:C62)</f>
        <v>2861344272</v>
      </c>
      <c r="D63" s="30">
        <f>SUM(D58:D62)</f>
        <v>5333329219</v>
      </c>
      <c r="E63" s="33"/>
    </row>
    <row r="64" ht="15" customHeight="1" thickTop="1">
      <c r="A64" s="61" t="s">
        <v>75</v>
      </c>
    </row>
    <row r="65" ht="15" customHeight="1">
      <c r="A65" s="1"/>
    </row>
    <row r="66" ht="15" customHeight="1"/>
    <row r="67" spans="1:4" ht="15" customHeight="1">
      <c r="A67" s="116" t="s">
        <v>45</v>
      </c>
      <c r="B67" s="116"/>
      <c r="C67" s="116"/>
      <c r="D67" s="116"/>
    </row>
    <row r="68" spans="1:5" ht="15" customHeight="1">
      <c r="A68" s="114" t="s">
        <v>90</v>
      </c>
      <c r="B68" s="114"/>
      <c r="C68" s="114"/>
      <c r="D68" s="114"/>
      <c r="E68" s="114"/>
    </row>
    <row r="69" spans="1:4" ht="15" customHeight="1">
      <c r="A69" s="117" t="s">
        <v>53</v>
      </c>
      <c r="B69" s="117"/>
      <c r="C69" s="117"/>
      <c r="D69" s="117"/>
    </row>
    <row r="70" spans="1:4" ht="15" customHeight="1">
      <c r="A70" s="118"/>
      <c r="B70" s="118"/>
      <c r="C70" s="118"/>
      <c r="D70" s="118"/>
    </row>
    <row r="71" spans="1:5" ht="15" customHeight="1" thickBot="1">
      <c r="A71" s="37" t="s">
        <v>10</v>
      </c>
      <c r="B71" s="38" t="s">
        <v>6</v>
      </c>
      <c r="C71" s="38" t="s">
        <v>30</v>
      </c>
      <c r="D71" s="38" t="s">
        <v>41</v>
      </c>
      <c r="E71" s="44"/>
    </row>
    <row r="72" ht="15" customHeight="1">
      <c r="E72" s="33"/>
    </row>
    <row r="73" spans="1:5" ht="15" customHeight="1">
      <c r="A73" s="20" t="s">
        <v>64</v>
      </c>
      <c r="B73" s="20">
        <f>+'I T'!E73</f>
        <v>81329250.79</v>
      </c>
      <c r="C73" s="20">
        <f>+'2 T'!E73</f>
        <v>199881465.78999996</v>
      </c>
      <c r="D73" s="20">
        <f>B73</f>
        <v>81329250.79</v>
      </c>
      <c r="E73" s="33"/>
    </row>
    <row r="74" spans="1:5" ht="15" customHeight="1">
      <c r="A74" s="20" t="s">
        <v>16</v>
      </c>
      <c r="B74" s="20">
        <f>+'I T'!E74</f>
        <v>1056879912</v>
      </c>
      <c r="C74" s="20">
        <f>+'2 T'!E74</f>
        <v>1058109972</v>
      </c>
      <c r="D74" s="20">
        <f>+B74+C74</f>
        <v>2114989884</v>
      </c>
      <c r="E74" s="33"/>
    </row>
    <row r="75" spans="1:5" ht="15" customHeight="1">
      <c r="A75" s="20" t="s">
        <v>17</v>
      </c>
      <c r="B75" s="20">
        <f>+'I T'!E75</f>
        <v>1138209162.79</v>
      </c>
      <c r="C75" s="20">
        <f>+'2 T'!E75</f>
        <v>1257991437.79</v>
      </c>
      <c r="D75" s="20">
        <f>+D73+D74</f>
        <v>2196319134.79</v>
      </c>
      <c r="E75" s="33"/>
    </row>
    <row r="76" spans="1:5" ht="15" customHeight="1">
      <c r="A76" s="20" t="s">
        <v>18</v>
      </c>
      <c r="B76" s="20">
        <f>+'I T'!E76</f>
        <v>938327697</v>
      </c>
      <c r="C76" s="20">
        <f>+'2 T'!E76</f>
        <v>1048788147</v>
      </c>
      <c r="D76" s="20">
        <f>+B76+C76</f>
        <v>1987115844</v>
      </c>
      <c r="E76" s="33"/>
    </row>
    <row r="77" spans="1:5" ht="15" customHeight="1">
      <c r="A77" s="33" t="s">
        <v>19</v>
      </c>
      <c r="B77" s="33">
        <f>+'I T'!E77</f>
        <v>199881465.78999996</v>
      </c>
      <c r="C77" s="33">
        <f>+'2 T'!E77</f>
        <v>209203290.78999996</v>
      </c>
      <c r="D77" s="33">
        <f>+D75-D76</f>
        <v>209203290.78999996</v>
      </c>
      <c r="E77" s="33"/>
    </row>
    <row r="78" spans="1:5" ht="15" customHeight="1" thickBot="1">
      <c r="A78" s="30"/>
      <c r="B78" s="30"/>
      <c r="C78" s="30"/>
      <c r="D78" s="30"/>
      <c r="E78" s="33"/>
    </row>
    <row r="79" ht="15" customHeight="1" thickTop="1">
      <c r="A79" s="61" t="s">
        <v>75</v>
      </c>
    </row>
    <row r="80" ht="15" customHeight="1">
      <c r="A80" s="1"/>
    </row>
    <row r="81" spans="1:5" ht="15" customHeight="1">
      <c r="A81" s="20"/>
      <c r="E81" s="21"/>
    </row>
    <row r="82" spans="1:5" ht="15" customHeight="1">
      <c r="A82" s="116" t="s">
        <v>46</v>
      </c>
      <c r="B82" s="116"/>
      <c r="C82" s="116"/>
      <c r="D82" s="116"/>
      <c r="E82" s="21" t="s">
        <v>56</v>
      </c>
    </row>
    <row r="83" spans="1:5" ht="15">
      <c r="A83" s="116" t="s">
        <v>49</v>
      </c>
      <c r="B83" s="116"/>
      <c r="C83" s="116"/>
      <c r="D83" s="116"/>
      <c r="E83" s="21">
        <f>D74+D89</f>
        <v>5594593384</v>
      </c>
    </row>
    <row r="84" spans="1:5" ht="15">
      <c r="A84" s="117" t="s">
        <v>53</v>
      </c>
      <c r="B84" s="117"/>
      <c r="C84" s="117"/>
      <c r="D84" s="117"/>
      <c r="E84" s="21"/>
    </row>
    <row r="85" spans="1:4" ht="15">
      <c r="A85" s="118"/>
      <c r="B85" s="118"/>
      <c r="C85" s="118"/>
      <c r="D85" s="118"/>
    </row>
    <row r="86" spans="1:4" ht="15.75" thickBot="1">
      <c r="A86" s="37" t="s">
        <v>10</v>
      </c>
      <c r="B86" s="38" t="s">
        <v>6</v>
      </c>
      <c r="C86" s="38" t="s">
        <v>30</v>
      </c>
      <c r="D86" s="38" t="s">
        <v>41</v>
      </c>
    </row>
    <row r="88" spans="1:4" ht="15">
      <c r="A88" s="20" t="s">
        <v>64</v>
      </c>
      <c r="B88" s="20">
        <f>+'I T'!E88</f>
        <v>90997449.91</v>
      </c>
      <c r="C88" s="20">
        <f>+'2 T'!E88</f>
        <v>338303574.9100001</v>
      </c>
      <c r="D88" s="20">
        <f>B88</f>
        <v>90997449.91</v>
      </c>
    </row>
    <row r="89" spans="1:4" ht="15">
      <c r="A89" s="20" t="s">
        <v>16</v>
      </c>
      <c r="B89" s="20">
        <f>+'I T'!E89</f>
        <v>1780963375</v>
      </c>
      <c r="C89" s="20">
        <f>+'2 T'!E89</f>
        <v>1698640125</v>
      </c>
      <c r="D89" s="20">
        <f>+B89+C89</f>
        <v>3479603500</v>
      </c>
    </row>
    <row r="90" spans="1:4" s="100" customFormat="1" ht="15">
      <c r="A90" s="106" t="s">
        <v>89</v>
      </c>
      <c r="B90" s="100">
        <f>+'I T'!E90</f>
        <v>100000000</v>
      </c>
      <c r="C90" s="100">
        <f>+'2 T'!E90</f>
        <v>0</v>
      </c>
      <c r="D90" s="100">
        <f>+B90+C90</f>
        <v>100000000</v>
      </c>
    </row>
    <row r="91" spans="1:4" ht="15">
      <c r="A91" s="20" t="s">
        <v>17</v>
      </c>
      <c r="B91" s="20">
        <f>+'I T'!E91</f>
        <v>1871960824.91</v>
      </c>
      <c r="C91" s="20">
        <f>+'2 T'!E91</f>
        <v>2036943699.91</v>
      </c>
      <c r="D91" s="20">
        <f>+D88+D89</f>
        <v>3570600949.91</v>
      </c>
    </row>
    <row r="92" spans="1:4" ht="15">
      <c r="A92" s="20" t="s">
        <v>18</v>
      </c>
      <c r="B92" s="20">
        <f>+'I T'!E92</f>
        <v>1533657250</v>
      </c>
      <c r="C92" s="20">
        <f>+'2 T'!E92</f>
        <v>1812556125</v>
      </c>
      <c r="D92" s="20">
        <f>+B92+C92</f>
        <v>3346213375</v>
      </c>
    </row>
    <row r="93" spans="1:4" ht="15">
      <c r="A93" s="33" t="s">
        <v>19</v>
      </c>
      <c r="B93" s="33">
        <f>+'I T'!E93</f>
        <v>338303574.9100001</v>
      </c>
      <c r="C93" s="33">
        <f>+'2 T'!E93</f>
        <v>224387574.9100001</v>
      </c>
      <c r="D93" s="33">
        <f>+D91-D92</f>
        <v>224387574.90999985</v>
      </c>
    </row>
    <row r="94" spans="1:4" ht="15.75" thickBot="1">
      <c r="A94" s="30"/>
      <c r="B94" s="30"/>
      <c r="C94" s="30"/>
      <c r="D94" s="30"/>
    </row>
    <row r="95" ht="15.75" thickTop="1">
      <c r="A95" s="61" t="s">
        <v>75</v>
      </c>
    </row>
    <row r="96" ht="30">
      <c r="A96" s="106" t="s">
        <v>91</v>
      </c>
    </row>
    <row r="98" ht="15">
      <c r="A98" s="105" t="s">
        <v>88</v>
      </c>
    </row>
    <row r="99" ht="15">
      <c r="A99" s="46"/>
    </row>
    <row r="100" ht="15">
      <c r="A100" s="46"/>
    </row>
  </sheetData>
  <sheetProtection/>
  <mergeCells count="24">
    <mergeCell ref="A85:D85"/>
    <mergeCell ref="A35:D35"/>
    <mergeCell ref="A52:D52"/>
    <mergeCell ref="A53:D53"/>
    <mergeCell ref="A55:D55"/>
    <mergeCell ref="A19:A21"/>
    <mergeCell ref="A84:D84"/>
    <mergeCell ref="A67:D67"/>
    <mergeCell ref="A70:D70"/>
    <mergeCell ref="A82:D82"/>
    <mergeCell ref="A83:D83"/>
    <mergeCell ref="A7:E7"/>
    <mergeCell ref="A8:E8"/>
    <mergeCell ref="A10:E10"/>
    <mergeCell ref="A54:D54"/>
    <mergeCell ref="A69:D69"/>
    <mergeCell ref="A68:E68"/>
    <mergeCell ref="A1:E1"/>
    <mergeCell ref="A13:A15"/>
    <mergeCell ref="A16:A18"/>
    <mergeCell ref="A32:E32"/>
    <mergeCell ref="A33:E33"/>
    <mergeCell ref="A34:E34"/>
    <mergeCell ref="A9:E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70">
      <selection activeCell="E90" sqref="E90"/>
    </sheetView>
  </sheetViews>
  <sheetFormatPr defaultColWidth="11.57421875" defaultRowHeight="15"/>
  <cols>
    <col min="1" max="1" width="64.421875" style="26" customWidth="1"/>
    <col min="2" max="2" width="23.00390625" style="20" customWidth="1"/>
    <col min="3" max="5" width="17.140625" style="20" bestFit="1" customWidth="1"/>
    <col min="6" max="6" width="23.421875" style="20" bestFit="1" customWidth="1"/>
    <col min="7" max="7" width="15.140625" style="20" bestFit="1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116" t="s">
        <v>20</v>
      </c>
      <c r="B1" s="116"/>
      <c r="C1" s="116"/>
      <c r="D1" s="116"/>
      <c r="E1" s="116"/>
    </row>
    <row r="2" spans="1:5" ht="15" customHeight="1">
      <c r="A2" s="3" t="s">
        <v>0</v>
      </c>
      <c r="B2" s="4" t="s">
        <v>22</v>
      </c>
      <c r="C2" s="21"/>
      <c r="D2" s="21"/>
      <c r="E2" s="21"/>
    </row>
    <row r="3" spans="1:5" ht="15" customHeight="1">
      <c r="A3" s="3" t="s">
        <v>1</v>
      </c>
      <c r="B3" s="4" t="s">
        <v>21</v>
      </c>
      <c r="C3" s="4"/>
      <c r="D3" s="4"/>
      <c r="E3" s="42"/>
    </row>
    <row r="4" spans="1:5" ht="15" customHeight="1">
      <c r="A4" s="3" t="s">
        <v>11</v>
      </c>
      <c r="B4" s="21" t="s">
        <v>63</v>
      </c>
      <c r="C4" s="42"/>
      <c r="D4" s="42"/>
      <c r="E4" s="21"/>
    </row>
    <row r="5" spans="1:5" ht="15" customHeight="1">
      <c r="A5" s="3" t="s">
        <v>48</v>
      </c>
      <c r="B5" s="21" t="s">
        <v>84</v>
      </c>
      <c r="C5" s="42"/>
      <c r="D5" s="42"/>
      <c r="E5" s="21"/>
    </row>
    <row r="6" spans="1:5" ht="15" customHeight="1">
      <c r="A6" s="3"/>
      <c r="B6" s="43"/>
      <c r="C6" s="21"/>
      <c r="D6" s="21"/>
      <c r="E6" s="21"/>
    </row>
    <row r="7" spans="1:6" ht="15" customHeight="1">
      <c r="A7" s="116" t="s">
        <v>9</v>
      </c>
      <c r="B7" s="116"/>
      <c r="C7" s="116"/>
      <c r="D7" s="116"/>
      <c r="E7" s="116"/>
      <c r="F7" s="116"/>
    </row>
    <row r="8" spans="1:6" ht="15" customHeight="1">
      <c r="A8" s="116" t="s">
        <v>12</v>
      </c>
      <c r="B8" s="116"/>
      <c r="C8" s="116"/>
      <c r="D8" s="116"/>
      <c r="E8" s="116"/>
      <c r="F8" s="116"/>
    </row>
    <row r="9" spans="1:6" ht="15" customHeight="1">
      <c r="A9" s="117" t="s">
        <v>51</v>
      </c>
      <c r="B9" s="117"/>
      <c r="C9" s="117"/>
      <c r="D9" s="117"/>
      <c r="E9" s="117"/>
      <c r="F9" s="117"/>
    </row>
    <row r="10" spans="1:6" ht="15" customHeight="1">
      <c r="A10" s="118"/>
      <c r="B10" s="118"/>
      <c r="C10" s="118"/>
      <c r="D10" s="118"/>
      <c r="E10" s="118"/>
      <c r="F10" s="118"/>
    </row>
    <row r="11" spans="1:7" ht="15" customHeight="1" thickBot="1">
      <c r="A11" s="47" t="s">
        <v>66</v>
      </c>
      <c r="B11" s="38"/>
      <c r="C11" s="38" t="s">
        <v>6</v>
      </c>
      <c r="D11" s="38" t="s">
        <v>30</v>
      </c>
      <c r="E11" s="38" t="s">
        <v>35</v>
      </c>
      <c r="F11" s="52" t="s">
        <v>70</v>
      </c>
      <c r="G11" s="44"/>
    </row>
    <row r="12" ht="15" customHeight="1">
      <c r="F12" s="33"/>
    </row>
    <row r="13" spans="1:7" ht="15" customHeight="1">
      <c r="A13" s="119" t="s">
        <v>23</v>
      </c>
      <c r="B13" s="8" t="s">
        <v>60</v>
      </c>
      <c r="C13" s="20">
        <f>+'I T'!F13</f>
        <v>495</v>
      </c>
      <c r="D13" s="20">
        <f>+'2 T'!F13</f>
        <v>262</v>
      </c>
      <c r="E13" s="20">
        <f>+'3 T'!F13</f>
        <v>363</v>
      </c>
      <c r="F13" s="63">
        <f>E13</f>
        <v>363</v>
      </c>
      <c r="G13" s="62"/>
    </row>
    <row r="14" spans="1:6" ht="15" customHeight="1">
      <c r="A14" s="119"/>
      <c r="B14" s="8" t="s">
        <v>61</v>
      </c>
      <c r="C14" s="20">
        <f>+'I T'!F14</f>
        <v>1223</v>
      </c>
      <c r="D14" s="20">
        <f>+'2 T'!F14</f>
        <v>1084.6666666666667</v>
      </c>
      <c r="E14" s="20">
        <f>+'3 T'!F14</f>
        <v>1578.6666666666667</v>
      </c>
      <c r="F14" s="63">
        <f aca="true" t="shared" si="0" ref="F14:F27">+(D14+E14+C14)/3</f>
        <v>1295.4444444444446</v>
      </c>
    </row>
    <row r="15" spans="1:6" ht="15" customHeight="1">
      <c r="A15" s="119"/>
      <c r="B15" s="8" t="s">
        <v>62</v>
      </c>
      <c r="C15" s="20">
        <f>+'I T'!F15</f>
        <v>372</v>
      </c>
      <c r="D15" s="20">
        <f>+'2 T'!F15</f>
        <v>741.6666666666666</v>
      </c>
      <c r="E15" s="20">
        <f>+'3 T'!F15</f>
        <v>107</v>
      </c>
      <c r="F15" s="63">
        <f t="shared" si="0"/>
        <v>406.88888888888886</v>
      </c>
    </row>
    <row r="16" spans="1:7" ht="15" customHeight="1">
      <c r="A16" s="119" t="s">
        <v>24</v>
      </c>
      <c r="B16" s="8" t="s">
        <v>60</v>
      </c>
      <c r="C16" s="20">
        <f>+'I T'!F16</f>
        <v>134</v>
      </c>
      <c r="D16" s="20">
        <f>+'2 T'!F16</f>
        <v>534</v>
      </c>
      <c r="E16" s="20">
        <f>+'3 T'!F16</f>
        <v>394</v>
      </c>
      <c r="F16" s="63">
        <f>E16</f>
        <v>394</v>
      </c>
      <c r="G16" s="62"/>
    </row>
    <row r="17" spans="1:6" ht="15" customHeight="1">
      <c r="A17" s="119"/>
      <c r="B17" s="8" t="s">
        <v>61</v>
      </c>
      <c r="C17" s="20">
        <f>+'I T'!F17</f>
        <v>970.3333333333334</v>
      </c>
      <c r="D17" s="20">
        <f>+'2 T'!F17</f>
        <v>676.3333333333334</v>
      </c>
      <c r="E17" s="20">
        <f>+'3 T'!F17</f>
        <v>1021.6666666666666</v>
      </c>
      <c r="F17" s="63">
        <f t="shared" si="0"/>
        <v>889.4444444444445</v>
      </c>
    </row>
    <row r="18" spans="1:6" ht="15" customHeight="1">
      <c r="A18" s="119"/>
      <c r="B18" s="8" t="s">
        <v>62</v>
      </c>
      <c r="C18" s="20">
        <f>+'I T'!F18</f>
        <v>127.66666666666667</v>
      </c>
      <c r="D18" s="20">
        <f>+'2 T'!F18</f>
        <v>430.3333333333333</v>
      </c>
      <c r="E18" s="20">
        <f>+'3 T'!F18</f>
        <v>190.66666666666666</v>
      </c>
      <c r="F18" s="63">
        <f t="shared" si="0"/>
        <v>249.55555555555554</v>
      </c>
    </row>
    <row r="19" spans="1:7" ht="15" customHeight="1">
      <c r="A19" s="120" t="s">
        <v>25</v>
      </c>
      <c r="B19" s="8" t="s">
        <v>60</v>
      </c>
      <c r="C19" s="20">
        <f>+'I T'!F19</f>
        <v>652</v>
      </c>
      <c r="D19" s="20">
        <f>+'2 T'!F19</f>
        <v>5708</v>
      </c>
      <c r="E19" s="20">
        <f>+'3 T'!F19</f>
        <v>5817</v>
      </c>
      <c r="F19" s="63">
        <f>E19</f>
        <v>5817</v>
      </c>
      <c r="G19" s="62"/>
    </row>
    <row r="20" spans="1:6" ht="15" customHeight="1">
      <c r="A20" s="120"/>
      <c r="B20" s="8" t="s">
        <v>61</v>
      </c>
      <c r="C20" s="20">
        <f>+'I T'!F20</f>
        <v>1057</v>
      </c>
      <c r="D20" s="20">
        <f>+'2 T'!F20</f>
        <v>6417.333333333333</v>
      </c>
      <c r="E20" s="20">
        <f>+'3 T'!F20</f>
        <v>10149.666666666666</v>
      </c>
      <c r="F20" s="33">
        <f t="shared" si="0"/>
        <v>5874.666666666667</v>
      </c>
    </row>
    <row r="21" spans="1:6" ht="15" customHeight="1">
      <c r="A21" s="120"/>
      <c r="B21" s="8" t="s">
        <v>62</v>
      </c>
      <c r="C21" s="20">
        <f>+'I T'!F21</f>
        <v>1030</v>
      </c>
      <c r="D21" s="20">
        <f>+'2 T'!F21</f>
        <v>4225.333333333333</v>
      </c>
      <c r="E21" s="20">
        <f>+'3 T'!F21</f>
        <v>1089</v>
      </c>
      <c r="F21" s="33">
        <f t="shared" si="0"/>
        <v>2114.777777777778</v>
      </c>
    </row>
    <row r="22" spans="1:6" ht="15" customHeight="1">
      <c r="A22" s="91" t="s">
        <v>78</v>
      </c>
      <c r="B22" s="89" t="s">
        <v>60</v>
      </c>
      <c r="C22" s="92">
        <f>+'I T'!F22</f>
        <v>439</v>
      </c>
      <c r="D22" s="92">
        <f>+'2 T'!F22</f>
        <v>319</v>
      </c>
      <c r="E22" s="92">
        <f>+'3 T'!F22</f>
        <v>726</v>
      </c>
      <c r="F22" s="93">
        <f>E22</f>
        <v>726</v>
      </c>
    </row>
    <row r="23" spans="1:6" ht="15" customHeight="1">
      <c r="A23" s="90"/>
      <c r="B23" s="89" t="s">
        <v>61</v>
      </c>
      <c r="C23" s="92">
        <f>+'I T'!F23</f>
        <v>22.333333333333332</v>
      </c>
      <c r="D23" s="92">
        <f>+'2 T'!F23</f>
        <v>83.33333333333333</v>
      </c>
      <c r="E23" s="92">
        <f>+'3 T'!F23</f>
        <v>135</v>
      </c>
      <c r="F23" s="93">
        <f t="shared" si="0"/>
        <v>80.22222222222221</v>
      </c>
    </row>
    <row r="24" spans="1:6" ht="15" customHeight="1">
      <c r="A24" s="90"/>
      <c r="B24" s="89" t="s">
        <v>62</v>
      </c>
      <c r="C24" s="92">
        <f>+'I T'!F24</f>
        <v>0</v>
      </c>
      <c r="D24" s="92">
        <f>+'2 T'!F24</f>
        <v>181.66666666666666</v>
      </c>
      <c r="E24" s="92">
        <f>+'3 T'!F24</f>
        <v>67</v>
      </c>
      <c r="F24" s="93">
        <f t="shared" si="0"/>
        <v>82.88888888888889</v>
      </c>
    </row>
    <row r="25" spans="1:6" ht="15" customHeight="1">
      <c r="A25" s="87"/>
      <c r="B25" s="8"/>
      <c r="F25" s="33"/>
    </row>
    <row r="26" spans="1:6" ht="15" customHeight="1">
      <c r="A26" s="28"/>
      <c r="F26" s="33"/>
    </row>
    <row r="27" spans="1:7" ht="15" customHeight="1" thickBot="1">
      <c r="A27" s="29" t="s">
        <v>13</v>
      </c>
      <c r="B27" s="30" t="s">
        <v>52</v>
      </c>
      <c r="C27" s="30">
        <f>+C14+C15+C17+C18+C20+C21+C23+C24</f>
        <v>4802.333333333333</v>
      </c>
      <c r="D27" s="30">
        <f>+D14+D15+D17+D18+D20+D21+D23+D24</f>
        <v>13840.666666666668</v>
      </c>
      <c r="E27" s="30">
        <f>+E14+E15+E17+E18+E20+E21+E23+E24</f>
        <v>14338.666666666666</v>
      </c>
      <c r="F27" s="30">
        <f t="shared" si="0"/>
        <v>10993.88888888889</v>
      </c>
      <c r="G27" s="33"/>
    </row>
    <row r="28" spans="1:6" ht="15" customHeight="1" thickTop="1">
      <c r="A28" s="53" t="s">
        <v>68</v>
      </c>
      <c r="B28" s="33"/>
      <c r="C28" s="33"/>
      <c r="D28" s="33"/>
      <c r="E28" s="33"/>
      <c r="F28" s="33"/>
    </row>
    <row r="29" ht="15" customHeight="1">
      <c r="A29" s="61" t="s">
        <v>75</v>
      </c>
    </row>
    <row r="30" ht="15" customHeight="1">
      <c r="A30" s="1"/>
    </row>
    <row r="31" ht="15" customHeight="1"/>
    <row r="32" spans="1:5" ht="15" customHeight="1">
      <c r="A32" s="117" t="s">
        <v>14</v>
      </c>
      <c r="B32" s="117"/>
      <c r="C32" s="117"/>
      <c r="D32" s="117"/>
      <c r="E32" s="117"/>
    </row>
    <row r="33" spans="1:5" ht="15" customHeight="1">
      <c r="A33" s="116" t="s">
        <v>31</v>
      </c>
      <c r="B33" s="116"/>
      <c r="C33" s="116"/>
      <c r="D33" s="116"/>
      <c r="E33" s="116"/>
    </row>
    <row r="34" spans="1:6" ht="15" customHeight="1">
      <c r="A34" s="117" t="s">
        <v>53</v>
      </c>
      <c r="B34" s="117"/>
      <c r="C34" s="117"/>
      <c r="D34" s="117"/>
      <c r="E34" s="117"/>
      <c r="F34" s="117"/>
    </row>
    <row r="35" spans="1:5" ht="15" customHeight="1">
      <c r="A35" s="118"/>
      <c r="B35" s="118"/>
      <c r="C35" s="118"/>
      <c r="D35" s="118"/>
      <c r="E35" s="118"/>
    </row>
    <row r="36" spans="1:6" ht="15" customHeight="1" thickBot="1">
      <c r="A36" s="47" t="s">
        <v>66</v>
      </c>
      <c r="B36" s="24"/>
      <c r="C36" s="24" t="s">
        <v>6</v>
      </c>
      <c r="D36" s="24" t="s">
        <v>30</v>
      </c>
      <c r="E36" s="24" t="s">
        <v>35</v>
      </c>
      <c r="F36" s="24" t="s">
        <v>42</v>
      </c>
    </row>
    <row r="37" ht="15" customHeight="1"/>
    <row r="38" spans="1:6" ht="15" customHeight="1">
      <c r="A38" s="28" t="s">
        <v>23</v>
      </c>
      <c r="B38" s="20" t="s">
        <v>58</v>
      </c>
      <c r="C38" s="20">
        <f>+'I T'!F38</f>
        <v>564141771</v>
      </c>
      <c r="D38" s="20">
        <f>+'2 T'!F38</f>
        <v>502484412</v>
      </c>
      <c r="E38" s="20">
        <f>+'3 T'!F38</f>
        <v>728202624</v>
      </c>
      <c r="F38" s="20">
        <f aca="true" t="shared" si="1" ref="F38:F45">+C38+D38+E38</f>
        <v>1794828807</v>
      </c>
    </row>
    <row r="39" spans="1:6" ht="15" customHeight="1">
      <c r="A39" s="28"/>
      <c r="B39" s="20" t="s">
        <v>57</v>
      </c>
      <c r="C39" s="20">
        <f>+'I T'!F39</f>
        <v>171595044</v>
      </c>
      <c r="D39" s="20">
        <f>+'2 T'!F39</f>
        <v>342113775</v>
      </c>
      <c r="E39" s="20">
        <f>+'3 T'!F39</f>
        <v>49356639</v>
      </c>
      <c r="F39" s="20">
        <f t="shared" si="1"/>
        <v>563065458</v>
      </c>
    </row>
    <row r="40" spans="1:6" ht="15" customHeight="1">
      <c r="A40" s="28" t="s">
        <v>24</v>
      </c>
      <c r="B40" s="20" t="s">
        <v>58</v>
      </c>
      <c r="C40" s="20">
        <f>+'I T'!F40</f>
        <v>179035233</v>
      </c>
      <c r="D40" s="20">
        <f>+'2 T'!F40</f>
        <v>124789587</v>
      </c>
      <c r="E40" s="20">
        <f>+'3 T'!F40</f>
        <v>200966571</v>
      </c>
      <c r="F40" s="20">
        <f t="shared" si="1"/>
        <v>504791391</v>
      </c>
    </row>
    <row r="41" spans="1:6" ht="15" customHeight="1">
      <c r="A41" s="28"/>
      <c r="B41" s="20" t="s">
        <v>57</v>
      </c>
      <c r="C41" s="20">
        <f>+'I T'!F41</f>
        <v>23555649</v>
      </c>
      <c r="D41" s="20">
        <f>+'2 T'!F41</f>
        <v>79400373</v>
      </c>
      <c r="E41" s="20">
        <f>+'3 T'!F41</f>
        <v>51406524</v>
      </c>
      <c r="F41" s="20">
        <f t="shared" si="1"/>
        <v>154362546</v>
      </c>
    </row>
    <row r="42" spans="1:6" ht="15" customHeight="1">
      <c r="A42" s="28" t="s">
        <v>25</v>
      </c>
      <c r="B42" s="20" t="s">
        <v>58</v>
      </c>
      <c r="C42" s="20">
        <f>+'I T'!F42</f>
        <v>757472625</v>
      </c>
      <c r="D42" s="20">
        <f>+'2 T'!F42</f>
        <v>962427375</v>
      </c>
      <c r="E42" s="20">
        <f>+'3 T'!F42</f>
        <v>1535500889.25</v>
      </c>
      <c r="F42" s="20">
        <f t="shared" si="1"/>
        <v>3255400889.25</v>
      </c>
    </row>
    <row r="43" spans="1:6" ht="15" customHeight="1">
      <c r="A43" s="28"/>
      <c r="B43" s="20" t="s">
        <v>57</v>
      </c>
      <c r="C43" s="20">
        <f>+'I T'!F43</f>
        <v>738184625</v>
      </c>
      <c r="D43" s="20">
        <f>+'2 T'!F43</f>
        <v>652128750</v>
      </c>
      <c r="E43" s="20">
        <f>+'3 T'!F43</f>
        <v>210222389.25</v>
      </c>
      <c r="F43" s="20">
        <f t="shared" si="1"/>
        <v>1600535764.25</v>
      </c>
    </row>
    <row r="44" spans="1:6" ht="15" customHeight="1">
      <c r="A44" s="88" t="s">
        <v>78</v>
      </c>
      <c r="B44" s="58" t="s">
        <v>58</v>
      </c>
      <c r="C44" s="92">
        <f>+'I T'!F44</f>
        <v>38000000</v>
      </c>
      <c r="D44" s="92">
        <f>+'2 T'!F44</f>
        <v>66000000</v>
      </c>
      <c r="E44" s="92">
        <f>+'3 T'!F44</f>
        <v>140035000</v>
      </c>
      <c r="F44" s="92">
        <f t="shared" si="1"/>
        <v>244035000</v>
      </c>
    </row>
    <row r="45" spans="1:6" ht="15" customHeight="1">
      <c r="A45" s="88"/>
      <c r="B45" s="58" t="s">
        <v>57</v>
      </c>
      <c r="C45" s="92">
        <f>+'I T'!F45</f>
        <v>0</v>
      </c>
      <c r="D45" s="92">
        <f>+'2 T'!F45</f>
        <v>132000000</v>
      </c>
      <c r="E45" s="92">
        <f>+'3 T'!F45</f>
        <v>175640282</v>
      </c>
      <c r="F45" s="92">
        <f t="shared" si="1"/>
        <v>307640282</v>
      </c>
    </row>
    <row r="46" spans="1:6" ht="15" customHeight="1" thickBot="1">
      <c r="A46" s="29" t="s">
        <v>13</v>
      </c>
      <c r="B46" s="30"/>
      <c r="C46" s="30">
        <f>SUM(C38:C45)</f>
        <v>2471984947</v>
      </c>
      <c r="D46" s="30">
        <f>SUM(D38:D45)</f>
        <v>2861344272</v>
      </c>
      <c r="E46" s="30">
        <f>SUM(E38:E45)</f>
        <v>3091330918.5</v>
      </c>
      <c r="F46" s="30">
        <f>SUM(F38:F45)</f>
        <v>8424660137.5</v>
      </c>
    </row>
    <row r="47" ht="15" customHeight="1" thickTop="1">
      <c r="A47" s="32" t="s">
        <v>43</v>
      </c>
    </row>
    <row r="48" ht="15" customHeight="1">
      <c r="A48" s="61" t="s">
        <v>75</v>
      </c>
    </row>
    <row r="49" ht="15" customHeight="1">
      <c r="A49" s="1"/>
    </row>
    <row r="50" ht="15" customHeight="1">
      <c r="A50" s="1"/>
    </row>
    <row r="51" ht="15" customHeight="1"/>
    <row r="52" spans="1:5" ht="15" customHeight="1">
      <c r="A52" s="116" t="s">
        <v>15</v>
      </c>
      <c r="B52" s="116"/>
      <c r="C52" s="116"/>
      <c r="D52" s="116"/>
      <c r="E52" s="116"/>
    </row>
    <row r="53" spans="1:5" ht="15" customHeight="1">
      <c r="A53" s="116" t="s">
        <v>32</v>
      </c>
      <c r="B53" s="116"/>
      <c r="C53" s="116"/>
      <c r="D53" s="116"/>
      <c r="E53" s="116"/>
    </row>
    <row r="54" spans="1:5" ht="15" customHeight="1">
      <c r="A54" s="117" t="s">
        <v>53</v>
      </c>
      <c r="B54" s="117"/>
      <c r="C54" s="117"/>
      <c r="D54" s="117"/>
      <c r="E54" s="117"/>
    </row>
    <row r="55" spans="1:5" ht="15" customHeight="1">
      <c r="A55" s="118"/>
      <c r="B55" s="118"/>
      <c r="C55" s="118"/>
      <c r="D55" s="118"/>
      <c r="E55" s="118"/>
    </row>
    <row r="56" spans="1:6" ht="15" customHeight="1" thickBot="1">
      <c r="A56" s="37" t="s">
        <v>10</v>
      </c>
      <c r="B56" s="38" t="s">
        <v>6</v>
      </c>
      <c r="C56" s="38" t="s">
        <v>30</v>
      </c>
      <c r="D56" s="38" t="s">
        <v>35</v>
      </c>
      <c r="E56" s="38" t="s">
        <v>42</v>
      </c>
      <c r="F56" s="44"/>
    </row>
    <row r="57" ht="15" customHeight="1">
      <c r="F57" s="33"/>
    </row>
    <row r="58" spans="1:6" ht="15" customHeight="1">
      <c r="A58" s="26" t="s">
        <v>26</v>
      </c>
      <c r="B58" s="20">
        <f>+'I T'!E58</f>
        <v>938327697</v>
      </c>
      <c r="C58" s="20">
        <f>+'2 T'!E58</f>
        <v>1048788147</v>
      </c>
      <c r="D58" s="20">
        <f>+'3 T'!E58</f>
        <v>1029932358</v>
      </c>
      <c r="E58" s="20">
        <f>SUM(B58:D58)</f>
        <v>3017048202</v>
      </c>
      <c r="F58" s="33"/>
    </row>
    <row r="59" spans="1:6" ht="15" customHeight="1">
      <c r="A59" s="26" t="s">
        <v>44</v>
      </c>
      <c r="B59" s="20">
        <f>+'I T'!E59</f>
        <v>1495657250</v>
      </c>
      <c r="C59" s="20">
        <f>+'2 T'!E59</f>
        <v>1614556125</v>
      </c>
      <c r="D59" s="20">
        <f>+'3 T'!E59</f>
        <v>1745723278.5</v>
      </c>
      <c r="E59" s="20">
        <f>SUM(B59:D59)</f>
        <v>4855936653.5</v>
      </c>
      <c r="F59" s="33"/>
    </row>
    <row r="60" spans="1:6" ht="15" customHeight="1">
      <c r="A60" s="106" t="s">
        <v>85</v>
      </c>
      <c r="B60" s="20">
        <f>+'I T'!E60</f>
        <v>38000000</v>
      </c>
      <c r="C60" s="20">
        <f>+'2 T'!E60</f>
        <v>198000000</v>
      </c>
      <c r="D60" s="20">
        <f>+'3 T'!E60</f>
        <v>315675282</v>
      </c>
      <c r="E60" s="20">
        <f>SUM(B60:D60)</f>
        <v>551675282</v>
      </c>
      <c r="F60" s="33"/>
    </row>
    <row r="61" ht="15" customHeight="1">
      <c r="F61" s="33"/>
    </row>
    <row r="62" ht="15" customHeight="1">
      <c r="F62" s="33"/>
    </row>
    <row r="63" spans="1:6" ht="15" customHeight="1" thickBot="1">
      <c r="A63" s="29" t="s">
        <v>13</v>
      </c>
      <c r="B63" s="30">
        <f>SUM(B58:B62)</f>
        <v>2471984947</v>
      </c>
      <c r="C63" s="30">
        <f>SUM(C58:C62)</f>
        <v>2861344272</v>
      </c>
      <c r="D63" s="30">
        <f>SUM(D58:D62)</f>
        <v>3091330918.5</v>
      </c>
      <c r="E63" s="30">
        <f>SUM(E58:E62)</f>
        <v>8424660137.5</v>
      </c>
      <c r="F63" s="33"/>
    </row>
    <row r="64" ht="15" customHeight="1" thickTop="1">
      <c r="A64" s="61" t="s">
        <v>75</v>
      </c>
    </row>
    <row r="65" ht="15" customHeight="1">
      <c r="A65" s="1"/>
    </row>
    <row r="66" ht="15" customHeight="1"/>
    <row r="67" spans="1:5" ht="15" customHeight="1">
      <c r="A67" s="116" t="s">
        <v>45</v>
      </c>
      <c r="B67" s="116"/>
      <c r="C67" s="116"/>
      <c r="D67" s="116"/>
      <c r="E67" s="116"/>
    </row>
    <row r="68" spans="1:5" ht="15" customHeight="1">
      <c r="A68" s="114" t="s">
        <v>90</v>
      </c>
      <c r="B68" s="114"/>
      <c r="C68" s="114"/>
      <c r="D68" s="114"/>
      <c r="E68" s="114"/>
    </row>
    <row r="69" spans="1:5" ht="15" customHeight="1">
      <c r="A69" s="117" t="s">
        <v>53</v>
      </c>
      <c r="B69" s="117"/>
      <c r="C69" s="117"/>
      <c r="D69" s="117"/>
      <c r="E69" s="117"/>
    </row>
    <row r="70" spans="1:5" ht="15" customHeight="1">
      <c r="A70" s="118"/>
      <c r="B70" s="118"/>
      <c r="C70" s="118"/>
      <c r="D70" s="118"/>
      <c r="E70" s="118"/>
    </row>
    <row r="71" spans="1:6" ht="15" customHeight="1" thickBot="1">
      <c r="A71" s="37" t="s">
        <v>10</v>
      </c>
      <c r="B71" s="38" t="s">
        <v>6</v>
      </c>
      <c r="C71" s="38" t="s">
        <v>30</v>
      </c>
      <c r="D71" s="38" t="s">
        <v>35</v>
      </c>
      <c r="E71" s="38" t="s">
        <v>42</v>
      </c>
      <c r="F71" s="44"/>
    </row>
    <row r="72" ht="15" customHeight="1">
      <c r="F72" s="33"/>
    </row>
    <row r="73" spans="1:6" ht="15" customHeight="1">
      <c r="A73" s="20" t="s">
        <v>64</v>
      </c>
      <c r="B73" s="20">
        <f>+'I T'!E73</f>
        <v>81329250.79</v>
      </c>
      <c r="C73" s="20">
        <f>+'2 T'!E73</f>
        <v>199881465.78999996</v>
      </c>
      <c r="D73" s="20">
        <f>+'3 T'!E73</f>
        <v>209203290.78999996</v>
      </c>
      <c r="E73" s="20">
        <f>B73</f>
        <v>81329250.79</v>
      </c>
      <c r="F73" s="33"/>
    </row>
    <row r="74" spans="1:6" ht="15" customHeight="1">
      <c r="A74" s="20" t="s">
        <v>16</v>
      </c>
      <c r="B74" s="20">
        <f>+'I T'!E74</f>
        <v>1056879912</v>
      </c>
      <c r="C74" s="20">
        <f>+'2 T'!E74</f>
        <v>1058109972</v>
      </c>
      <c r="D74" s="20">
        <f>+'3 T'!E74</f>
        <v>1083676301.25</v>
      </c>
      <c r="E74" s="20">
        <f>SUM(B74:D74)</f>
        <v>3198666185.25</v>
      </c>
      <c r="F74" s="33"/>
    </row>
    <row r="75" spans="1:6" ht="15" customHeight="1">
      <c r="A75" s="20" t="s">
        <v>17</v>
      </c>
      <c r="B75" s="20">
        <f>+'I T'!E75</f>
        <v>1138209162.79</v>
      </c>
      <c r="C75" s="20">
        <f>+'2 T'!E75</f>
        <v>1257991437.79</v>
      </c>
      <c r="D75" s="20">
        <f>+'3 T'!E75</f>
        <v>1292879592.04</v>
      </c>
      <c r="E75" s="20">
        <f>SUM(E73:E74)</f>
        <v>3279995436.04</v>
      </c>
      <c r="F75" s="33"/>
    </row>
    <row r="76" spans="1:6" ht="15" customHeight="1">
      <c r="A76" s="20" t="s">
        <v>18</v>
      </c>
      <c r="B76" s="20">
        <f>+'I T'!E76</f>
        <v>938327697</v>
      </c>
      <c r="C76" s="20">
        <f>+'2 T'!E76</f>
        <v>1048788147</v>
      </c>
      <c r="D76" s="20">
        <f>+'3 T'!E76</f>
        <v>1029932358</v>
      </c>
      <c r="E76" s="20">
        <f>SUM(B76:D76)</f>
        <v>3017048202</v>
      </c>
      <c r="F76" s="33"/>
    </row>
    <row r="77" spans="1:6" ht="15" customHeight="1">
      <c r="A77" s="33" t="s">
        <v>19</v>
      </c>
      <c r="B77" s="33">
        <f>+'I T'!E77</f>
        <v>199881465.78999996</v>
      </c>
      <c r="C77" s="33">
        <f>+'2 T'!E77</f>
        <v>209203290.78999996</v>
      </c>
      <c r="D77" s="33">
        <f>+'3 T'!E77</f>
        <v>262947234.03999996</v>
      </c>
      <c r="E77" s="33">
        <f>+E75-E76</f>
        <v>262947234.03999996</v>
      </c>
      <c r="F77" s="33"/>
    </row>
    <row r="78" spans="1:6" ht="15" customHeight="1" thickBot="1">
      <c r="A78" s="30"/>
      <c r="B78" s="30"/>
      <c r="C78" s="30"/>
      <c r="D78" s="30"/>
      <c r="E78" s="30"/>
      <c r="F78" s="33"/>
    </row>
    <row r="79" ht="15" customHeight="1" thickTop="1">
      <c r="A79" s="61" t="s">
        <v>75</v>
      </c>
    </row>
    <row r="80" ht="15" customHeight="1">
      <c r="A80" s="1"/>
    </row>
    <row r="81" ht="15" customHeight="1">
      <c r="A81" s="20"/>
    </row>
    <row r="82" spans="1:6" ht="15">
      <c r="A82" s="116" t="s">
        <v>46</v>
      </c>
      <c r="B82" s="116"/>
      <c r="C82" s="116"/>
      <c r="D82" s="116"/>
      <c r="E82" s="116"/>
      <c r="F82" s="21" t="s">
        <v>56</v>
      </c>
    </row>
    <row r="83" spans="1:6" ht="15">
      <c r="A83" s="116" t="s">
        <v>50</v>
      </c>
      <c r="B83" s="116"/>
      <c r="C83" s="116"/>
      <c r="D83" s="116"/>
      <c r="E83" s="116"/>
      <c r="F83" s="21">
        <f>E74+E89</f>
        <v>8896736435.25</v>
      </c>
    </row>
    <row r="84" spans="1:6" ht="15">
      <c r="A84" s="117" t="s">
        <v>53</v>
      </c>
      <c r="B84" s="117"/>
      <c r="C84" s="117"/>
      <c r="D84" s="117"/>
      <c r="E84" s="117"/>
      <c r="F84" s="21"/>
    </row>
    <row r="85" spans="1:5" ht="15">
      <c r="A85" s="118"/>
      <c r="B85" s="118"/>
      <c r="C85" s="118"/>
      <c r="D85" s="118"/>
      <c r="E85" s="118"/>
    </row>
    <row r="86" spans="1:5" ht="15.75" thickBot="1">
      <c r="A86" s="37" t="s">
        <v>10</v>
      </c>
      <c r="B86" s="38" t="s">
        <v>6</v>
      </c>
      <c r="C86" s="38" t="s">
        <v>30</v>
      </c>
      <c r="D86" s="38" t="s">
        <v>35</v>
      </c>
      <c r="E86" s="38" t="s">
        <v>42</v>
      </c>
    </row>
    <row r="88" spans="1:5" ht="15">
      <c r="A88" s="20" t="s">
        <v>64</v>
      </c>
      <c r="B88" s="20">
        <f>+'I T'!E88</f>
        <v>90997449.91</v>
      </c>
      <c r="C88" s="20">
        <f>+'2 T'!E88</f>
        <v>338303574.9100001</v>
      </c>
      <c r="D88" s="20">
        <f>+'3 T'!E88</f>
        <v>224387574.9100001</v>
      </c>
      <c r="E88" s="20">
        <f>B88</f>
        <v>90997449.91</v>
      </c>
    </row>
    <row r="89" spans="1:5" ht="15">
      <c r="A89" s="20" t="s">
        <v>16</v>
      </c>
      <c r="B89" s="20">
        <f>+'I T'!E89</f>
        <v>1780963375</v>
      </c>
      <c r="C89" s="20">
        <f>+'2 T'!E89</f>
        <v>1698640125</v>
      </c>
      <c r="D89" s="20">
        <f>+'3 T'!E89</f>
        <v>2218466750</v>
      </c>
      <c r="E89" s="20">
        <f>SUM(B89:D89)</f>
        <v>5698070250</v>
      </c>
    </row>
    <row r="90" spans="1:5" s="100" customFormat="1" ht="15">
      <c r="A90" s="106" t="s">
        <v>89</v>
      </c>
      <c r="B90" s="108">
        <f>+'I T'!E90</f>
        <v>100000000</v>
      </c>
      <c r="C90" s="108">
        <f>+'2 T'!E90</f>
        <v>0</v>
      </c>
      <c r="D90" s="108">
        <f>+'3 T'!E90</f>
        <v>500000000</v>
      </c>
      <c r="E90" s="100">
        <f>SUM(B90:D90)</f>
        <v>600000000</v>
      </c>
    </row>
    <row r="91" spans="1:5" ht="15">
      <c r="A91" s="20" t="s">
        <v>17</v>
      </c>
      <c r="B91" s="20">
        <f>+'I T'!E91</f>
        <v>1871960824.91</v>
      </c>
      <c r="C91" s="20">
        <f>+'2 T'!E91</f>
        <v>2036943699.91</v>
      </c>
      <c r="D91" s="20">
        <f>+'3 T'!E91</f>
        <v>2442854324.91</v>
      </c>
      <c r="E91" s="20">
        <f>SUM(E88:E89)</f>
        <v>5789067699.91</v>
      </c>
    </row>
    <row r="92" spans="1:5" ht="15">
      <c r="A92" s="20" t="s">
        <v>18</v>
      </c>
      <c r="B92" s="20">
        <f>+'I T'!E92</f>
        <v>1533657250</v>
      </c>
      <c r="C92" s="20">
        <f>+'2 T'!E92</f>
        <v>1812556125</v>
      </c>
      <c r="D92" s="20">
        <f>+'3 T'!E92</f>
        <v>2061398560.5</v>
      </c>
      <c r="E92" s="20">
        <f>SUM(B92:D92)</f>
        <v>5407611935.5</v>
      </c>
    </row>
    <row r="93" spans="1:5" ht="15">
      <c r="A93" s="33" t="s">
        <v>19</v>
      </c>
      <c r="B93" s="33">
        <f>+'I T'!E93</f>
        <v>338303574.9100001</v>
      </c>
      <c r="C93" s="33">
        <f>+'2 T'!E93</f>
        <v>224387574.9100001</v>
      </c>
      <c r="D93" s="33">
        <f>+'3 T'!E93</f>
        <v>381455764.40999985</v>
      </c>
      <c r="E93" s="33">
        <f>+E91-E92</f>
        <v>381455764.40999985</v>
      </c>
    </row>
    <row r="94" spans="1:5" ht="15.75" thickBot="1">
      <c r="A94" s="30"/>
      <c r="B94" s="30"/>
      <c r="C94" s="30"/>
      <c r="D94" s="30"/>
      <c r="E94" s="30"/>
    </row>
    <row r="95" ht="15.75" thickTop="1">
      <c r="A95" s="61" t="s">
        <v>75</v>
      </c>
    </row>
    <row r="96" ht="30">
      <c r="A96" s="106" t="s">
        <v>91</v>
      </c>
    </row>
    <row r="98" ht="15">
      <c r="A98" s="46"/>
    </row>
    <row r="99" ht="15">
      <c r="A99" s="110" t="s">
        <v>92</v>
      </c>
    </row>
    <row r="100" ht="15">
      <c r="A100" s="46"/>
    </row>
  </sheetData>
  <sheetProtection/>
  <mergeCells count="24">
    <mergeCell ref="A84:E84"/>
    <mergeCell ref="A70:E70"/>
    <mergeCell ref="A82:E82"/>
    <mergeCell ref="A9:F9"/>
    <mergeCell ref="A13:A15"/>
    <mergeCell ref="A16:A18"/>
    <mergeCell ref="A19:A21"/>
    <mergeCell ref="A34:F34"/>
    <mergeCell ref="A85:E85"/>
    <mergeCell ref="A35:E35"/>
    <mergeCell ref="A52:E52"/>
    <mergeCell ref="A53:E53"/>
    <mergeCell ref="A55:E55"/>
    <mergeCell ref="A67:E67"/>
    <mergeCell ref="A54:E54"/>
    <mergeCell ref="A69:E69"/>
    <mergeCell ref="A83:E83"/>
    <mergeCell ref="A68:E68"/>
    <mergeCell ref="A1:E1"/>
    <mergeCell ref="A7:F7"/>
    <mergeCell ref="A8:F8"/>
    <mergeCell ref="A10:F10"/>
    <mergeCell ref="A32:E32"/>
    <mergeCell ref="A33:E3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79">
      <selection activeCell="A102" sqref="A102"/>
    </sheetView>
  </sheetViews>
  <sheetFormatPr defaultColWidth="11.57421875" defaultRowHeight="15"/>
  <cols>
    <col min="1" max="1" width="64.8515625" style="26" customWidth="1"/>
    <col min="2" max="2" width="23.00390625" style="20" customWidth="1"/>
    <col min="3" max="6" width="16.8515625" style="20" bestFit="1" customWidth="1"/>
    <col min="7" max="7" width="17.140625" style="20" customWidth="1"/>
    <col min="8" max="8" width="13.57421875" style="20" bestFit="1" customWidth="1"/>
    <col min="9" max="9" width="14.28125" style="20" bestFit="1" customWidth="1"/>
    <col min="10" max="16384" width="11.57421875" style="20" customWidth="1"/>
  </cols>
  <sheetData>
    <row r="1" spans="1:5" ht="15" customHeight="1">
      <c r="A1" s="116" t="s">
        <v>20</v>
      </c>
      <c r="B1" s="116"/>
      <c r="C1" s="116"/>
      <c r="D1" s="116"/>
      <c r="E1" s="116"/>
    </row>
    <row r="2" spans="1:5" ht="15" customHeight="1">
      <c r="A2" s="3" t="s">
        <v>0</v>
      </c>
      <c r="B2" s="45" t="s">
        <v>22</v>
      </c>
      <c r="C2" s="22"/>
      <c r="D2" s="22"/>
      <c r="E2" s="28"/>
    </row>
    <row r="3" spans="1:5" ht="15" customHeight="1">
      <c r="A3" s="3" t="s">
        <v>1</v>
      </c>
      <c r="B3" s="45" t="s">
        <v>21</v>
      </c>
      <c r="C3" s="45"/>
      <c r="D3" s="45"/>
      <c r="E3" s="28"/>
    </row>
    <row r="4" spans="1:5" ht="15" customHeight="1">
      <c r="A4" s="3" t="s">
        <v>11</v>
      </c>
      <c r="B4" s="22" t="s">
        <v>63</v>
      </c>
      <c r="C4" s="22"/>
      <c r="D4" s="22"/>
      <c r="E4" s="28"/>
    </row>
    <row r="5" spans="1:5" ht="15" customHeight="1">
      <c r="A5" s="3" t="s">
        <v>2</v>
      </c>
      <c r="B5" s="51">
        <v>2016</v>
      </c>
      <c r="C5" s="22"/>
      <c r="D5" s="22"/>
      <c r="E5" s="28"/>
    </row>
    <row r="6" ht="15" customHeight="1"/>
    <row r="7" spans="1:7" ht="15" customHeight="1">
      <c r="A7" s="116" t="s">
        <v>9</v>
      </c>
      <c r="B7" s="116"/>
      <c r="C7" s="116"/>
      <c r="D7" s="116"/>
      <c r="E7" s="116"/>
      <c r="F7" s="116"/>
      <c r="G7" s="116"/>
    </row>
    <row r="8" spans="1:7" ht="15" customHeight="1">
      <c r="A8" s="116" t="s">
        <v>12</v>
      </c>
      <c r="B8" s="116"/>
      <c r="C8" s="116"/>
      <c r="D8" s="116"/>
      <c r="E8" s="116"/>
      <c r="F8" s="116"/>
      <c r="G8" s="116"/>
    </row>
    <row r="9" spans="1:7" ht="15" customHeight="1">
      <c r="A9" s="117" t="s">
        <v>51</v>
      </c>
      <c r="B9" s="117"/>
      <c r="C9" s="117"/>
      <c r="D9" s="117"/>
      <c r="E9" s="117"/>
      <c r="F9" s="117"/>
      <c r="G9" s="117"/>
    </row>
    <row r="10" spans="1:7" ht="15" customHeight="1">
      <c r="A10" s="118"/>
      <c r="B10" s="118"/>
      <c r="C10" s="118"/>
      <c r="D10" s="118"/>
      <c r="E10" s="118"/>
      <c r="F10" s="118"/>
      <c r="G10" s="118"/>
    </row>
    <row r="11" spans="1:7" ht="15" customHeight="1" thickBot="1">
      <c r="A11" s="47" t="s">
        <v>66</v>
      </c>
      <c r="B11" s="38"/>
      <c r="C11" s="38" t="s">
        <v>6</v>
      </c>
      <c r="D11" s="38" t="s">
        <v>30</v>
      </c>
      <c r="E11" s="38" t="s">
        <v>35</v>
      </c>
      <c r="F11" s="38" t="s">
        <v>39</v>
      </c>
      <c r="G11" s="54" t="s">
        <v>69</v>
      </c>
    </row>
    <row r="12" ht="15" customHeight="1">
      <c r="F12" s="33"/>
    </row>
    <row r="13" spans="1:8" ht="15" customHeight="1">
      <c r="A13" s="119" t="s">
        <v>23</v>
      </c>
      <c r="B13" s="8" t="s">
        <v>60</v>
      </c>
      <c r="C13" s="20">
        <f>+'I T'!F13</f>
        <v>495</v>
      </c>
      <c r="D13" s="20">
        <f>+'2 T'!F13</f>
        <v>262</v>
      </c>
      <c r="E13" s="20">
        <f>+'3 T'!F13</f>
        <v>363</v>
      </c>
      <c r="F13" s="33">
        <f>+'4 T'!F13</f>
        <v>295</v>
      </c>
      <c r="G13" s="65">
        <f>F13</f>
        <v>295</v>
      </c>
      <c r="H13" s="62"/>
    </row>
    <row r="14" spans="1:8" ht="15" customHeight="1">
      <c r="A14" s="119"/>
      <c r="B14" s="8" t="s">
        <v>61</v>
      </c>
      <c r="C14" s="20">
        <f>+'I T'!F14</f>
        <v>1223</v>
      </c>
      <c r="D14" s="20">
        <f>+'2 T'!F14</f>
        <v>1084.6666666666667</v>
      </c>
      <c r="E14" s="20">
        <f>+'3 T'!F14</f>
        <v>1578.6666666666667</v>
      </c>
      <c r="F14" s="33">
        <f>+'4 T'!F14</f>
        <v>1583.6666666666667</v>
      </c>
      <c r="G14" s="65">
        <f aca="true" t="shared" si="0" ref="G14:G27">+(+C14+D14+E14+F14)/4</f>
        <v>1367.5000000000002</v>
      </c>
      <c r="H14" s="100">
        <f>SUM(C14:F14)</f>
        <v>5470.000000000001</v>
      </c>
    </row>
    <row r="15" spans="1:8" ht="15" customHeight="1">
      <c r="A15" s="119"/>
      <c r="B15" s="8" t="s">
        <v>62</v>
      </c>
      <c r="C15" s="20">
        <f>+'I T'!F15</f>
        <v>372</v>
      </c>
      <c r="D15" s="20">
        <f>+'2 T'!F15</f>
        <v>741.6666666666666</v>
      </c>
      <c r="E15" s="20">
        <f>+'3 T'!F15</f>
        <v>107</v>
      </c>
      <c r="F15" s="33">
        <f>+'4 T'!F15</f>
        <v>148.33333333333334</v>
      </c>
      <c r="G15" s="65">
        <f t="shared" si="0"/>
        <v>342.24999999999994</v>
      </c>
      <c r="H15" s="100">
        <f>SUM(C15:F15)</f>
        <v>1368.9999999999998</v>
      </c>
    </row>
    <row r="16" spans="1:8" ht="15" customHeight="1">
      <c r="A16" s="119" t="s">
        <v>24</v>
      </c>
      <c r="B16" s="8" t="s">
        <v>60</v>
      </c>
      <c r="C16" s="20">
        <f>+'I T'!F16</f>
        <v>134</v>
      </c>
      <c r="D16" s="20">
        <f>+'2 T'!F16</f>
        <v>534</v>
      </c>
      <c r="E16" s="20">
        <f>+'3 T'!F16</f>
        <v>394</v>
      </c>
      <c r="F16" s="33">
        <f>+'4 T'!F16</f>
        <v>401</v>
      </c>
      <c r="G16" s="65">
        <f>F16</f>
        <v>401</v>
      </c>
      <c r="H16" s="62"/>
    </row>
    <row r="17" spans="1:7" ht="15" customHeight="1">
      <c r="A17" s="119"/>
      <c r="B17" s="8" t="s">
        <v>61</v>
      </c>
      <c r="C17" s="20">
        <f>+'I T'!F17</f>
        <v>970.3333333333334</v>
      </c>
      <c r="D17" s="20">
        <f>+'2 T'!F17</f>
        <v>676.3333333333334</v>
      </c>
      <c r="E17" s="20">
        <f>+'3 T'!F17</f>
        <v>1021.6666666666666</v>
      </c>
      <c r="F17" s="33">
        <f>+'4 T'!F17</f>
        <v>1032.3333333333333</v>
      </c>
      <c r="G17" s="65">
        <f t="shared" si="0"/>
        <v>925.1666666666667</v>
      </c>
    </row>
    <row r="18" spans="1:7" ht="15" customHeight="1">
      <c r="A18" s="119"/>
      <c r="B18" s="8" t="s">
        <v>62</v>
      </c>
      <c r="C18" s="20">
        <f>+'I T'!F18</f>
        <v>127.66666666666667</v>
      </c>
      <c r="D18" s="20">
        <f>+'2 T'!F18</f>
        <v>430.3333333333333</v>
      </c>
      <c r="E18" s="20">
        <f>+'3 T'!F18</f>
        <v>190.66666666666666</v>
      </c>
      <c r="F18" s="33">
        <f>+'4 T'!F18</f>
        <v>126</v>
      </c>
      <c r="G18" s="65">
        <f t="shared" si="0"/>
        <v>218.66666666666666</v>
      </c>
    </row>
    <row r="19" spans="1:8" ht="15" customHeight="1">
      <c r="A19" s="120" t="s">
        <v>25</v>
      </c>
      <c r="B19" s="8" t="s">
        <v>60</v>
      </c>
      <c r="C19" s="20">
        <f>+'I T'!F19</f>
        <v>652</v>
      </c>
      <c r="D19" s="20">
        <f>+'2 T'!F19</f>
        <v>5708</v>
      </c>
      <c r="E19" s="20">
        <f>+'3 T'!F19</f>
        <v>5817</v>
      </c>
      <c r="F19" s="33">
        <f>+'4 T'!F19</f>
        <v>1814</v>
      </c>
      <c r="G19" s="65">
        <f>F19</f>
        <v>1814</v>
      </c>
      <c r="H19" s="62"/>
    </row>
    <row r="20" spans="1:7" ht="15" customHeight="1">
      <c r="A20" s="120"/>
      <c r="B20" s="8" t="s">
        <v>61</v>
      </c>
      <c r="C20" s="20">
        <f>+'I T'!F20</f>
        <v>1057</v>
      </c>
      <c r="D20" s="20">
        <f>+'2 T'!F20</f>
        <v>6417.333333333333</v>
      </c>
      <c r="E20" s="20">
        <f>+'3 T'!F20</f>
        <v>10149.666666666666</v>
      </c>
      <c r="F20" s="33">
        <f>+'4 T'!F20</f>
        <v>12082.333333333334</v>
      </c>
      <c r="G20" s="20">
        <f t="shared" si="0"/>
        <v>7426.583333333334</v>
      </c>
    </row>
    <row r="21" spans="1:7" ht="15" customHeight="1">
      <c r="A21" s="120"/>
      <c r="B21" s="8" t="s">
        <v>62</v>
      </c>
      <c r="C21" s="20">
        <f>+'I T'!F21</f>
        <v>1030</v>
      </c>
      <c r="D21" s="20">
        <f>+'2 T'!F21</f>
        <v>4225.333333333333</v>
      </c>
      <c r="E21" s="20">
        <f>+'3 T'!F21</f>
        <v>1089</v>
      </c>
      <c r="F21" s="33">
        <f>+'4 T'!F21</f>
        <v>1229.6666666666667</v>
      </c>
      <c r="G21" s="20">
        <f t="shared" si="0"/>
        <v>1893.5</v>
      </c>
    </row>
    <row r="22" spans="1:7" ht="15" customHeight="1">
      <c r="A22" s="91" t="s">
        <v>78</v>
      </c>
      <c r="B22" s="89" t="s">
        <v>60</v>
      </c>
      <c r="C22" s="92">
        <f>+'I T'!F22</f>
        <v>439</v>
      </c>
      <c r="D22" s="92">
        <f>+'2 T'!F22</f>
        <v>319</v>
      </c>
      <c r="E22" s="92">
        <f>+'3 T'!F22</f>
        <v>726</v>
      </c>
      <c r="F22" s="93">
        <f>+'4 T'!F22</f>
        <v>0</v>
      </c>
      <c r="G22" s="92">
        <f>F22</f>
        <v>0</v>
      </c>
    </row>
    <row r="23" spans="1:7" ht="15" customHeight="1">
      <c r="A23" s="90"/>
      <c r="B23" s="89" t="s">
        <v>61</v>
      </c>
      <c r="C23" s="92">
        <f>+'I T'!F23</f>
        <v>22.333333333333332</v>
      </c>
      <c r="D23" s="92">
        <f>+'2 T'!F23</f>
        <v>83.33333333333333</v>
      </c>
      <c r="E23" s="92">
        <f>+'3 T'!F23</f>
        <v>135</v>
      </c>
      <c r="F23" s="93">
        <f>+'4 T'!F23</f>
        <v>252.33333333333334</v>
      </c>
      <c r="G23" s="92">
        <f>+(+C23+D23+E23+F23)</f>
        <v>493</v>
      </c>
    </row>
    <row r="24" spans="1:7" ht="15" customHeight="1">
      <c r="A24" s="90"/>
      <c r="B24" s="89" t="s">
        <v>62</v>
      </c>
      <c r="C24" s="92">
        <f>+'I T'!F24</f>
        <v>0</v>
      </c>
      <c r="D24" s="92">
        <f>+'2 T'!F24</f>
        <v>181.66666666666666</v>
      </c>
      <c r="E24" s="92">
        <f>+'3 T'!F24</f>
        <v>67</v>
      </c>
      <c r="F24" s="93">
        <f>+'4 T'!F24</f>
        <v>330.6666666666667</v>
      </c>
      <c r="G24" s="92">
        <f>+(+C24+D24+E24+F24)</f>
        <v>579.3333333333334</v>
      </c>
    </row>
    <row r="25" spans="1:6" ht="15" customHeight="1">
      <c r="A25" s="87"/>
      <c r="B25" s="8"/>
      <c r="F25" s="33"/>
    </row>
    <row r="26" spans="1:7" ht="15" customHeight="1">
      <c r="A26" s="28"/>
      <c r="F26" s="33"/>
      <c r="G26" s="20">
        <f>+(+C26+D26+E26+F26)/4</f>
        <v>0</v>
      </c>
    </row>
    <row r="27" spans="1:7" ht="15" customHeight="1" thickBot="1">
      <c r="A27" s="29" t="s">
        <v>13</v>
      </c>
      <c r="B27" s="30" t="s">
        <v>52</v>
      </c>
      <c r="C27" s="30">
        <f>+C14+C15+C17+C18+C20+C21+C23+C24</f>
        <v>4802.333333333333</v>
      </c>
      <c r="D27" s="30">
        <f>+D14+D15+D17+D18+D20+D21+D23+D24</f>
        <v>13840.666666666668</v>
      </c>
      <c r="E27" s="30">
        <f>+E14+E15+E17+E18+E20+E21+E23+E24</f>
        <v>14338.666666666666</v>
      </c>
      <c r="F27" s="30">
        <f>+F14+F15+F17+F18+F20+F21+F23+F24</f>
        <v>16785.333333333336</v>
      </c>
      <c r="G27" s="30">
        <f t="shared" si="0"/>
        <v>12441.75</v>
      </c>
    </row>
    <row r="28" spans="1:6" ht="15" customHeight="1" thickTop="1">
      <c r="A28" s="53" t="s">
        <v>68</v>
      </c>
      <c r="B28" s="33"/>
      <c r="C28" s="33"/>
      <c r="D28" s="33"/>
      <c r="E28" s="33"/>
      <c r="F28" s="33"/>
    </row>
    <row r="29" ht="15" customHeight="1">
      <c r="A29" s="61" t="s">
        <v>75</v>
      </c>
    </row>
    <row r="30" ht="15" customHeight="1">
      <c r="A30" s="1"/>
    </row>
    <row r="31" ht="15" customHeight="1">
      <c r="A31" s="1"/>
    </row>
    <row r="32" spans="1:6" ht="15" customHeight="1">
      <c r="A32" s="117" t="s">
        <v>14</v>
      </c>
      <c r="B32" s="117"/>
      <c r="C32" s="117"/>
      <c r="D32" s="117"/>
      <c r="E32" s="117"/>
      <c r="F32" s="117"/>
    </row>
    <row r="33" spans="1:6" ht="15" customHeight="1">
      <c r="A33" s="116" t="s">
        <v>31</v>
      </c>
      <c r="B33" s="116"/>
      <c r="C33" s="116"/>
      <c r="D33" s="116"/>
      <c r="E33" s="116"/>
      <c r="F33" s="116"/>
    </row>
    <row r="34" spans="1:7" ht="15" customHeight="1">
      <c r="A34" s="117" t="s">
        <v>53</v>
      </c>
      <c r="B34" s="117"/>
      <c r="C34" s="117"/>
      <c r="D34" s="117"/>
      <c r="E34" s="117"/>
      <c r="F34" s="117"/>
      <c r="G34" s="117"/>
    </row>
    <row r="35" spans="1:6" ht="15" customHeight="1">
      <c r="A35" s="118"/>
      <c r="B35" s="118"/>
      <c r="C35" s="118"/>
      <c r="D35" s="118"/>
      <c r="E35" s="118"/>
      <c r="F35" s="118"/>
    </row>
    <row r="36" spans="1:7" ht="15" customHeight="1" thickBot="1">
      <c r="A36" s="47" t="s">
        <v>66</v>
      </c>
      <c r="B36" s="24"/>
      <c r="C36" s="24" t="s">
        <v>6</v>
      </c>
      <c r="D36" s="24" t="s">
        <v>30</v>
      </c>
      <c r="E36" s="24" t="s">
        <v>35</v>
      </c>
      <c r="F36" s="24" t="s">
        <v>39</v>
      </c>
      <c r="G36" s="24" t="s">
        <v>40</v>
      </c>
    </row>
    <row r="37" ht="15" customHeight="1"/>
    <row r="38" spans="1:7" ht="15" customHeight="1">
      <c r="A38" s="28" t="s">
        <v>23</v>
      </c>
      <c r="B38" s="20" t="s">
        <v>58</v>
      </c>
      <c r="C38" s="20">
        <f>+'I T'!F38</f>
        <v>564141771</v>
      </c>
      <c r="D38" s="20">
        <f>+'2 T'!F38</f>
        <v>502484412</v>
      </c>
      <c r="E38" s="20">
        <f>+'3 T'!F38</f>
        <v>728202624</v>
      </c>
      <c r="F38" s="20">
        <f>+'4 T'!F38</f>
        <v>729125178</v>
      </c>
      <c r="G38" s="20">
        <f aca="true" t="shared" si="1" ref="G38:G45">SUM(C38:F38)</f>
        <v>2523953985</v>
      </c>
    </row>
    <row r="39" spans="1:7" ht="15" customHeight="1">
      <c r="A39" s="28"/>
      <c r="B39" s="20" t="s">
        <v>57</v>
      </c>
      <c r="C39" s="20">
        <f>+'I T'!F39</f>
        <v>171595044</v>
      </c>
      <c r="D39" s="20">
        <f>+'2 T'!F39</f>
        <v>342113775</v>
      </c>
      <c r="E39" s="20">
        <f>+'3 T'!F39</f>
        <v>49356639</v>
      </c>
      <c r="F39" s="20">
        <f>+'4 T'!F39</f>
        <v>68730273</v>
      </c>
      <c r="G39" s="20">
        <f t="shared" si="1"/>
        <v>631795731</v>
      </c>
    </row>
    <row r="40" spans="1:7" ht="15" customHeight="1">
      <c r="A40" s="28" t="s">
        <v>24</v>
      </c>
      <c r="B40" s="20" t="s">
        <v>58</v>
      </c>
      <c r="C40" s="20">
        <f>+'I T'!F40</f>
        <v>179035233</v>
      </c>
      <c r="D40" s="20">
        <f>+'2 T'!F40</f>
        <v>124789587</v>
      </c>
      <c r="E40" s="20">
        <f>+'3 T'!F40</f>
        <v>200966571</v>
      </c>
      <c r="F40" s="20">
        <f>+'4 T'!F40</f>
        <v>204860613</v>
      </c>
      <c r="G40" s="20">
        <f t="shared" si="1"/>
        <v>709652004</v>
      </c>
    </row>
    <row r="41" spans="1:7" ht="15" customHeight="1">
      <c r="A41" s="28"/>
      <c r="B41" s="20" t="s">
        <v>57</v>
      </c>
      <c r="C41" s="20">
        <f>+'I T'!F41</f>
        <v>23555649</v>
      </c>
      <c r="D41" s="20">
        <f>+'2 T'!F41</f>
        <v>79400373</v>
      </c>
      <c r="E41" s="20">
        <f>+'3 T'!F41</f>
        <v>51406524</v>
      </c>
      <c r="F41" s="20">
        <f>+'4 T'!F41</f>
        <v>29428341</v>
      </c>
      <c r="G41" s="20">
        <f t="shared" si="1"/>
        <v>183790887</v>
      </c>
    </row>
    <row r="42" spans="1:7" ht="15" customHeight="1">
      <c r="A42" s="121" t="s">
        <v>25</v>
      </c>
      <c r="B42" s="20" t="s">
        <v>58</v>
      </c>
      <c r="C42" s="20">
        <f>+'I T'!F42</f>
        <v>757472625</v>
      </c>
      <c r="D42" s="20">
        <f>+'2 T'!F42</f>
        <v>962427375</v>
      </c>
      <c r="E42" s="20">
        <f>+'3 T'!F42</f>
        <v>1535500889.25</v>
      </c>
      <c r="F42" s="20">
        <f>+'4 T'!F42</f>
        <v>2247533880.51</v>
      </c>
      <c r="G42" s="20">
        <f t="shared" si="1"/>
        <v>5502934769.76</v>
      </c>
    </row>
    <row r="43" spans="1:7" ht="15" customHeight="1">
      <c r="A43" s="121"/>
      <c r="B43" s="20" t="s">
        <v>57</v>
      </c>
      <c r="C43" s="20">
        <f>+'I T'!F43</f>
        <v>738184625</v>
      </c>
      <c r="D43" s="20">
        <f>+'2 T'!F43</f>
        <v>652128750</v>
      </c>
      <c r="E43" s="20">
        <f>+'3 T'!F43</f>
        <v>210222389.25</v>
      </c>
      <c r="F43" s="20">
        <f>+'4 T'!F43</f>
        <v>716067134.5</v>
      </c>
      <c r="G43" s="20">
        <f t="shared" si="1"/>
        <v>2316602898.75</v>
      </c>
    </row>
    <row r="44" spans="1:7" ht="15" customHeight="1">
      <c r="A44" s="88" t="s">
        <v>78</v>
      </c>
      <c r="B44" s="58" t="s">
        <v>58</v>
      </c>
      <c r="C44" s="20">
        <f>+'I T'!F44</f>
        <v>38000000</v>
      </c>
      <c r="D44" s="20">
        <f>+'2 T'!F44</f>
        <v>66000000</v>
      </c>
      <c r="E44" s="20">
        <f>+'3 T'!F44</f>
        <v>140035000</v>
      </c>
      <c r="F44" s="20">
        <f>+'4 T'!F44</f>
        <v>157445000.89999998</v>
      </c>
      <c r="G44" s="20">
        <f t="shared" si="1"/>
        <v>401480000.9</v>
      </c>
    </row>
    <row r="45" spans="1:7" ht="15" customHeight="1">
      <c r="A45" s="88"/>
      <c r="B45" s="58" t="s">
        <v>57</v>
      </c>
      <c r="C45" s="20">
        <f>+'I T'!F45</f>
        <v>0</v>
      </c>
      <c r="D45" s="20">
        <f>+'2 T'!F45</f>
        <v>132000000</v>
      </c>
      <c r="E45" s="20">
        <f>+'3 T'!F45</f>
        <v>175640282</v>
      </c>
      <c r="F45" s="20">
        <f>+'4 T'!F45</f>
        <v>490879717.1</v>
      </c>
      <c r="G45" s="20">
        <f t="shared" si="1"/>
        <v>798519999.1</v>
      </c>
    </row>
    <row r="46" spans="1:7" ht="15" customHeight="1" thickBot="1">
      <c r="A46" s="29" t="s">
        <v>13</v>
      </c>
      <c r="B46" s="30"/>
      <c r="C46" s="30">
        <f>SUM(C38:C45)</f>
        <v>2471984947</v>
      </c>
      <c r="D46" s="30">
        <f>SUM(D38:D45)</f>
        <v>2861344272</v>
      </c>
      <c r="E46" s="30">
        <f>SUM(E38:E45)</f>
        <v>3091330918.5</v>
      </c>
      <c r="F46" s="30">
        <f>SUM(F38:F45)</f>
        <v>4644070138.01</v>
      </c>
      <c r="G46" s="30">
        <f>SUM(G38:G45)</f>
        <v>13068730275.51</v>
      </c>
    </row>
    <row r="47" ht="15" customHeight="1" thickTop="1">
      <c r="A47" s="32" t="s">
        <v>43</v>
      </c>
    </row>
    <row r="48" ht="15" customHeight="1">
      <c r="A48" s="61" t="s">
        <v>75</v>
      </c>
    </row>
    <row r="49" ht="15" customHeight="1">
      <c r="A49" s="1"/>
    </row>
    <row r="50" ht="15" customHeight="1">
      <c r="A50" s="1"/>
    </row>
    <row r="51" ht="15" customHeight="1"/>
    <row r="52" spans="1:6" ht="15" customHeight="1">
      <c r="A52" s="117" t="s">
        <v>15</v>
      </c>
      <c r="B52" s="117"/>
      <c r="C52" s="117"/>
      <c r="D52" s="117"/>
      <c r="E52" s="117"/>
      <c r="F52" s="117"/>
    </row>
    <row r="53" spans="1:6" ht="15" customHeight="1">
      <c r="A53" s="116" t="s">
        <v>47</v>
      </c>
      <c r="B53" s="116"/>
      <c r="C53" s="116"/>
      <c r="D53" s="116"/>
      <c r="E53" s="116"/>
      <c r="F53" s="116"/>
    </row>
    <row r="54" spans="1:7" ht="15" customHeight="1">
      <c r="A54" s="117" t="s">
        <v>53</v>
      </c>
      <c r="B54" s="117"/>
      <c r="C54" s="117"/>
      <c r="D54" s="117"/>
      <c r="E54" s="117"/>
      <c r="F54" s="117"/>
      <c r="G54" s="40"/>
    </row>
    <row r="55" spans="1:7" ht="15" customHeight="1">
      <c r="A55" s="118"/>
      <c r="B55" s="118"/>
      <c r="C55" s="118"/>
      <c r="D55" s="118"/>
      <c r="E55" s="118"/>
      <c r="F55" s="118"/>
      <c r="G55" s="33"/>
    </row>
    <row r="56" spans="1:6" ht="15" customHeight="1" thickBot="1">
      <c r="A56" s="37" t="s">
        <v>10</v>
      </c>
      <c r="B56" s="38" t="s">
        <v>6</v>
      </c>
      <c r="C56" s="38" t="s">
        <v>30</v>
      </c>
      <c r="D56" s="38" t="s">
        <v>35</v>
      </c>
      <c r="E56" s="38" t="s">
        <v>39</v>
      </c>
      <c r="F56" s="38" t="s">
        <v>40</v>
      </c>
    </row>
    <row r="57" ht="15" customHeight="1"/>
    <row r="58" spans="1:6" ht="15" customHeight="1">
      <c r="A58" s="26" t="s">
        <v>26</v>
      </c>
      <c r="B58" s="20">
        <f>+'I T'!E58</f>
        <v>938327697</v>
      </c>
      <c r="C58" s="20">
        <f>+'2 T'!E58</f>
        <v>1048788147</v>
      </c>
      <c r="D58" s="20">
        <f>+'3 T'!E58</f>
        <v>1029932358</v>
      </c>
      <c r="E58" s="20">
        <f>+'4 T'!E58</f>
        <v>1032144405</v>
      </c>
      <c r="F58" s="20">
        <f>SUM(B58:E58)</f>
        <v>4049192607</v>
      </c>
    </row>
    <row r="59" spans="1:6" ht="15" customHeight="1">
      <c r="A59" s="26" t="s">
        <v>44</v>
      </c>
      <c r="B59" s="20">
        <f>+'I T'!E59</f>
        <v>1495657250</v>
      </c>
      <c r="C59" s="20">
        <f>+'2 T'!E59</f>
        <v>1614556125</v>
      </c>
      <c r="D59" s="20">
        <f>+'3 T'!E59</f>
        <v>1745723278.5</v>
      </c>
      <c r="E59" s="20">
        <f>+'4 T'!E59</f>
        <v>2963601015.01</v>
      </c>
      <c r="F59" s="20">
        <f>SUM(B59:E59)</f>
        <v>7819537668.51</v>
      </c>
    </row>
    <row r="60" spans="1:6" ht="15" customHeight="1">
      <c r="A60" s="94"/>
      <c r="B60" s="20">
        <f>+'I T'!E60</f>
        <v>38000000</v>
      </c>
      <c r="C60" s="20">
        <f>+'2 T'!E60</f>
        <v>198000000</v>
      </c>
      <c r="D60" s="20">
        <f>+'3 T'!E60</f>
        <v>315675282</v>
      </c>
      <c r="E60" s="20">
        <f>+'4 T'!E60</f>
        <v>648324718</v>
      </c>
      <c r="F60" s="20">
        <f>SUM(B60:E60)</f>
        <v>1200000000</v>
      </c>
    </row>
    <row r="61" ht="15" customHeight="1"/>
    <row r="62" ht="15" customHeight="1"/>
    <row r="63" spans="1:6" ht="15" customHeight="1" thickBot="1">
      <c r="A63" s="29" t="s">
        <v>13</v>
      </c>
      <c r="B63" s="30">
        <f>SUM(B58:B62)</f>
        <v>2471984947</v>
      </c>
      <c r="C63" s="30">
        <f>SUM(C58:C62)</f>
        <v>2861344272</v>
      </c>
      <c r="D63" s="30">
        <f>SUM(D58:D62)</f>
        <v>3091330918.5</v>
      </c>
      <c r="E63" s="30">
        <f>SUM(E58:E62)</f>
        <v>4644070138.01</v>
      </c>
      <c r="F63" s="30">
        <f>SUM(F58:F62)</f>
        <v>13068730275.51</v>
      </c>
    </row>
    <row r="64" ht="15" customHeight="1" thickTop="1">
      <c r="A64" s="61" t="s">
        <v>75</v>
      </c>
    </row>
    <row r="65" ht="15" customHeight="1">
      <c r="A65" s="1"/>
    </row>
    <row r="66" ht="15" customHeight="1"/>
    <row r="67" spans="1:6" ht="15" customHeight="1">
      <c r="A67" s="116" t="s">
        <v>45</v>
      </c>
      <c r="B67" s="116"/>
      <c r="C67" s="116"/>
      <c r="D67" s="116"/>
      <c r="E67" s="116"/>
      <c r="F67" s="116"/>
    </row>
    <row r="68" spans="1:6" ht="15" customHeight="1">
      <c r="A68" s="114" t="s">
        <v>90</v>
      </c>
      <c r="B68" s="114"/>
      <c r="C68" s="114"/>
      <c r="D68" s="114"/>
      <c r="E68" s="114"/>
      <c r="F68" s="114"/>
    </row>
    <row r="69" spans="1:6" ht="15" customHeight="1">
      <c r="A69" s="117" t="s">
        <v>53</v>
      </c>
      <c r="B69" s="117"/>
      <c r="C69" s="117"/>
      <c r="D69" s="117"/>
      <c r="E69" s="117"/>
      <c r="F69" s="117"/>
    </row>
    <row r="70" spans="1:6" ht="15" customHeight="1">
      <c r="A70" s="41"/>
      <c r="B70" s="41"/>
      <c r="C70" s="41"/>
      <c r="D70" s="41"/>
      <c r="E70" s="41"/>
      <c r="F70" s="41"/>
    </row>
    <row r="71" spans="1:6" ht="15" customHeight="1" thickBot="1">
      <c r="A71" s="37" t="s">
        <v>10</v>
      </c>
      <c r="B71" s="38" t="s">
        <v>6</v>
      </c>
      <c r="C71" s="38" t="s">
        <v>30</v>
      </c>
      <c r="D71" s="38" t="s">
        <v>35</v>
      </c>
      <c r="E71" s="38" t="s">
        <v>39</v>
      </c>
      <c r="F71" s="38" t="s">
        <v>40</v>
      </c>
    </row>
    <row r="72" ht="15" customHeight="1"/>
    <row r="73" spans="1:6" ht="15" customHeight="1">
      <c r="A73" s="20" t="s">
        <v>64</v>
      </c>
      <c r="B73" s="20">
        <f>+'I T'!E73</f>
        <v>81329250.79</v>
      </c>
      <c r="C73" s="20">
        <f>+'2 T'!E73</f>
        <v>199881465.78999996</v>
      </c>
      <c r="D73" s="20">
        <f>+'3 T'!E73</f>
        <v>209203290.78999996</v>
      </c>
      <c r="E73" s="20">
        <f>+'4 T'!E73</f>
        <v>262947234.03999996</v>
      </c>
      <c r="F73" s="20">
        <f>B73</f>
        <v>81329250.79</v>
      </c>
    </row>
    <row r="74" spans="1:6" ht="15" customHeight="1">
      <c r="A74" s="20" t="s">
        <v>16</v>
      </c>
      <c r="B74" s="20">
        <f>+'I T'!E74</f>
        <v>1056879912</v>
      </c>
      <c r="C74" s="20">
        <f>+'2 T'!E74</f>
        <v>1058109972</v>
      </c>
      <c r="D74" s="20">
        <f>+'3 T'!E74</f>
        <v>1083676301.25</v>
      </c>
      <c r="E74" s="20">
        <f>+'4 T'!E74</f>
        <v>819614450.75</v>
      </c>
      <c r="F74" s="20">
        <f>SUM(B74:E74)</f>
        <v>4018280636</v>
      </c>
    </row>
    <row r="75" spans="1:6" ht="15" customHeight="1">
      <c r="A75" s="20" t="s">
        <v>17</v>
      </c>
      <c r="B75" s="20">
        <f>+'I T'!E75</f>
        <v>1138209162.79</v>
      </c>
      <c r="C75" s="20">
        <f>+'2 T'!E75</f>
        <v>1257991437.79</v>
      </c>
      <c r="D75" s="20">
        <f>+'3 T'!E75</f>
        <v>1292879592.04</v>
      </c>
      <c r="E75" s="20">
        <f>+'4 T'!E75</f>
        <v>1082561684.79</v>
      </c>
      <c r="F75" s="20">
        <f>SUM(F73:F74)</f>
        <v>4099609886.79</v>
      </c>
    </row>
    <row r="76" spans="1:6" ht="15" customHeight="1">
      <c r="A76" s="20" t="s">
        <v>18</v>
      </c>
      <c r="B76" s="20">
        <f>+'I T'!E76</f>
        <v>938327697</v>
      </c>
      <c r="C76" s="20">
        <f>+'2 T'!E76</f>
        <v>1048788147</v>
      </c>
      <c r="D76" s="20">
        <f>+'3 T'!E76</f>
        <v>1029932358</v>
      </c>
      <c r="E76" s="20">
        <f>+'4 T'!E76</f>
        <v>1032144405</v>
      </c>
      <c r="F76" s="20">
        <f>SUM(B76:E76)</f>
        <v>4049192607</v>
      </c>
    </row>
    <row r="77" spans="1:6" ht="15" customHeight="1">
      <c r="A77" s="33" t="s">
        <v>19</v>
      </c>
      <c r="B77" s="33">
        <f>+'I T'!E77</f>
        <v>199881465.78999996</v>
      </c>
      <c r="C77" s="33">
        <f>+'2 T'!E77</f>
        <v>209203290.78999996</v>
      </c>
      <c r="D77" s="33">
        <f>+'3 T'!E77</f>
        <v>262947234.03999996</v>
      </c>
      <c r="E77" s="33">
        <f>+'4 T'!E77</f>
        <v>50417279.78999996</v>
      </c>
      <c r="F77" s="33">
        <f>+F75-F76</f>
        <v>50417279.78999996</v>
      </c>
    </row>
    <row r="78" spans="1:6" ht="15" customHeight="1" thickBot="1">
      <c r="A78" s="30"/>
      <c r="B78" s="30"/>
      <c r="C78" s="30"/>
      <c r="D78" s="30"/>
      <c r="E78" s="30"/>
      <c r="F78" s="30"/>
    </row>
    <row r="79" ht="15" customHeight="1" thickTop="1">
      <c r="A79" s="61" t="s">
        <v>75</v>
      </c>
    </row>
    <row r="80" ht="15" customHeight="1">
      <c r="A80" s="1"/>
    </row>
    <row r="81" ht="15" customHeight="1">
      <c r="A81" s="20"/>
    </row>
    <row r="82" spans="1:7" ht="15">
      <c r="A82" s="116" t="s">
        <v>46</v>
      </c>
      <c r="B82" s="116"/>
      <c r="C82" s="116"/>
      <c r="D82" s="116"/>
      <c r="E82" s="116"/>
      <c r="F82" s="116"/>
      <c r="G82" s="21" t="s">
        <v>56</v>
      </c>
    </row>
    <row r="83" spans="1:7" ht="15">
      <c r="A83" s="116" t="s">
        <v>49</v>
      </c>
      <c r="B83" s="116"/>
      <c r="C83" s="116"/>
      <c r="D83" s="116"/>
      <c r="E83" s="116"/>
      <c r="F83" s="116"/>
      <c r="G83" s="21">
        <f>F74+F89</f>
        <v>13037305540</v>
      </c>
    </row>
    <row r="84" spans="1:7" ht="15">
      <c r="A84" s="117" t="s">
        <v>53</v>
      </c>
      <c r="B84" s="117"/>
      <c r="C84" s="117"/>
      <c r="D84" s="117"/>
      <c r="E84" s="117"/>
      <c r="F84" s="117"/>
      <c r="G84" s="21"/>
    </row>
    <row r="85" spans="1:6" ht="15">
      <c r="A85" s="118"/>
      <c r="B85" s="118"/>
      <c r="C85" s="118"/>
      <c r="D85" s="118"/>
      <c r="E85" s="118"/>
      <c r="F85" s="118"/>
    </row>
    <row r="86" spans="1:6" ht="15.75" thickBot="1">
      <c r="A86" s="37" t="s">
        <v>10</v>
      </c>
      <c r="B86" s="38" t="s">
        <v>6</v>
      </c>
      <c r="C86" s="38" t="s">
        <v>30</v>
      </c>
      <c r="D86" s="38" t="s">
        <v>35</v>
      </c>
      <c r="E86" s="38" t="s">
        <v>39</v>
      </c>
      <c r="F86" s="38" t="s">
        <v>40</v>
      </c>
    </row>
    <row r="88" spans="1:6" ht="15">
      <c r="A88" s="20" t="s">
        <v>64</v>
      </c>
      <c r="B88" s="20">
        <f>+'I T'!E88</f>
        <v>90997449.91</v>
      </c>
      <c r="C88" s="20">
        <f>+'2 T'!E88</f>
        <v>338303574.9100001</v>
      </c>
      <c r="D88" s="20">
        <f>+'3 T'!E88</f>
        <v>224387574.9100001</v>
      </c>
      <c r="E88" s="20">
        <f>+'4 T'!E88</f>
        <v>381455764.40999985</v>
      </c>
      <c r="F88" s="20">
        <f>+B88</f>
        <v>90997449.91</v>
      </c>
    </row>
    <row r="89" spans="1:6" ht="15">
      <c r="A89" s="20" t="s">
        <v>16</v>
      </c>
      <c r="B89" s="20">
        <f>+'I T'!E89</f>
        <v>1780963375</v>
      </c>
      <c r="C89" s="20">
        <f>+'2 T'!E89</f>
        <v>1698640125</v>
      </c>
      <c r="D89" s="20">
        <f>+'3 T'!E89</f>
        <v>2218466750</v>
      </c>
      <c r="E89" s="20">
        <f>+'4 T'!E89</f>
        <v>3320954654</v>
      </c>
      <c r="F89" s="20">
        <f>+SUM(B89:E89)</f>
        <v>9019024904</v>
      </c>
    </row>
    <row r="90" spans="1:6" s="100" customFormat="1" ht="15">
      <c r="A90" s="106" t="s">
        <v>89</v>
      </c>
      <c r="B90" s="111">
        <f>+'I T'!E90</f>
        <v>100000000</v>
      </c>
      <c r="C90" s="111">
        <f>+'2 T'!E90</f>
        <v>0</v>
      </c>
      <c r="D90" s="111">
        <f>+'3 T'!E90</f>
        <v>500000000</v>
      </c>
      <c r="E90" s="111">
        <f>+'4 T'!E90</f>
        <v>600000000</v>
      </c>
      <c r="F90" s="111">
        <f>+SUM(B90:E90)</f>
        <v>1200000000</v>
      </c>
    </row>
    <row r="91" spans="1:6" ht="15">
      <c r="A91" s="20" t="s">
        <v>17</v>
      </c>
      <c r="B91" s="20">
        <f>+'I T'!E91</f>
        <v>1871960824.91</v>
      </c>
      <c r="C91" s="20">
        <f>+'2 T'!E91</f>
        <v>2036943699.91</v>
      </c>
      <c r="D91" s="20">
        <f>+'3 T'!E91</f>
        <v>2442854324.91</v>
      </c>
      <c r="E91" s="20">
        <f>+'4 T'!E91</f>
        <v>3702410418.41</v>
      </c>
      <c r="F91" s="20">
        <f>+F88+F89</f>
        <v>9110022353.91</v>
      </c>
    </row>
    <row r="92" spans="1:6" ht="15">
      <c r="A92" s="20" t="s">
        <v>18</v>
      </c>
      <c r="B92" s="20">
        <f>+'I T'!E92</f>
        <v>1533657250</v>
      </c>
      <c r="C92" s="20">
        <f>+'2 T'!E92</f>
        <v>1812556125</v>
      </c>
      <c r="D92" s="20">
        <f>+'3 T'!E92</f>
        <v>2061398560.5</v>
      </c>
      <c r="E92" s="20">
        <f>+'4 T'!E92</f>
        <v>3611925733.01</v>
      </c>
      <c r="F92" s="20">
        <f>+SUM(B92:E92)</f>
        <v>9019537668.51</v>
      </c>
    </row>
    <row r="93" spans="1:6" ht="15">
      <c r="A93" s="33" t="s">
        <v>19</v>
      </c>
      <c r="B93" s="33">
        <f>+'I T'!E93</f>
        <v>338303574.9100001</v>
      </c>
      <c r="C93" s="33">
        <f>+'2 T'!E93</f>
        <v>224387574.9100001</v>
      </c>
      <c r="D93" s="33">
        <f>+'3 T'!E93</f>
        <v>381455764.40999985</v>
      </c>
      <c r="E93" s="33">
        <f>+'4 T'!E93</f>
        <v>90484685.39999962</v>
      </c>
      <c r="F93" s="32">
        <f>+F91-F92</f>
        <v>90484685.39999962</v>
      </c>
    </row>
    <row r="94" spans="1:6" ht="15.75" thickBot="1">
      <c r="A94" s="30"/>
      <c r="B94" s="30"/>
      <c r="C94" s="30"/>
      <c r="D94" s="30"/>
      <c r="E94" s="30"/>
      <c r="F94" s="30"/>
    </row>
    <row r="95" ht="15.75" thickTop="1">
      <c r="A95" s="61" t="s">
        <v>75</v>
      </c>
    </row>
    <row r="96" ht="30">
      <c r="A96" s="106" t="s">
        <v>91</v>
      </c>
    </row>
    <row r="98" ht="15">
      <c r="A98" s="112" t="s">
        <v>93</v>
      </c>
    </row>
    <row r="99" ht="15">
      <c r="A99" s="46"/>
    </row>
    <row r="100" ht="15">
      <c r="A100" s="46"/>
    </row>
  </sheetData>
  <sheetProtection/>
  <mergeCells count="24">
    <mergeCell ref="A85:F85"/>
    <mergeCell ref="A35:F35"/>
    <mergeCell ref="A52:F52"/>
    <mergeCell ref="A53:F53"/>
    <mergeCell ref="A55:F55"/>
    <mergeCell ref="A67:F67"/>
    <mergeCell ref="A68:F68"/>
    <mergeCell ref="A84:F84"/>
    <mergeCell ref="A42:A43"/>
    <mergeCell ref="A33:F33"/>
    <mergeCell ref="A13:A15"/>
    <mergeCell ref="A16:A18"/>
    <mergeCell ref="A19:A21"/>
    <mergeCell ref="A82:F82"/>
    <mergeCell ref="A83:F83"/>
    <mergeCell ref="A34:G34"/>
    <mergeCell ref="A54:F54"/>
    <mergeCell ref="A69:F69"/>
    <mergeCell ref="A9:G9"/>
    <mergeCell ref="A1:E1"/>
    <mergeCell ref="A7:G7"/>
    <mergeCell ref="A8:G8"/>
    <mergeCell ref="A10:G10"/>
    <mergeCell ref="A32:F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Horacio Rodriguez</cp:lastModifiedBy>
  <cp:lastPrinted>2013-01-15T15:36:29Z</cp:lastPrinted>
  <dcterms:created xsi:type="dcterms:W3CDTF">2011-03-10T14:40:05Z</dcterms:created>
  <dcterms:modified xsi:type="dcterms:W3CDTF">2017-01-26T18:04:10Z</dcterms:modified>
  <cp:category/>
  <cp:version/>
  <cp:contentType/>
  <cp:contentStatus/>
</cp:coreProperties>
</file>