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721" activeTab="6"/>
  </bookViews>
  <sheets>
    <sheet name="I T" sheetId="1" r:id="rId1"/>
    <sheet name="2 T" sheetId="2" r:id="rId2"/>
    <sheet name="3 T" sheetId="3" r:id="rId3"/>
    <sheet name="4 T" sheetId="4" r:id="rId4"/>
    <sheet name="semestral" sheetId="5" r:id="rId5"/>
    <sheet name=" 3T acum" sheetId="6" r:id="rId6"/>
    <sheet name=" anual" sheetId="7" r:id="rId7"/>
  </sheets>
  <definedNames/>
  <calcPr fullCalcOnLoad="1"/>
</workbook>
</file>

<file path=xl/sharedStrings.xml><?xml version="1.0" encoding="utf-8"?>
<sst xmlns="http://schemas.openxmlformats.org/spreadsheetml/2006/main" count="724" uniqueCount="91">
  <si>
    <t xml:space="preserve">Programa: </t>
  </si>
  <si>
    <t>Institución:</t>
  </si>
  <si>
    <t>Año:</t>
  </si>
  <si>
    <t>Enero</t>
  </si>
  <si>
    <t>Febrero</t>
  </si>
  <si>
    <t>Marzo</t>
  </si>
  <si>
    <t>I Trimestre</t>
  </si>
  <si>
    <t xml:space="preserve">4. </t>
  </si>
  <si>
    <t xml:space="preserve">5. </t>
  </si>
  <si>
    <t>Cuadro 1</t>
  </si>
  <si>
    <t>Rubro por objeto de gasto</t>
  </si>
  <si>
    <t>Unidad Ejecutora:</t>
  </si>
  <si>
    <t>Reporte de beneficiarios efectivos financiados por el Fondo de Desarrollo Social y Asignaciones Familiares</t>
  </si>
  <si>
    <t>Total</t>
  </si>
  <si>
    <t>Cuadro 2</t>
  </si>
  <si>
    <t>Cuadro 3</t>
  </si>
  <si>
    <t>Reporte de ingresos efectivos girados por el Fondo de Desarrollo Social y Asignaciones Familiares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</si>
  <si>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</si>
  <si>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</si>
  <si>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</si>
  <si>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</si>
  <si>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FODESAF</t>
  </si>
  <si>
    <t>Consejo Nacional de la Persona del Adulto Mayor (CONAPAM)</t>
  </si>
  <si>
    <t>Construyendo Lazos de Solidaridad</t>
  </si>
  <si>
    <t>Subsidio para la atención adultos mayores institucionalizados (OBS)</t>
  </si>
  <si>
    <t>Subsidio para la atención diurna de adultos mayores (centros diurnos)</t>
  </si>
  <si>
    <t>Subsidio para la atención domiciliar de adultos mayores (OBS, municipalidades)</t>
  </si>
  <si>
    <t>1. Transferencias corrientes</t>
  </si>
  <si>
    <t>Abril</t>
  </si>
  <si>
    <t>Mayo</t>
  </si>
  <si>
    <t>Junio</t>
  </si>
  <si>
    <t>II Trimestre</t>
  </si>
  <si>
    <t>Reporte de gastos efectivos por producto financiados por el Fondo de Desarrollo Social y Asignaciones Familiares</t>
  </si>
  <si>
    <t>Reporte de gastos efectivos por rubro financiados por el Fondo de Desarrollo Social y Asignaciones Familiares</t>
  </si>
  <si>
    <t>Julio</t>
  </si>
  <si>
    <t>Agosto</t>
  </si>
  <si>
    <t>III Trimestre</t>
  </si>
  <si>
    <t>Octubre</t>
  </si>
  <si>
    <t>Noviembre</t>
  </si>
  <si>
    <t>Diciembre</t>
  </si>
  <si>
    <t>IV Trimestre</t>
  </si>
  <si>
    <t>Anual</t>
  </si>
  <si>
    <t>I Semestre</t>
  </si>
  <si>
    <t>Acumulado</t>
  </si>
  <si>
    <t>* El tercer porducto corresponde a red de cuido</t>
  </si>
  <si>
    <t>2. Transferencias corrientes (Red de Cuido)</t>
  </si>
  <si>
    <t>Cuadro 4.1</t>
  </si>
  <si>
    <t>Cuadro 4.2</t>
  </si>
  <si>
    <t>Reporte de gastos efectivos por objeto de gasto por el Fondo de Desarrollo Social y Asignaciones Familiares</t>
  </si>
  <si>
    <t>Reporte de ingresos efectivos girados por el Fondo de Desarrollo Social y Asignaciones Familiares (exclusivo para red de cuido)</t>
  </si>
  <si>
    <t>Periodo:</t>
  </si>
  <si>
    <t>Reporte de ingresos efectivos girados por el Fondo de Desarrollo Social y Asignaciones Familiares (Red de cuido)</t>
  </si>
  <si>
    <t>Reporte de ingresos efectivos girados por el Fondo de Desarrollo Social y Asignaciones Familiares (Red de Cuido)</t>
  </si>
  <si>
    <t>Unidad: Personas</t>
  </si>
  <si>
    <t>Pagados</t>
  </si>
  <si>
    <t>Unidad: Colones</t>
  </si>
  <si>
    <t>Período:</t>
  </si>
  <si>
    <t xml:space="preserve">Ingresos totales: </t>
  </si>
  <si>
    <t>Ingresos Totales:</t>
  </si>
  <si>
    <t>Compromisos cancelados</t>
  </si>
  <si>
    <t>Pagos del período</t>
  </si>
  <si>
    <t>Setiembre</t>
  </si>
  <si>
    <t xml:space="preserve">Compromisos acumulados </t>
  </si>
  <si>
    <t>Pagados en el mes</t>
  </si>
  <si>
    <t>Pago de compromisos</t>
  </si>
  <si>
    <r>
      <t>Dirección Área Técnica.</t>
    </r>
    <r>
      <rPr>
        <b/>
        <sz val="11"/>
        <color indexed="8"/>
        <rFont val="Calibri"/>
        <family val="2"/>
      </rPr>
      <t xml:space="preserve"> Departamento de Evaluación y Seguimiento</t>
    </r>
  </si>
  <si>
    <r>
      <t xml:space="preserve">1. Saldo en caja inicial  (5 </t>
    </r>
    <r>
      <rPr>
        <sz val="11"/>
        <color indexed="8"/>
        <rFont val="Calibri"/>
        <family val="2"/>
      </rPr>
      <t xml:space="preserve">t-1) </t>
    </r>
  </si>
  <si>
    <t>* El tercer producto corresponde a red de cuido</t>
  </si>
  <si>
    <t>Beneficio</t>
  </si>
  <si>
    <r>
      <t>I Trimestre</t>
    </r>
    <r>
      <rPr>
        <sz val="11"/>
        <color indexed="8"/>
        <rFont val="Calibri"/>
        <family val="2"/>
      </rPr>
      <t>¹</t>
    </r>
  </si>
  <si>
    <t>* El tercer porducto corresponde a red de cuido. 1/ El total de compromisos acumulados del trimestres son los pendientes de pago al último mes del período, los pagos realizados se promedian para obtener una aproximación de personas atendidas.</t>
  </si>
  <si>
    <t>Anual¹</t>
  </si>
  <si>
    <r>
      <t>III Trimestre Acumulado</t>
    </r>
    <r>
      <rPr>
        <sz val="11"/>
        <color indexed="8"/>
        <rFont val="Calibri"/>
        <family val="2"/>
      </rPr>
      <t>¹</t>
    </r>
  </si>
  <si>
    <r>
      <t>I Semestre</t>
    </r>
    <r>
      <rPr>
        <sz val="11"/>
        <color indexed="8"/>
        <rFont val="Calibri"/>
        <family val="2"/>
      </rPr>
      <t>¹</t>
    </r>
  </si>
  <si>
    <r>
      <t>IV Trimestre</t>
    </r>
    <r>
      <rPr>
        <sz val="11"/>
        <color indexed="8"/>
        <rFont val="Calibri"/>
        <family val="2"/>
      </rPr>
      <t>¹</t>
    </r>
  </si>
  <si>
    <r>
      <t>III Trimestre</t>
    </r>
    <r>
      <rPr>
        <sz val="11"/>
        <color indexed="8"/>
        <rFont val="Calibri"/>
        <family val="2"/>
      </rPr>
      <t>¹</t>
    </r>
  </si>
  <si>
    <r>
      <t>II Trimestre</t>
    </r>
    <r>
      <rPr>
        <sz val="11"/>
        <color indexed="8"/>
        <rFont val="Calibri"/>
        <family val="2"/>
      </rPr>
      <t>¹</t>
    </r>
  </si>
  <si>
    <t>Fuente: Unidad de Fiscalizacion Operativa del CONAPAM</t>
  </si>
  <si>
    <t>Fuente:  Unidad de Fiscalizacion Operativa del CONAPAM</t>
  </si>
  <si>
    <t xml:space="preserve">3. </t>
  </si>
  <si>
    <t>3.</t>
  </si>
  <si>
    <t>Fuente:Unidad de Fiscalizacion Operativa del CONAPAM</t>
  </si>
  <si>
    <t>Primer Trimestre 2015</t>
  </si>
  <si>
    <t>Segundo Trimestre 2015</t>
  </si>
  <si>
    <t>Tercer Trimestre 2015</t>
  </si>
  <si>
    <t>Cuarto Trimestre 2015</t>
  </si>
  <si>
    <t>Primer Semestre 2015</t>
  </si>
  <si>
    <t>Tercer Trimestre Acumulado 2015</t>
  </si>
  <si>
    <t>Fecha de actualización: 10/09/2015</t>
  </si>
  <si>
    <t>Fecha de actualización: 15/02/2016</t>
  </si>
  <si>
    <t>Subsidio para la atención domiciliar de adultos mayores (Abandonados)</t>
  </si>
</sst>
</file>

<file path=xl/styles.xml><?xml version="1.0" encoding="utf-8"?>
<styleSheet xmlns="http://schemas.openxmlformats.org/spreadsheetml/2006/main">
  <numFmts count="30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140A]dddd\,\ dd&quot; de &quot;mmmm&quot; de &quot;yyyy"/>
    <numFmt numFmtId="173" formatCode="[$-140A]hh:mm:ss\ AM/PM"/>
    <numFmt numFmtId="174" formatCode="0.00000"/>
    <numFmt numFmtId="175" formatCode="0.0000"/>
    <numFmt numFmtId="176" formatCode="0.000"/>
    <numFmt numFmtId="177" formatCode="0.0"/>
    <numFmt numFmtId="178" formatCode="0.000000"/>
    <numFmt numFmtId="179" formatCode="&quot;₡&quot;#,##0.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>
        <color indexed="63"/>
      </top>
      <bottom style="medium"/>
    </border>
    <border>
      <left/>
      <right/>
      <top style="thin"/>
      <bottom style="double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185" fontId="0" fillId="0" borderId="0" xfId="47" applyNumberFormat="1" applyFont="1" applyFill="1" applyAlignment="1">
      <alignment wrapText="1"/>
    </xf>
    <xf numFmtId="185" fontId="0" fillId="0" borderId="0" xfId="47" applyNumberFormat="1" applyFont="1" applyFill="1" applyAlignment="1">
      <alignment horizontal="center" wrapText="1"/>
    </xf>
    <xf numFmtId="185" fontId="37" fillId="0" borderId="0" xfId="47" applyNumberFormat="1" applyFont="1" applyFill="1" applyAlignment="1">
      <alignment horizontal="right"/>
    </xf>
    <xf numFmtId="185" fontId="37" fillId="0" borderId="0" xfId="47" applyNumberFormat="1" applyFont="1" applyFill="1" applyBorder="1" applyAlignment="1">
      <alignment vertical="top"/>
    </xf>
    <xf numFmtId="185" fontId="37" fillId="0" borderId="0" xfId="47" applyNumberFormat="1" applyFont="1" applyFill="1" applyAlignment="1">
      <alignment/>
    </xf>
    <xf numFmtId="185" fontId="37" fillId="0" borderId="0" xfId="47" applyNumberFormat="1" applyFont="1" applyFill="1" applyAlignment="1">
      <alignment horizontal="left"/>
    </xf>
    <xf numFmtId="185" fontId="37" fillId="0" borderId="10" xfId="47" applyNumberFormat="1" applyFont="1" applyFill="1" applyBorder="1" applyAlignment="1">
      <alignment horizontal="center" wrapText="1"/>
    </xf>
    <xf numFmtId="185" fontId="0" fillId="0" borderId="0" xfId="47" applyNumberFormat="1" applyFont="1" applyFill="1" applyBorder="1" applyAlignment="1">
      <alignment wrapText="1"/>
    </xf>
    <xf numFmtId="185" fontId="0" fillId="0" borderId="11" xfId="47" applyNumberFormat="1" applyFont="1" applyFill="1" applyBorder="1" applyAlignment="1">
      <alignment horizontal="center" wrapText="1"/>
    </xf>
    <xf numFmtId="185" fontId="0" fillId="0" borderId="0" xfId="47" applyNumberFormat="1" applyFont="1" applyFill="1" applyAlignment="1">
      <alignment horizontal="center" vertical="center" wrapText="1"/>
    </xf>
    <xf numFmtId="185" fontId="0" fillId="0" borderId="12" xfId="47" applyNumberFormat="1" applyFont="1" applyFill="1" applyBorder="1" applyAlignment="1">
      <alignment wrapText="1"/>
    </xf>
    <xf numFmtId="185" fontId="0" fillId="0" borderId="12" xfId="47" applyNumberFormat="1" applyFont="1" applyFill="1" applyBorder="1" applyAlignment="1">
      <alignment horizontal="center" vertical="center" wrapText="1"/>
    </xf>
    <xf numFmtId="185" fontId="37" fillId="0" borderId="0" xfId="47" applyNumberFormat="1" applyFont="1" applyFill="1" applyBorder="1" applyAlignment="1">
      <alignment horizontal="center" wrapText="1"/>
    </xf>
    <xf numFmtId="185" fontId="0" fillId="0" borderId="13" xfId="47" applyNumberFormat="1" applyFont="1" applyFill="1" applyBorder="1" applyAlignment="1">
      <alignment horizontal="center" wrapText="1"/>
    </xf>
    <xf numFmtId="185" fontId="0" fillId="0" borderId="0" xfId="47" applyNumberFormat="1" applyFont="1" applyFill="1" applyAlignment="1">
      <alignment horizontal="left" wrapText="1"/>
    </xf>
    <xf numFmtId="185" fontId="0" fillId="0" borderId="12" xfId="47" applyNumberFormat="1" applyFont="1" applyFill="1" applyBorder="1" applyAlignment="1">
      <alignment horizontal="center" wrapText="1"/>
    </xf>
    <xf numFmtId="185" fontId="33" fillId="0" borderId="0" xfId="47" applyNumberFormat="1" applyFont="1" applyFill="1" applyAlignment="1">
      <alignment/>
    </xf>
    <xf numFmtId="185" fontId="0" fillId="0" borderId="13" xfId="47" applyNumberFormat="1" applyFont="1" applyFill="1" applyBorder="1" applyAlignment="1">
      <alignment horizontal="center" vertical="center" wrapText="1"/>
    </xf>
    <xf numFmtId="185" fontId="37" fillId="0" borderId="0" xfId="47" applyNumberFormat="1" applyFont="1" applyFill="1" applyAlignment="1">
      <alignment wrapText="1"/>
    </xf>
    <xf numFmtId="185" fontId="0" fillId="0" borderId="0" xfId="47" applyNumberFormat="1" applyFont="1" applyAlignment="1">
      <alignment/>
    </xf>
    <xf numFmtId="185" fontId="37" fillId="0" borderId="0" xfId="47" applyNumberFormat="1" applyFont="1" applyAlignment="1">
      <alignment/>
    </xf>
    <xf numFmtId="185" fontId="37" fillId="0" borderId="0" xfId="47" applyNumberFormat="1" applyFont="1" applyAlignment="1">
      <alignment horizontal="left"/>
    </xf>
    <xf numFmtId="185" fontId="0" fillId="0" borderId="13" xfId="47" applyNumberFormat="1" applyFont="1" applyFill="1" applyBorder="1" applyAlignment="1">
      <alignment horizontal="center"/>
    </xf>
    <xf numFmtId="185" fontId="0" fillId="0" borderId="13" xfId="47" applyNumberFormat="1" applyFont="1" applyBorder="1" applyAlignment="1">
      <alignment horizontal="center"/>
    </xf>
    <xf numFmtId="185" fontId="0" fillId="0" borderId="13" xfId="47" applyNumberFormat="1" applyFont="1" applyBorder="1" applyAlignment="1">
      <alignment horizontal="center" vertical="center"/>
    </xf>
    <xf numFmtId="185" fontId="0" fillId="0" borderId="0" xfId="47" applyNumberFormat="1" applyFont="1" applyFill="1" applyAlignment="1">
      <alignment/>
    </xf>
    <xf numFmtId="185" fontId="0" fillId="0" borderId="0" xfId="47" applyNumberFormat="1" applyFont="1" applyAlignment="1">
      <alignment horizontal="center" vertical="center"/>
    </xf>
    <xf numFmtId="185" fontId="0" fillId="0" borderId="0" xfId="47" applyNumberFormat="1" applyFont="1" applyAlignment="1">
      <alignment horizontal="left"/>
    </xf>
    <xf numFmtId="185" fontId="0" fillId="0" borderId="12" xfId="47" applyNumberFormat="1" applyFont="1" applyFill="1" applyBorder="1" applyAlignment="1">
      <alignment/>
    </xf>
    <xf numFmtId="185" fontId="0" fillId="0" borderId="12" xfId="47" applyNumberFormat="1" applyFont="1" applyBorder="1" applyAlignment="1">
      <alignment/>
    </xf>
    <xf numFmtId="185" fontId="0" fillId="0" borderId="12" xfId="47" applyNumberFormat="1" applyFont="1" applyBorder="1" applyAlignment="1">
      <alignment horizontal="center" vertical="center"/>
    </xf>
    <xf numFmtId="185" fontId="0" fillId="0" borderId="0" xfId="47" applyNumberFormat="1" applyFont="1" applyFill="1" applyBorder="1" applyAlignment="1">
      <alignment/>
    </xf>
    <xf numFmtId="185" fontId="0" fillId="0" borderId="0" xfId="47" applyNumberFormat="1" applyFont="1" applyBorder="1" applyAlignment="1">
      <alignment/>
    </xf>
    <xf numFmtId="185" fontId="0" fillId="0" borderId="0" xfId="47" applyNumberFormat="1" applyFont="1" applyAlignment="1">
      <alignment vertical="center"/>
    </xf>
    <xf numFmtId="185" fontId="33" fillId="0" borderId="0" xfId="47" applyNumberFormat="1" applyFont="1" applyFill="1" applyAlignment="1">
      <alignment/>
    </xf>
    <xf numFmtId="185" fontId="33" fillId="0" borderId="0" xfId="47" applyNumberFormat="1" applyFont="1" applyAlignment="1">
      <alignment/>
    </xf>
    <xf numFmtId="185" fontId="0" fillId="0" borderId="11" xfId="47" applyNumberFormat="1" applyFont="1" applyFill="1" applyBorder="1" applyAlignment="1">
      <alignment horizontal="center"/>
    </xf>
    <xf numFmtId="185" fontId="0" fillId="0" borderId="11" xfId="47" applyNumberFormat="1" applyFont="1" applyBorder="1" applyAlignment="1">
      <alignment horizontal="center"/>
    </xf>
    <xf numFmtId="185" fontId="0" fillId="0" borderId="11" xfId="47" applyNumberFormat="1" applyFont="1" applyBorder="1" applyAlignment="1">
      <alignment horizontal="center" vertical="center"/>
    </xf>
    <xf numFmtId="185" fontId="37" fillId="0" borderId="0" xfId="47" applyNumberFormat="1" applyFont="1" applyFill="1" applyBorder="1" applyAlignment="1">
      <alignment horizontal="center"/>
    </xf>
    <xf numFmtId="185" fontId="37" fillId="0" borderId="10" xfId="47" applyNumberFormat="1" applyFont="1" applyFill="1" applyBorder="1" applyAlignment="1">
      <alignment horizontal="center"/>
    </xf>
    <xf numFmtId="185" fontId="37" fillId="0" borderId="0" xfId="47" applyNumberFormat="1" applyFont="1" applyAlignment="1">
      <alignment/>
    </xf>
    <xf numFmtId="185" fontId="37" fillId="0" borderId="0" xfId="47" applyNumberFormat="1" applyFont="1" applyAlignment="1">
      <alignment horizontal="right"/>
    </xf>
    <xf numFmtId="185" fontId="0" fillId="0" borderId="0" xfId="47" applyNumberFormat="1" applyFont="1" applyBorder="1" applyAlignment="1">
      <alignment horizontal="center"/>
    </xf>
    <xf numFmtId="185" fontId="37" fillId="0" borderId="0" xfId="47" applyNumberFormat="1" applyFont="1" applyFill="1" applyBorder="1" applyAlignment="1">
      <alignment horizontal="left" vertical="top"/>
    </xf>
    <xf numFmtId="185" fontId="0" fillId="0" borderId="0" xfId="47" applyNumberFormat="1" applyFont="1" applyFill="1" applyAlignment="1">
      <alignment/>
    </xf>
    <xf numFmtId="185" fontId="0" fillId="0" borderId="11" xfId="47" applyNumberFormat="1" applyFont="1" applyFill="1" applyBorder="1" applyAlignment="1">
      <alignment horizontal="center" wrapText="1"/>
    </xf>
    <xf numFmtId="185" fontId="37" fillId="0" borderId="0" xfId="47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37" fillId="0" borderId="0" xfId="0" applyNumberFormat="1" applyFont="1" applyFill="1" applyAlignment="1">
      <alignment/>
    </xf>
    <xf numFmtId="1" fontId="37" fillId="0" borderId="0" xfId="47" applyNumberFormat="1" applyFont="1" applyAlignment="1">
      <alignment horizontal="left"/>
    </xf>
    <xf numFmtId="185" fontId="0" fillId="0" borderId="11" xfId="47" applyNumberFormat="1" applyFont="1" applyFill="1" applyBorder="1" applyAlignment="1">
      <alignment horizontal="center" wrapText="1"/>
    </xf>
    <xf numFmtId="185" fontId="38" fillId="0" borderId="0" xfId="47" applyNumberFormat="1" applyFont="1" applyFill="1" applyBorder="1" applyAlignment="1">
      <alignment/>
    </xf>
    <xf numFmtId="185" fontId="0" fillId="0" borderId="11" xfId="47" applyNumberFormat="1" applyFont="1" applyFill="1" applyBorder="1" applyAlignment="1">
      <alignment horizontal="center" wrapText="1"/>
    </xf>
    <xf numFmtId="185" fontId="0" fillId="0" borderId="0" xfId="47" applyNumberFormat="1" applyFont="1" applyFill="1" applyAlignment="1">
      <alignment/>
    </xf>
    <xf numFmtId="0" fontId="0" fillId="0" borderId="0" xfId="0" applyFont="1" applyAlignment="1">
      <alignment/>
    </xf>
    <xf numFmtId="4" fontId="0" fillId="0" borderId="0" xfId="47" applyNumberFormat="1" applyFont="1" applyAlignment="1">
      <alignment/>
    </xf>
    <xf numFmtId="4" fontId="0" fillId="0" borderId="0" xfId="0" applyNumberFormat="1" applyFont="1" applyAlignment="1">
      <alignment/>
    </xf>
    <xf numFmtId="185" fontId="0" fillId="0" borderId="0" xfId="47" applyNumberFormat="1" applyFont="1" applyFill="1" applyAlignment="1">
      <alignment/>
    </xf>
    <xf numFmtId="185" fontId="0" fillId="0" borderId="0" xfId="47" applyNumberFormat="1" applyFont="1" applyFill="1" applyAlignment="1">
      <alignment/>
    </xf>
    <xf numFmtId="185" fontId="0" fillId="0" borderId="0" xfId="47" applyNumberFormat="1" applyFont="1" applyFill="1" applyAlignment="1">
      <alignment wrapText="1"/>
    </xf>
    <xf numFmtId="185" fontId="33" fillId="0" borderId="0" xfId="47" applyNumberFormat="1" applyFont="1" applyBorder="1" applyAlignment="1">
      <alignment/>
    </xf>
    <xf numFmtId="185" fontId="19" fillId="0" borderId="0" xfId="47" applyNumberFormat="1" applyFont="1" applyBorder="1" applyAlignment="1">
      <alignment/>
    </xf>
    <xf numFmtId="185" fontId="19" fillId="0" borderId="0" xfId="47" applyNumberFormat="1" applyFont="1" applyFill="1" applyAlignment="1">
      <alignment/>
    </xf>
    <xf numFmtId="185" fontId="19" fillId="0" borderId="0" xfId="47" applyNumberFormat="1" applyFont="1" applyAlignment="1">
      <alignment/>
    </xf>
    <xf numFmtId="37" fontId="0" fillId="0" borderId="0" xfId="47" applyNumberFormat="1" applyFont="1" applyFill="1" applyAlignment="1">
      <alignment horizontal="right" vertical="center" wrapText="1"/>
    </xf>
    <xf numFmtId="37" fontId="19" fillId="0" borderId="0" xfId="47" applyNumberFormat="1" applyFont="1" applyFill="1" applyAlignment="1">
      <alignment horizontal="right" vertical="center" wrapText="1"/>
    </xf>
    <xf numFmtId="37" fontId="19" fillId="0" borderId="0" xfId="47" applyNumberFormat="1" applyFont="1" applyFill="1" applyBorder="1" applyAlignment="1">
      <alignment horizontal="right" wrapText="1"/>
    </xf>
    <xf numFmtId="37" fontId="19" fillId="0" borderId="0" xfId="47" applyNumberFormat="1" applyFont="1" applyFill="1" applyBorder="1" applyAlignment="1">
      <alignment horizontal="right" vertical="center" wrapText="1"/>
    </xf>
    <xf numFmtId="185" fontId="0" fillId="0" borderId="0" xfId="47" applyNumberFormat="1" applyFont="1" applyFill="1" applyAlignment="1">
      <alignment horizontal="right" vertical="center" wrapText="1"/>
    </xf>
    <xf numFmtId="37" fontId="0" fillId="0" borderId="12" xfId="47" applyNumberFormat="1" applyFont="1" applyFill="1" applyBorder="1" applyAlignment="1">
      <alignment horizontal="right" vertical="center" wrapText="1"/>
    </xf>
    <xf numFmtId="37" fontId="0" fillId="0" borderId="0" xfId="47" applyNumberFormat="1" applyFont="1" applyFill="1" applyAlignment="1">
      <alignment horizontal="right" wrapText="1"/>
    </xf>
    <xf numFmtId="37" fontId="0" fillId="0" borderId="12" xfId="47" applyNumberFormat="1" applyFont="1" applyFill="1" applyBorder="1" applyAlignment="1">
      <alignment horizontal="right" wrapText="1"/>
    </xf>
    <xf numFmtId="185" fontId="0" fillId="0" borderId="0" xfId="47" applyNumberFormat="1" applyFont="1" applyFill="1" applyAlignment="1">
      <alignment horizontal="right" wrapText="1"/>
    </xf>
    <xf numFmtId="185" fontId="0" fillId="0" borderId="12" xfId="47" applyNumberFormat="1" applyFont="1" applyFill="1" applyBorder="1" applyAlignment="1">
      <alignment horizontal="right" vertical="center" wrapText="1"/>
    </xf>
    <xf numFmtId="185" fontId="0" fillId="0" borderId="0" xfId="47" applyNumberFormat="1" applyFont="1" applyFill="1" applyAlignment="1">
      <alignment/>
    </xf>
    <xf numFmtId="37" fontId="0" fillId="0" borderId="0" xfId="47" applyNumberFormat="1" applyFont="1" applyAlignment="1">
      <alignment horizontal="right"/>
    </xf>
    <xf numFmtId="37" fontId="0" fillId="0" borderId="0" xfId="47" applyNumberFormat="1" applyFont="1" applyAlignment="1">
      <alignment horizontal="right" vertical="center"/>
    </xf>
    <xf numFmtId="37" fontId="0" fillId="0" borderId="0" xfId="47" applyNumberFormat="1" applyFont="1" applyFill="1" applyAlignment="1">
      <alignment horizontal="right" vertical="center"/>
    </xf>
    <xf numFmtId="37" fontId="0" fillId="0" borderId="0" xfId="47" applyNumberFormat="1" applyFont="1" applyFill="1" applyAlignment="1">
      <alignment horizontal="right"/>
    </xf>
    <xf numFmtId="37" fontId="0" fillId="0" borderId="12" xfId="47" applyNumberFormat="1" applyFont="1" applyBorder="1" applyAlignment="1">
      <alignment horizontal="right" vertical="center"/>
    </xf>
    <xf numFmtId="37" fontId="0" fillId="0" borderId="0" xfId="47" applyNumberFormat="1" applyFont="1" applyAlignment="1">
      <alignment vertical="center"/>
    </xf>
    <xf numFmtId="37" fontId="0" fillId="0" borderId="0" xfId="47" applyNumberFormat="1" applyFont="1" applyFill="1" applyAlignment="1">
      <alignment vertical="center"/>
    </xf>
    <xf numFmtId="37" fontId="0" fillId="0" borderId="12" xfId="47" applyNumberFormat="1" applyFont="1" applyBorder="1" applyAlignment="1">
      <alignment vertical="center"/>
    </xf>
    <xf numFmtId="37" fontId="20" fillId="0" borderId="0" xfId="47" applyNumberFormat="1" applyFont="1" applyFill="1" applyAlignment="1">
      <alignment horizontal="right" vertical="center" wrapText="1"/>
    </xf>
    <xf numFmtId="185" fontId="0" fillId="0" borderId="0" xfId="47" applyNumberFormat="1" applyFont="1" applyFill="1" applyAlignment="1">
      <alignment/>
    </xf>
    <xf numFmtId="185" fontId="0" fillId="0" borderId="0" xfId="47" applyNumberFormat="1" applyFont="1" applyFill="1" applyAlignment="1">
      <alignment horizontal="center" vertical="center" wrapText="1"/>
    </xf>
    <xf numFmtId="185" fontId="0" fillId="0" borderId="0" xfId="47" applyNumberFormat="1" applyFont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ont="1" applyFill="1" applyAlignment="1">
      <alignment/>
    </xf>
    <xf numFmtId="0" fontId="39" fillId="0" borderId="0" xfId="0" applyFont="1" applyAlignment="1">
      <alignment horizontal="center"/>
    </xf>
    <xf numFmtId="37" fontId="0" fillId="0" borderId="0" xfId="47" applyNumberFormat="1" applyFont="1" applyAlignment="1">
      <alignment/>
    </xf>
    <xf numFmtId="37" fontId="0" fillId="0" borderId="0" xfId="47" applyNumberFormat="1" applyFont="1" applyBorder="1" applyAlignment="1">
      <alignment/>
    </xf>
    <xf numFmtId="0" fontId="0" fillId="0" borderId="0" xfId="0" applyFill="1" applyAlignment="1">
      <alignment/>
    </xf>
    <xf numFmtId="3" fontId="0" fillId="0" borderId="0" xfId="47" applyNumberFormat="1" applyFont="1" applyAlignment="1">
      <alignment horizontal="right" vertical="center"/>
    </xf>
    <xf numFmtId="3" fontId="0" fillId="0" borderId="0" xfId="47" applyNumberFormat="1" applyFont="1" applyAlignment="1">
      <alignment horizontal="center" vertical="center"/>
    </xf>
    <xf numFmtId="37" fontId="19" fillId="0" borderId="0" xfId="47" applyNumberFormat="1" applyFont="1" applyFill="1" applyAlignment="1">
      <alignment horizontal="right" vertical="center"/>
    </xf>
    <xf numFmtId="37" fontId="0" fillId="0" borderId="0" xfId="47" applyNumberFormat="1" applyFont="1" applyBorder="1" applyAlignment="1">
      <alignment horizontal="right" vertical="center"/>
    </xf>
    <xf numFmtId="37" fontId="0" fillId="0" borderId="12" xfId="47" applyNumberFormat="1" applyFont="1" applyBorder="1" applyAlignment="1">
      <alignment/>
    </xf>
    <xf numFmtId="185" fontId="37" fillId="0" borderId="0" xfId="47" applyNumberFormat="1" applyFont="1" applyFill="1" applyBorder="1" applyAlignment="1">
      <alignment horizontal="center" wrapText="1"/>
    </xf>
    <xf numFmtId="185" fontId="37" fillId="0" borderId="0" xfId="47" applyNumberFormat="1" applyFont="1" applyFill="1" applyAlignment="1">
      <alignment horizontal="center" wrapText="1"/>
    </xf>
    <xf numFmtId="185" fontId="0" fillId="0" borderId="0" xfId="47" applyNumberFormat="1" applyFont="1" applyFill="1" applyAlignment="1">
      <alignment horizontal="center" vertical="center" wrapText="1"/>
    </xf>
    <xf numFmtId="185" fontId="37" fillId="0" borderId="0" xfId="47" applyNumberFormat="1" applyFont="1" applyFill="1" applyAlignment="1">
      <alignment horizontal="center"/>
    </xf>
    <xf numFmtId="185" fontId="37" fillId="0" borderId="0" xfId="47" applyNumberFormat="1" applyFont="1" applyFill="1" applyBorder="1" applyAlignment="1">
      <alignment horizontal="center"/>
    </xf>
    <xf numFmtId="185" fontId="37" fillId="0" borderId="10" xfId="47" applyNumberFormat="1" applyFont="1" applyFill="1" applyBorder="1" applyAlignment="1">
      <alignment horizontal="center"/>
    </xf>
    <xf numFmtId="185" fontId="0" fillId="0" borderId="0" xfId="47" applyNumberFormat="1" applyFont="1" applyAlignment="1">
      <alignment horizontal="center" vertical="center"/>
    </xf>
    <xf numFmtId="185" fontId="0" fillId="0" borderId="0" xfId="47" applyNumberFormat="1" applyFont="1" applyAlignment="1">
      <alignment horizontal="center" vertical="center" wrapText="1"/>
    </xf>
    <xf numFmtId="185" fontId="0" fillId="0" borderId="0" xfId="47" applyNumberFormat="1" applyFont="1" applyAlignment="1">
      <alignment horizontal="center" wrapText="1"/>
    </xf>
    <xf numFmtId="185" fontId="0" fillId="0" borderId="0" xfId="47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zoomScale="90" zoomScaleNormal="90" zoomScalePageLayoutView="0" workbookViewId="0" topLeftCell="A22">
      <selection activeCell="A66" sqref="A66"/>
    </sheetView>
  </sheetViews>
  <sheetFormatPr defaultColWidth="11.57421875" defaultRowHeight="15" customHeight="1"/>
  <cols>
    <col min="1" max="1" width="72.421875" style="1" customWidth="1"/>
    <col min="2" max="2" width="27.57421875" style="1" customWidth="1"/>
    <col min="3" max="3" width="15.28125" style="1" bestFit="1" customWidth="1"/>
    <col min="4" max="4" width="21.8515625" style="1" customWidth="1"/>
    <col min="5" max="5" width="22.8515625" style="1" customWidth="1"/>
    <col min="6" max="6" width="21.28125" style="1" customWidth="1"/>
    <col min="7" max="7" width="11.57421875" style="1" customWidth="1"/>
    <col min="8" max="8" width="13.7109375" style="1" bestFit="1" customWidth="1"/>
    <col min="9" max="16384" width="11.57421875" style="1" customWidth="1"/>
  </cols>
  <sheetData>
    <row r="1" spans="1:6" ht="15" customHeight="1">
      <c r="A1" s="102" t="s">
        <v>21</v>
      </c>
      <c r="B1" s="102"/>
      <c r="C1" s="102"/>
      <c r="D1" s="102"/>
      <c r="E1" s="102"/>
      <c r="F1" s="102"/>
    </row>
    <row r="2" spans="1:6" ht="15">
      <c r="A2" s="3" t="s">
        <v>0</v>
      </c>
      <c r="B2" s="4" t="s">
        <v>23</v>
      </c>
      <c r="C2" s="5"/>
      <c r="D2" s="5"/>
      <c r="E2" s="5"/>
      <c r="F2" s="5"/>
    </row>
    <row r="3" spans="1:6" ht="15" customHeight="1">
      <c r="A3" s="3" t="s">
        <v>1</v>
      </c>
      <c r="B3" s="4" t="s">
        <v>22</v>
      </c>
      <c r="C3" s="5"/>
      <c r="D3" s="5"/>
      <c r="E3" s="5"/>
      <c r="F3" s="5"/>
    </row>
    <row r="4" spans="1:6" ht="15" customHeight="1">
      <c r="A4" s="3" t="s">
        <v>11</v>
      </c>
      <c r="B4" s="5" t="s">
        <v>65</v>
      </c>
      <c r="C4" s="5"/>
      <c r="D4" s="5"/>
      <c r="E4" s="5"/>
      <c r="F4" s="5"/>
    </row>
    <row r="5" spans="1:6" ht="15" customHeight="1">
      <c r="A5" s="3" t="s">
        <v>50</v>
      </c>
      <c r="B5" s="6" t="s">
        <v>82</v>
      </c>
      <c r="C5" s="5"/>
      <c r="D5" s="5"/>
      <c r="E5" s="5"/>
      <c r="F5" s="5"/>
    </row>
    <row r="7" spans="1:6" ht="15" customHeight="1">
      <c r="A7" s="102" t="s">
        <v>9</v>
      </c>
      <c r="B7" s="102"/>
      <c r="C7" s="102"/>
      <c r="D7" s="102"/>
      <c r="E7" s="102"/>
      <c r="F7" s="102"/>
    </row>
    <row r="8" spans="1:6" ht="15" customHeight="1">
      <c r="A8" s="102" t="s">
        <v>12</v>
      </c>
      <c r="B8" s="102"/>
      <c r="C8" s="102"/>
      <c r="D8" s="102"/>
      <c r="E8" s="102"/>
      <c r="F8" s="102"/>
    </row>
    <row r="9" spans="1:6" ht="15" customHeight="1">
      <c r="A9" s="101" t="s">
        <v>53</v>
      </c>
      <c r="B9" s="101"/>
      <c r="C9" s="101"/>
      <c r="D9" s="101"/>
      <c r="E9" s="101"/>
      <c r="F9" s="101"/>
    </row>
    <row r="10" spans="1:6" s="8" customFormat="1" ht="15" customHeight="1">
      <c r="A10" s="7"/>
      <c r="B10" s="7"/>
      <c r="C10" s="7"/>
      <c r="D10" s="7"/>
      <c r="E10" s="7"/>
      <c r="F10" s="7"/>
    </row>
    <row r="11" spans="1:6" ht="15" customHeight="1" thickBot="1">
      <c r="A11" s="47" t="s">
        <v>68</v>
      </c>
      <c r="B11" s="9"/>
      <c r="C11" s="9" t="s">
        <v>3</v>
      </c>
      <c r="D11" s="9" t="s">
        <v>4</v>
      </c>
      <c r="E11" s="9" t="s">
        <v>5</v>
      </c>
      <c r="F11" s="52" t="s">
        <v>69</v>
      </c>
    </row>
    <row r="13" spans="1:6" ht="15">
      <c r="A13" s="103" t="s">
        <v>24</v>
      </c>
      <c r="B13" s="8" t="s">
        <v>62</v>
      </c>
      <c r="C13" s="66">
        <v>1753</v>
      </c>
      <c r="D13" s="66">
        <v>3492</v>
      </c>
      <c r="E13" s="66">
        <v>131</v>
      </c>
      <c r="F13" s="74">
        <f>E13</f>
        <v>131</v>
      </c>
    </row>
    <row r="14" spans="1:6" ht="15" customHeight="1">
      <c r="A14" s="103"/>
      <c r="B14" s="8" t="s">
        <v>63</v>
      </c>
      <c r="C14" s="66">
        <v>0</v>
      </c>
      <c r="D14" s="66">
        <v>0</v>
      </c>
      <c r="E14" s="66">
        <v>1674</v>
      </c>
      <c r="F14" s="74">
        <f aca="true" t="shared" si="0" ref="F14:F24">AVERAGE(C14:E14)</f>
        <v>558</v>
      </c>
    </row>
    <row r="15" spans="1:6" ht="15" customHeight="1">
      <c r="A15" s="103"/>
      <c r="B15" s="8" t="s">
        <v>64</v>
      </c>
      <c r="C15" s="66">
        <v>0</v>
      </c>
      <c r="D15" s="66">
        <v>0</v>
      </c>
      <c r="E15" s="66">
        <v>3420</v>
      </c>
      <c r="F15" s="74">
        <f t="shared" si="0"/>
        <v>1140</v>
      </c>
    </row>
    <row r="16" spans="1:6" ht="15">
      <c r="A16" s="103" t="s">
        <v>25</v>
      </c>
      <c r="B16" s="8" t="s">
        <v>62</v>
      </c>
      <c r="C16" s="66">
        <v>1083</v>
      </c>
      <c r="D16" s="66">
        <v>2175</v>
      </c>
      <c r="E16" s="66">
        <v>144</v>
      </c>
      <c r="F16" s="74">
        <f>E16</f>
        <v>144</v>
      </c>
    </row>
    <row r="17" spans="1:6" ht="15" customHeight="1">
      <c r="A17" s="103"/>
      <c r="B17" s="8" t="s">
        <v>63</v>
      </c>
      <c r="C17" s="66">
        <v>0</v>
      </c>
      <c r="D17" s="66">
        <v>0</v>
      </c>
      <c r="E17" s="66">
        <v>1022</v>
      </c>
      <c r="F17" s="74">
        <f t="shared" si="0"/>
        <v>340.6666666666667</v>
      </c>
    </row>
    <row r="18" spans="1:6" ht="15" customHeight="1">
      <c r="A18" s="103"/>
      <c r="B18" s="8" t="s">
        <v>64</v>
      </c>
      <c r="C18" s="66">
        <v>0</v>
      </c>
      <c r="D18" s="66">
        <v>0</v>
      </c>
      <c r="E18" s="66">
        <v>2099</v>
      </c>
      <c r="F18" s="74">
        <f t="shared" si="0"/>
        <v>699.6666666666666</v>
      </c>
    </row>
    <row r="19" spans="1:6" ht="15">
      <c r="A19" s="103" t="s">
        <v>26</v>
      </c>
      <c r="B19" s="8" t="s">
        <v>62</v>
      </c>
      <c r="C19" s="66">
        <v>2248</v>
      </c>
      <c r="D19" s="66">
        <v>4496</v>
      </c>
      <c r="E19" s="66">
        <v>592</v>
      </c>
      <c r="F19" s="74">
        <f>E19</f>
        <v>592</v>
      </c>
    </row>
    <row r="20" spans="1:6" ht="15" customHeight="1">
      <c r="A20" s="103"/>
      <c r="B20" s="8" t="s">
        <v>63</v>
      </c>
      <c r="C20" s="66">
        <v>0</v>
      </c>
      <c r="D20" s="66">
        <v>0</v>
      </c>
      <c r="E20" s="66">
        <v>2024</v>
      </c>
      <c r="F20" s="74">
        <f t="shared" si="0"/>
        <v>674.6666666666666</v>
      </c>
    </row>
    <row r="21" spans="1:6" ht="15" customHeight="1">
      <c r="A21" s="103"/>
      <c r="B21" s="8" t="s">
        <v>64</v>
      </c>
      <c r="C21" s="66">
        <v>0</v>
      </c>
      <c r="D21" s="66">
        <v>0</v>
      </c>
      <c r="E21" s="66">
        <v>4128</v>
      </c>
      <c r="F21" s="74">
        <f t="shared" si="0"/>
        <v>1376</v>
      </c>
    </row>
    <row r="22" spans="1:6" s="61" customFormat="1" ht="15" customHeight="1">
      <c r="A22" s="92" t="s">
        <v>90</v>
      </c>
      <c r="B22" s="90" t="s">
        <v>62</v>
      </c>
      <c r="C22" s="66">
        <v>0</v>
      </c>
      <c r="D22" s="66">
        <v>0</v>
      </c>
      <c r="E22" s="66">
        <v>0</v>
      </c>
      <c r="F22" s="72">
        <f>E22</f>
        <v>0</v>
      </c>
    </row>
    <row r="23" spans="1:6" s="61" customFormat="1" ht="15" customHeight="1">
      <c r="A23" s="91"/>
      <c r="B23" s="90" t="s">
        <v>63</v>
      </c>
      <c r="C23" s="66">
        <v>0</v>
      </c>
      <c r="D23" s="66">
        <v>0</v>
      </c>
      <c r="E23" s="66">
        <v>0</v>
      </c>
      <c r="F23" s="72">
        <f t="shared" si="0"/>
        <v>0</v>
      </c>
    </row>
    <row r="24" spans="1:6" s="61" customFormat="1" ht="15" customHeight="1">
      <c r="A24" s="91"/>
      <c r="B24" s="90" t="s">
        <v>64</v>
      </c>
      <c r="C24" s="66">
        <v>0</v>
      </c>
      <c r="D24" s="66">
        <v>0</v>
      </c>
      <c r="E24" s="66">
        <v>0</v>
      </c>
      <c r="F24" s="72">
        <f t="shared" si="0"/>
        <v>0</v>
      </c>
    </row>
    <row r="25" spans="1:6" s="61" customFormat="1" ht="15" customHeight="1">
      <c r="A25" s="87"/>
      <c r="B25" s="8"/>
      <c r="C25" s="66"/>
      <c r="D25" s="66"/>
      <c r="E25" s="66"/>
      <c r="F25" s="74"/>
    </row>
    <row r="26" spans="3:6" ht="15" customHeight="1">
      <c r="C26" s="66"/>
      <c r="D26" s="66"/>
      <c r="E26" s="66"/>
      <c r="F26" s="70"/>
    </row>
    <row r="27" spans="1:6" ht="15" customHeight="1" thickBot="1">
      <c r="A27" s="11" t="s">
        <v>13</v>
      </c>
      <c r="B27" s="11" t="s">
        <v>54</v>
      </c>
      <c r="C27" s="71">
        <f>+C14+C15+C17+C18+C20+C21+C23+C24</f>
        <v>0</v>
      </c>
      <c r="D27" s="71">
        <f>+D14+D15+D17+D18+D20+D21+D23+D24</f>
        <v>0</v>
      </c>
      <c r="E27" s="71">
        <f>+E14+E15+E17+E18+E20+E21+E23+E24</f>
        <v>14367</v>
      </c>
      <c r="F27" s="75">
        <f>AVERAGE(C27:E27)</f>
        <v>4789</v>
      </c>
    </row>
    <row r="28" spans="1:6" ht="15" customHeight="1" thickTop="1">
      <c r="A28" s="53" t="s">
        <v>70</v>
      </c>
      <c r="B28" s="8"/>
      <c r="C28" s="8"/>
      <c r="D28" s="8"/>
      <c r="E28" s="8"/>
      <c r="F28" s="8"/>
    </row>
    <row r="29" ht="15" customHeight="1">
      <c r="A29" s="61" t="s">
        <v>77</v>
      </c>
    </row>
    <row r="32" spans="1:6" ht="15" customHeight="1">
      <c r="A32" s="101" t="s">
        <v>14</v>
      </c>
      <c r="B32" s="101"/>
      <c r="C32" s="101"/>
      <c r="D32" s="101"/>
      <c r="E32" s="101"/>
      <c r="F32" s="101"/>
    </row>
    <row r="33" spans="1:6" ht="15" customHeight="1">
      <c r="A33" s="102" t="s">
        <v>32</v>
      </c>
      <c r="B33" s="102"/>
      <c r="C33" s="102"/>
      <c r="D33" s="102"/>
      <c r="E33" s="102"/>
      <c r="F33" s="102"/>
    </row>
    <row r="34" spans="1:6" ht="15" customHeight="1">
      <c r="A34" s="101" t="s">
        <v>55</v>
      </c>
      <c r="B34" s="101"/>
      <c r="C34" s="101"/>
      <c r="D34" s="101"/>
      <c r="E34" s="101"/>
      <c r="F34" s="101"/>
    </row>
    <row r="35" spans="1:6" s="8" customFormat="1" ht="15" customHeight="1">
      <c r="A35" s="13"/>
      <c r="B35" s="13"/>
      <c r="C35" s="13"/>
      <c r="D35" s="13"/>
      <c r="E35" s="13"/>
      <c r="F35" s="13"/>
    </row>
    <row r="36" spans="1:6" ht="15" customHeight="1" thickBot="1">
      <c r="A36" s="14" t="s">
        <v>68</v>
      </c>
      <c r="B36" s="14"/>
      <c r="C36" s="14" t="s">
        <v>3</v>
      </c>
      <c r="D36" s="14" t="s">
        <v>4</v>
      </c>
      <c r="E36" s="14" t="s">
        <v>5</v>
      </c>
      <c r="F36" s="14" t="s">
        <v>6</v>
      </c>
    </row>
    <row r="37" spans="3:6" ht="15" customHeight="1">
      <c r="C37" s="2"/>
      <c r="D37" s="2"/>
      <c r="E37" s="2"/>
      <c r="F37" s="2"/>
    </row>
    <row r="38" spans="1:6" ht="15" customHeight="1">
      <c r="A38" s="15" t="s">
        <v>24</v>
      </c>
      <c r="B38" s="1" t="s">
        <v>60</v>
      </c>
      <c r="C38" s="72">
        <v>0</v>
      </c>
      <c r="D38" s="72">
        <v>0</v>
      </c>
      <c r="E38" s="72">
        <v>248120280</v>
      </c>
      <c r="F38" s="72">
        <f aca="true" t="shared" si="1" ref="F38:F45">SUM(C38:E38)</f>
        <v>248120280</v>
      </c>
    </row>
    <row r="39" spans="1:6" ht="15" customHeight="1">
      <c r="A39" s="15"/>
      <c r="B39" s="1" t="s">
        <v>59</v>
      </c>
      <c r="C39" s="72">
        <v>0</v>
      </c>
      <c r="D39" s="72">
        <v>0</v>
      </c>
      <c r="E39" s="72">
        <v>506912400</v>
      </c>
      <c r="F39" s="72">
        <f t="shared" si="1"/>
        <v>506912400</v>
      </c>
    </row>
    <row r="40" spans="1:6" ht="15" customHeight="1">
      <c r="A40" s="15" t="s">
        <v>25</v>
      </c>
      <c r="B40" s="1" t="s">
        <v>60</v>
      </c>
      <c r="C40" s="72">
        <v>0</v>
      </c>
      <c r="D40" s="72">
        <v>0</v>
      </c>
      <c r="E40" s="72">
        <v>60592336</v>
      </c>
      <c r="F40" s="72">
        <f t="shared" si="1"/>
        <v>60592336</v>
      </c>
    </row>
    <row r="41" spans="1:6" ht="15" customHeight="1">
      <c r="A41" s="15"/>
      <c r="B41" s="1" t="s">
        <v>59</v>
      </c>
      <c r="C41" s="72">
        <v>0</v>
      </c>
      <c r="D41" s="72">
        <v>0</v>
      </c>
      <c r="E41" s="72">
        <v>124445512</v>
      </c>
      <c r="F41" s="72">
        <f t="shared" si="1"/>
        <v>124445512</v>
      </c>
    </row>
    <row r="42" spans="1:6" ht="15" customHeight="1">
      <c r="A42" s="15" t="s">
        <v>26</v>
      </c>
      <c r="B42" s="1" t="s">
        <v>60</v>
      </c>
      <c r="C42" s="72">
        <v>0</v>
      </c>
      <c r="D42" s="72">
        <v>0</v>
      </c>
      <c r="E42" s="72">
        <v>464840104.1</v>
      </c>
      <c r="F42" s="72">
        <f t="shared" si="1"/>
        <v>464840104.1</v>
      </c>
    </row>
    <row r="43" spans="1:6" ht="15" customHeight="1">
      <c r="A43" s="15"/>
      <c r="B43" s="1" t="s">
        <v>59</v>
      </c>
      <c r="C43" s="72">
        <v>0</v>
      </c>
      <c r="D43" s="72">
        <v>0</v>
      </c>
      <c r="E43" s="72">
        <v>948059999.8000001</v>
      </c>
      <c r="F43" s="72">
        <f t="shared" si="1"/>
        <v>948059999.8000001</v>
      </c>
    </row>
    <row r="44" spans="1:6" ht="15" customHeight="1">
      <c r="A44" s="89" t="s">
        <v>90</v>
      </c>
      <c r="B44" s="58" t="s">
        <v>60</v>
      </c>
      <c r="C44" s="72">
        <v>0</v>
      </c>
      <c r="D44" s="72">
        <v>0</v>
      </c>
      <c r="E44" s="72">
        <v>0</v>
      </c>
      <c r="F44" s="72">
        <f t="shared" si="1"/>
        <v>0</v>
      </c>
    </row>
    <row r="45" spans="1:6" ht="15" customHeight="1">
      <c r="A45" s="89"/>
      <c r="B45" s="58" t="s">
        <v>59</v>
      </c>
      <c r="C45" s="72">
        <v>0</v>
      </c>
      <c r="D45" s="72">
        <v>0</v>
      </c>
      <c r="E45" s="72">
        <v>0</v>
      </c>
      <c r="F45" s="72">
        <f t="shared" si="1"/>
        <v>0</v>
      </c>
    </row>
    <row r="46" spans="1:6" ht="15" customHeight="1" thickBot="1">
      <c r="A46" s="11" t="s">
        <v>13</v>
      </c>
      <c r="B46" s="11"/>
      <c r="C46" s="73">
        <f>SUM(C38:C45)</f>
        <v>0</v>
      </c>
      <c r="D46" s="73">
        <f>SUM(D38:D45)</f>
        <v>0</v>
      </c>
      <c r="E46" s="73">
        <f>SUM(E38:E45)</f>
        <v>2352970631.9</v>
      </c>
      <c r="F46" s="73">
        <f>SUM(F38:F45)</f>
        <v>2352970631.9</v>
      </c>
    </row>
    <row r="47" ht="15" customHeight="1" thickTop="1">
      <c r="A47" s="8" t="s">
        <v>44</v>
      </c>
    </row>
    <row r="48" ht="15" customHeight="1">
      <c r="A48" s="61" t="s">
        <v>78</v>
      </c>
    </row>
    <row r="49" ht="15" customHeight="1">
      <c r="A49" s="17"/>
    </row>
    <row r="50" ht="15" customHeight="1">
      <c r="A50" s="17"/>
    </row>
    <row r="51" ht="15" customHeight="1">
      <c r="A51" s="17"/>
    </row>
    <row r="52" spans="1:5" ht="15" customHeight="1">
      <c r="A52" s="102" t="s">
        <v>15</v>
      </c>
      <c r="B52" s="102"/>
      <c r="C52" s="102"/>
      <c r="D52" s="102"/>
      <c r="E52" s="102"/>
    </row>
    <row r="53" spans="1:5" ht="15" customHeight="1">
      <c r="A53" s="102" t="s">
        <v>33</v>
      </c>
      <c r="B53" s="102"/>
      <c r="C53" s="102"/>
      <c r="D53" s="102"/>
      <c r="E53" s="102"/>
    </row>
    <row r="54" spans="1:5" ht="15" customHeight="1">
      <c r="A54" s="101" t="s">
        <v>55</v>
      </c>
      <c r="B54" s="101"/>
      <c r="C54" s="101"/>
      <c r="D54" s="101"/>
      <c r="E54" s="101"/>
    </row>
    <row r="55" spans="1:5" ht="15" customHeight="1">
      <c r="A55" s="7"/>
      <c r="B55" s="7"/>
      <c r="C55" s="7"/>
      <c r="D55" s="7"/>
      <c r="E55" s="7"/>
    </row>
    <row r="56" spans="1:5" ht="15" customHeight="1" thickBot="1">
      <c r="A56" s="14" t="s">
        <v>10</v>
      </c>
      <c r="B56" s="18" t="s">
        <v>3</v>
      </c>
      <c r="C56" s="18" t="s">
        <v>4</v>
      </c>
      <c r="D56" s="18" t="s">
        <v>5</v>
      </c>
      <c r="E56" s="18" t="s">
        <v>6</v>
      </c>
    </row>
    <row r="57" spans="2:5" ht="15" customHeight="1">
      <c r="B57" s="70"/>
      <c r="C57" s="70"/>
      <c r="D57" s="70"/>
      <c r="E57" s="70"/>
    </row>
    <row r="58" spans="1:5" ht="15" customHeight="1">
      <c r="A58" s="1" t="s">
        <v>27</v>
      </c>
      <c r="B58" s="66">
        <v>0</v>
      </c>
      <c r="C58" s="66">
        <v>0</v>
      </c>
      <c r="D58" s="66">
        <v>940070528</v>
      </c>
      <c r="E58" s="66">
        <f>SUM(B58:D58)</f>
        <v>940070528</v>
      </c>
    </row>
    <row r="59" spans="1:5" ht="15" customHeight="1">
      <c r="A59" s="1" t="s">
        <v>45</v>
      </c>
      <c r="B59" s="66">
        <v>0</v>
      </c>
      <c r="C59" s="66">
        <v>0</v>
      </c>
      <c r="D59" s="66">
        <v>1412900103.9</v>
      </c>
      <c r="E59" s="66">
        <f>SUM(B59:D59)</f>
        <v>1412900103.9</v>
      </c>
    </row>
    <row r="60" spans="1:5" ht="15" customHeight="1">
      <c r="A60" s="61" t="s">
        <v>80</v>
      </c>
      <c r="B60" s="66"/>
      <c r="C60" s="66"/>
      <c r="D60" s="66"/>
      <c r="E60" s="66">
        <f>SUM(B60:D60)</f>
        <v>0</v>
      </c>
    </row>
    <row r="61" spans="1:5" ht="15" customHeight="1">
      <c r="A61" s="1" t="s">
        <v>7</v>
      </c>
      <c r="B61" s="70"/>
      <c r="C61" s="70"/>
      <c r="D61" s="70"/>
      <c r="E61" s="70">
        <f>SUM(B61:D61)</f>
        <v>0</v>
      </c>
    </row>
    <row r="62" spans="1:5" ht="15" customHeight="1">
      <c r="A62" s="1" t="s">
        <v>8</v>
      </c>
      <c r="B62" s="70"/>
      <c r="C62" s="70"/>
      <c r="D62" s="70"/>
      <c r="E62" s="70">
        <f>SUM(B62:D62)</f>
        <v>0</v>
      </c>
    </row>
    <row r="63" spans="1:5" ht="15" customHeight="1" thickBot="1">
      <c r="A63" s="11" t="s">
        <v>13</v>
      </c>
      <c r="B63" s="71">
        <f>SUM(B58:B62)</f>
        <v>0</v>
      </c>
      <c r="C63" s="71">
        <f>SUM(C58:C62)</f>
        <v>0</v>
      </c>
      <c r="D63" s="71">
        <f>SUM(D58:D62)</f>
        <v>2352970631.9</v>
      </c>
      <c r="E63" s="71">
        <f>SUM(E58:E62)</f>
        <v>2352970631.9</v>
      </c>
    </row>
    <row r="64" ht="15" customHeight="1" thickTop="1">
      <c r="A64" s="61" t="s">
        <v>77</v>
      </c>
    </row>
    <row r="67" spans="1:5" ht="15" customHeight="1">
      <c r="A67" s="102" t="s">
        <v>46</v>
      </c>
      <c r="B67" s="102"/>
      <c r="C67" s="102"/>
      <c r="D67" s="102"/>
      <c r="E67" s="102"/>
    </row>
    <row r="68" spans="1:5" ht="15" customHeight="1">
      <c r="A68" s="102" t="s">
        <v>16</v>
      </c>
      <c r="B68" s="102"/>
      <c r="C68" s="102"/>
      <c r="D68" s="102"/>
      <c r="E68" s="102"/>
    </row>
    <row r="69" spans="1:5" ht="15" customHeight="1">
      <c r="A69" s="101" t="s">
        <v>55</v>
      </c>
      <c r="B69" s="101"/>
      <c r="C69" s="101"/>
      <c r="D69" s="101"/>
      <c r="E69" s="101"/>
    </row>
    <row r="70" spans="1:5" ht="15" customHeight="1">
      <c r="A70" s="7"/>
      <c r="B70" s="7"/>
      <c r="C70" s="7"/>
      <c r="D70" s="7"/>
      <c r="E70" s="7"/>
    </row>
    <row r="71" spans="1:5" ht="15" customHeight="1" thickBot="1">
      <c r="A71" s="14" t="s">
        <v>10</v>
      </c>
      <c r="B71" s="14" t="s">
        <v>3</v>
      </c>
      <c r="C71" s="14" t="s">
        <v>4</v>
      </c>
      <c r="D71" s="14" t="s">
        <v>5</v>
      </c>
      <c r="E71" s="14" t="s">
        <v>6</v>
      </c>
    </row>
    <row r="72" spans="2:5" ht="15" customHeight="1">
      <c r="B72" s="10"/>
      <c r="C72" s="10"/>
      <c r="D72" s="10"/>
      <c r="E72" s="10"/>
    </row>
    <row r="73" spans="1:5" ht="15" customHeight="1">
      <c r="A73" s="1" t="s">
        <v>66</v>
      </c>
      <c r="B73" s="67">
        <v>31635275.67999983</v>
      </c>
      <c r="C73" s="67">
        <f>B77</f>
        <v>31635275.67999983</v>
      </c>
      <c r="D73" s="67">
        <f>C77</f>
        <v>31635275.67999983</v>
      </c>
      <c r="E73" s="67">
        <f>B73</f>
        <v>31635275.67999983</v>
      </c>
    </row>
    <row r="74" spans="1:9" ht="15" customHeight="1">
      <c r="A74" s="1" t="s">
        <v>17</v>
      </c>
      <c r="B74" s="67">
        <v>0</v>
      </c>
      <c r="C74" s="67">
        <v>0</v>
      </c>
      <c r="D74" s="67">
        <v>1026897804</v>
      </c>
      <c r="E74" s="67">
        <f>+SUM(B74:D74)</f>
        <v>1026897804</v>
      </c>
      <c r="G74" s="49"/>
      <c r="H74" s="49"/>
      <c r="I74" s="49"/>
    </row>
    <row r="75" spans="1:5" ht="15" customHeight="1">
      <c r="A75" s="1" t="s">
        <v>18</v>
      </c>
      <c r="B75" s="67">
        <f>B73+B74</f>
        <v>31635275.67999983</v>
      </c>
      <c r="C75" s="67">
        <f>C73+C74</f>
        <v>31635275.67999983</v>
      </c>
      <c r="D75" s="67">
        <f>D73+D74</f>
        <v>1058533079.6799998</v>
      </c>
      <c r="E75" s="67">
        <f>+E73+E74</f>
        <v>1058533079.6799998</v>
      </c>
    </row>
    <row r="76" spans="1:6" ht="15" customHeight="1">
      <c r="A76" s="1" t="s">
        <v>19</v>
      </c>
      <c r="B76" s="85">
        <f>B58</f>
        <v>0</v>
      </c>
      <c r="C76" s="85">
        <f>C58</f>
        <v>0</v>
      </c>
      <c r="D76" s="85">
        <f>D58</f>
        <v>940070528</v>
      </c>
      <c r="E76" s="67">
        <f>+SUM(B76:D76)</f>
        <v>940070528</v>
      </c>
      <c r="F76" s="36"/>
    </row>
    <row r="77" spans="1:5" ht="15" customHeight="1">
      <c r="A77" s="8" t="s">
        <v>20</v>
      </c>
      <c r="B77" s="69">
        <f>B75-B76</f>
        <v>31635275.67999983</v>
      </c>
      <c r="C77" s="69">
        <f>C75-C76</f>
        <v>31635275.67999983</v>
      </c>
      <c r="D77" s="69">
        <f>D75-D76</f>
        <v>118462551.67999983</v>
      </c>
      <c r="E77" s="69">
        <f>+E75-E76</f>
        <v>118462551.67999983</v>
      </c>
    </row>
    <row r="78" spans="1:5" ht="15" customHeight="1" thickBot="1">
      <c r="A78" s="11"/>
      <c r="B78" s="12"/>
      <c r="C78" s="12"/>
      <c r="D78" s="12"/>
      <c r="E78" s="12"/>
    </row>
    <row r="79" ht="15" customHeight="1" thickTop="1">
      <c r="A79" s="61" t="s">
        <v>77</v>
      </c>
    </row>
    <row r="82" spans="1:6" ht="15" customHeight="1">
      <c r="A82" s="102" t="s">
        <v>47</v>
      </c>
      <c r="B82" s="102"/>
      <c r="C82" s="102"/>
      <c r="D82" s="102"/>
      <c r="E82" s="102"/>
      <c r="F82" s="19" t="s">
        <v>57</v>
      </c>
    </row>
    <row r="83" spans="1:10" ht="15" customHeight="1">
      <c r="A83" s="102" t="s">
        <v>52</v>
      </c>
      <c r="B83" s="102"/>
      <c r="C83" s="102"/>
      <c r="D83" s="102"/>
      <c r="E83" s="102"/>
      <c r="F83" s="19">
        <f>E74+E89</f>
        <v>2670549869.98</v>
      </c>
      <c r="H83" s="50"/>
      <c r="J83" s="17"/>
    </row>
    <row r="84" spans="1:6" ht="15" customHeight="1">
      <c r="A84" s="101" t="s">
        <v>55</v>
      </c>
      <c r="B84" s="101"/>
      <c r="C84" s="101"/>
      <c r="D84" s="101"/>
      <c r="E84" s="101"/>
      <c r="F84" s="19"/>
    </row>
    <row r="85" spans="1:5" ht="15" customHeight="1">
      <c r="A85" s="7"/>
      <c r="B85" s="7"/>
      <c r="C85" s="7"/>
      <c r="D85" s="7"/>
      <c r="E85" s="7"/>
    </row>
    <row r="86" spans="1:5" ht="15" customHeight="1" thickBot="1">
      <c r="A86" s="14" t="s">
        <v>10</v>
      </c>
      <c r="B86" s="14" t="s">
        <v>3</v>
      </c>
      <c r="C86" s="14" t="s">
        <v>4</v>
      </c>
      <c r="D86" s="14" t="s">
        <v>5</v>
      </c>
      <c r="E86" s="14" t="s">
        <v>6</v>
      </c>
    </row>
    <row r="87" spans="2:5" ht="15" customHeight="1">
      <c r="B87" s="10"/>
      <c r="C87" s="10"/>
      <c r="D87" s="10"/>
      <c r="E87" s="10"/>
    </row>
    <row r="88" spans="1:5" ht="15" customHeight="1">
      <c r="A88" s="1" t="s">
        <v>66</v>
      </c>
      <c r="B88" s="67">
        <v>31877147.71000004</v>
      </c>
      <c r="C88" s="67">
        <f>B92</f>
        <v>31877147.71000004</v>
      </c>
      <c r="D88" s="67">
        <f>C92</f>
        <v>31877147.71000004</v>
      </c>
      <c r="E88" s="67">
        <f>+B88</f>
        <v>31877147.71000004</v>
      </c>
    </row>
    <row r="89" spans="1:9" ht="15" customHeight="1">
      <c r="A89" s="1" t="s">
        <v>17</v>
      </c>
      <c r="B89" s="67">
        <v>0</v>
      </c>
      <c r="C89" s="67">
        <v>0</v>
      </c>
      <c r="D89" s="67">
        <v>1643652065.98</v>
      </c>
      <c r="E89" s="67">
        <f>SUM(B89:D89)</f>
        <v>1643652065.98</v>
      </c>
      <c r="G89" s="49"/>
      <c r="H89" s="49"/>
      <c r="I89" s="49"/>
    </row>
    <row r="90" spans="1:5" ht="15" customHeight="1">
      <c r="A90" s="1" t="s">
        <v>18</v>
      </c>
      <c r="B90" s="67">
        <f>B88+B89</f>
        <v>31877147.71000004</v>
      </c>
      <c r="C90" s="67">
        <f>C88+C89</f>
        <v>31877147.71000004</v>
      </c>
      <c r="D90" s="67">
        <f>D88+D89</f>
        <v>1675529213.69</v>
      </c>
      <c r="E90" s="67">
        <f>+E88+E89</f>
        <v>1675529213.69</v>
      </c>
    </row>
    <row r="91" spans="1:6" ht="15" customHeight="1">
      <c r="A91" s="1" t="s">
        <v>19</v>
      </c>
      <c r="B91" s="67">
        <f>B59</f>
        <v>0</v>
      </c>
      <c r="C91" s="67">
        <f>C59</f>
        <v>0</v>
      </c>
      <c r="D91" s="67">
        <f>D59</f>
        <v>1412900103.9</v>
      </c>
      <c r="E91" s="67">
        <f>+SUM(B91:D91)</f>
        <v>1412900103.9</v>
      </c>
      <c r="F91" s="36"/>
    </row>
    <row r="92" spans="1:5" ht="15" customHeight="1">
      <c r="A92" s="8" t="s">
        <v>20</v>
      </c>
      <c r="B92" s="68">
        <f>B90-B91</f>
        <v>31877147.71000004</v>
      </c>
      <c r="C92" s="68">
        <f>C90-C91</f>
        <v>31877147.71000004</v>
      </c>
      <c r="D92" s="68">
        <f>D90-D91</f>
        <v>262629109.78999996</v>
      </c>
      <c r="E92" s="68">
        <f>+E90-E91</f>
        <v>262629109.78999996</v>
      </c>
    </row>
    <row r="93" spans="1:5" ht="15" customHeight="1" thickBot="1">
      <c r="A93" s="11"/>
      <c r="B93" s="16"/>
      <c r="C93" s="11"/>
      <c r="D93" s="11"/>
      <c r="E93" s="11"/>
    </row>
    <row r="94" ht="15" customHeight="1" thickTop="1">
      <c r="A94" s="61" t="s">
        <v>77</v>
      </c>
    </row>
    <row r="97" ht="15" customHeight="1">
      <c r="A97" s="76" t="s">
        <v>88</v>
      </c>
    </row>
    <row r="98" ht="15" customHeight="1">
      <c r="A98" s="46"/>
    </row>
    <row r="99" ht="15" customHeight="1">
      <c r="A99" s="46"/>
    </row>
  </sheetData>
  <sheetProtection/>
  <mergeCells count="19">
    <mergeCell ref="A1:F1"/>
    <mergeCell ref="A7:F7"/>
    <mergeCell ref="A8:F8"/>
    <mergeCell ref="A9:F9"/>
    <mergeCell ref="A13:A15"/>
    <mergeCell ref="A16:A18"/>
    <mergeCell ref="A19:A21"/>
    <mergeCell ref="A32:F32"/>
    <mergeCell ref="A33:F33"/>
    <mergeCell ref="A34:F34"/>
    <mergeCell ref="A52:E52"/>
    <mergeCell ref="A53:E53"/>
    <mergeCell ref="A54:E54"/>
    <mergeCell ref="A67:E67"/>
    <mergeCell ref="A68:E68"/>
    <mergeCell ref="A69:E69"/>
    <mergeCell ref="A84:E84"/>
    <mergeCell ref="A83:E83"/>
    <mergeCell ref="A82:E82"/>
  </mergeCells>
  <printOptions horizontalCentered="1" verticalCentered="1"/>
  <pageMargins left="0.7086614173228347" right="1.18" top="0.3" bottom="0.2" header="0.31496062992125984" footer="0.31496062992125984"/>
  <pageSetup fitToHeight="1" fitToWidth="1"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zoomScale="90" zoomScaleNormal="90" zoomScalePageLayoutView="0" workbookViewId="0" topLeftCell="A75">
      <selection activeCell="B60" sqref="B60:D60"/>
    </sheetView>
  </sheetViews>
  <sheetFormatPr defaultColWidth="11.57421875" defaultRowHeight="15" customHeight="1"/>
  <cols>
    <col min="1" max="1" width="65.7109375" style="26" customWidth="1"/>
    <col min="2" max="2" width="25.00390625" style="20" customWidth="1"/>
    <col min="3" max="3" width="19.8515625" style="20" customWidth="1"/>
    <col min="4" max="4" width="20.28125" style="20" customWidth="1"/>
    <col min="5" max="5" width="16.8515625" style="20" bestFit="1" customWidth="1"/>
    <col min="6" max="6" width="25.28125" style="20" customWidth="1"/>
    <col min="7" max="8" width="15.140625" style="20" bestFit="1" customWidth="1"/>
    <col min="9" max="9" width="13.7109375" style="20" bestFit="1" customWidth="1"/>
    <col min="10" max="16384" width="11.57421875" style="20" customWidth="1"/>
  </cols>
  <sheetData>
    <row r="1" spans="1:6" ht="15" customHeight="1">
      <c r="A1" s="104" t="s">
        <v>21</v>
      </c>
      <c r="B1" s="104"/>
      <c r="C1" s="104"/>
      <c r="D1" s="104"/>
      <c r="E1" s="104"/>
      <c r="F1" s="104"/>
    </row>
    <row r="2" spans="1:6" ht="15" customHeight="1">
      <c r="A2" s="3" t="s">
        <v>0</v>
      </c>
      <c r="B2" s="4" t="s">
        <v>23</v>
      </c>
      <c r="C2" s="21"/>
      <c r="D2" s="21"/>
      <c r="E2" s="21"/>
      <c r="F2" s="21"/>
    </row>
    <row r="3" spans="1:6" ht="15" customHeight="1">
      <c r="A3" s="3" t="s">
        <v>1</v>
      </c>
      <c r="B3" s="4" t="s">
        <v>22</v>
      </c>
      <c r="C3" s="21"/>
      <c r="D3" s="21"/>
      <c r="E3" s="21"/>
      <c r="F3" s="21"/>
    </row>
    <row r="4" spans="1:6" ht="15" customHeight="1">
      <c r="A4" s="3" t="s">
        <v>11</v>
      </c>
      <c r="B4" s="21" t="s">
        <v>65</v>
      </c>
      <c r="C4" s="21"/>
      <c r="D4" s="21"/>
      <c r="E4" s="21"/>
      <c r="F4" s="21"/>
    </row>
    <row r="5" spans="1:6" ht="15" customHeight="1">
      <c r="A5" s="3" t="s">
        <v>50</v>
      </c>
      <c r="B5" s="22" t="s">
        <v>83</v>
      </c>
      <c r="C5" s="21"/>
      <c r="D5" s="21"/>
      <c r="E5" s="21"/>
      <c r="F5" s="21"/>
    </row>
    <row r="7" spans="1:6" ht="15" customHeight="1">
      <c r="A7" s="104" t="s">
        <v>9</v>
      </c>
      <c r="B7" s="104"/>
      <c r="C7" s="104"/>
      <c r="D7" s="104"/>
      <c r="E7" s="104"/>
      <c r="F7" s="104"/>
    </row>
    <row r="8" spans="1:6" ht="15" customHeight="1">
      <c r="A8" s="104" t="s">
        <v>12</v>
      </c>
      <c r="B8" s="104"/>
      <c r="C8" s="104"/>
      <c r="D8" s="104"/>
      <c r="E8" s="104"/>
      <c r="F8" s="104"/>
    </row>
    <row r="9" spans="1:6" ht="15" customHeight="1">
      <c r="A9" s="105" t="s">
        <v>53</v>
      </c>
      <c r="B9" s="105"/>
      <c r="C9" s="105"/>
      <c r="D9" s="105"/>
      <c r="E9" s="105"/>
      <c r="F9" s="105"/>
    </row>
    <row r="10" spans="1:6" s="33" customFormat="1" ht="15" customHeight="1">
      <c r="A10" s="105"/>
      <c r="B10" s="105"/>
      <c r="C10" s="105"/>
      <c r="D10" s="105"/>
      <c r="E10" s="105"/>
      <c r="F10" s="105"/>
    </row>
    <row r="11" spans="1:6" ht="15" customHeight="1" thickBot="1">
      <c r="A11" s="14" t="s">
        <v>68</v>
      </c>
      <c r="B11" s="24"/>
      <c r="C11" s="25" t="s">
        <v>28</v>
      </c>
      <c r="D11" s="25" t="s">
        <v>29</v>
      </c>
      <c r="E11" s="25" t="s">
        <v>30</v>
      </c>
      <c r="F11" s="25" t="s">
        <v>76</v>
      </c>
    </row>
    <row r="12" spans="3:6" ht="15">
      <c r="C12" s="27"/>
      <c r="D12" s="27"/>
      <c r="E12" s="27"/>
      <c r="F12" s="27"/>
    </row>
    <row r="13" spans="1:10" ht="15">
      <c r="A13" s="107" t="s">
        <v>24</v>
      </c>
      <c r="B13" s="8" t="s">
        <v>62</v>
      </c>
      <c r="C13" s="77">
        <v>1862</v>
      </c>
      <c r="D13" s="77">
        <v>174</v>
      </c>
      <c r="E13" s="77">
        <v>259</v>
      </c>
      <c r="F13" s="77">
        <f>E13</f>
        <v>259</v>
      </c>
      <c r="H13" s="60"/>
      <c r="I13" s="60"/>
      <c r="J13" s="60"/>
    </row>
    <row r="14" spans="1:10" ht="15" customHeight="1">
      <c r="A14" s="107"/>
      <c r="B14" s="8" t="s">
        <v>63</v>
      </c>
      <c r="C14" s="78">
        <v>0</v>
      </c>
      <c r="D14" s="78">
        <v>1613</v>
      </c>
      <c r="E14" s="78">
        <v>1556</v>
      </c>
      <c r="F14" s="78">
        <f>AVERAGE(C14:E14)</f>
        <v>1056.3333333333333</v>
      </c>
      <c r="H14" s="60"/>
      <c r="I14" s="60"/>
      <c r="J14" s="60"/>
    </row>
    <row r="15" spans="1:10" ht="15" customHeight="1">
      <c r="A15" s="107"/>
      <c r="B15" s="8" t="s">
        <v>64</v>
      </c>
      <c r="C15" s="79">
        <v>0</v>
      </c>
      <c r="D15" s="79">
        <v>1816</v>
      </c>
      <c r="E15" s="79">
        <v>105</v>
      </c>
      <c r="F15" s="79">
        <f>AVERAGE(C15:E15)</f>
        <v>640.3333333333334</v>
      </c>
      <c r="H15" s="60"/>
      <c r="I15" s="60"/>
      <c r="J15" s="60"/>
    </row>
    <row r="16" spans="1:10" ht="15">
      <c r="A16" s="107" t="s">
        <v>25</v>
      </c>
      <c r="B16" s="8" t="s">
        <v>62</v>
      </c>
      <c r="C16" s="80">
        <v>1236</v>
      </c>
      <c r="D16" s="80">
        <v>156</v>
      </c>
      <c r="E16" s="80">
        <v>175</v>
      </c>
      <c r="F16" s="80">
        <f>E16</f>
        <v>175</v>
      </c>
      <c r="H16" s="60"/>
      <c r="I16" s="60"/>
      <c r="J16" s="60"/>
    </row>
    <row r="17" spans="1:10" ht="15" customHeight="1">
      <c r="A17" s="107"/>
      <c r="B17" s="8" t="s">
        <v>63</v>
      </c>
      <c r="C17" s="79">
        <v>0</v>
      </c>
      <c r="D17" s="79">
        <v>952</v>
      </c>
      <c r="E17" s="79">
        <v>957</v>
      </c>
      <c r="F17" s="79">
        <f>AVERAGE(C17:E17)</f>
        <v>636.3333333333334</v>
      </c>
      <c r="H17" s="60"/>
      <c r="I17" s="60"/>
      <c r="J17" s="60"/>
    </row>
    <row r="18" spans="1:10" ht="15" customHeight="1">
      <c r="A18" s="107"/>
      <c r="B18" s="8" t="s">
        <v>64</v>
      </c>
      <c r="C18" s="79">
        <v>0</v>
      </c>
      <c r="D18" s="79">
        <v>1203</v>
      </c>
      <c r="E18" s="79">
        <v>107</v>
      </c>
      <c r="F18" s="79">
        <f>AVERAGE(C18:E18)</f>
        <v>436.6666666666667</v>
      </c>
      <c r="H18" s="60"/>
      <c r="I18" s="60"/>
      <c r="J18" s="60"/>
    </row>
    <row r="19" spans="1:10" ht="15">
      <c r="A19" s="108" t="s">
        <v>26</v>
      </c>
      <c r="B19" s="8" t="s">
        <v>62</v>
      </c>
      <c r="C19" s="80">
        <v>2344</v>
      </c>
      <c r="D19" s="80">
        <v>136</v>
      </c>
      <c r="E19" s="80">
        <v>136</v>
      </c>
      <c r="F19" s="80">
        <f>E19</f>
        <v>136</v>
      </c>
      <c r="H19" s="60"/>
      <c r="I19" s="60"/>
      <c r="J19" s="60"/>
    </row>
    <row r="20" spans="1:10" ht="15" customHeight="1">
      <c r="A20" s="108"/>
      <c r="B20" s="8" t="s">
        <v>63</v>
      </c>
      <c r="C20" s="79">
        <v>0</v>
      </c>
      <c r="D20" s="79">
        <v>2270</v>
      </c>
      <c r="E20" s="79">
        <v>2355</v>
      </c>
      <c r="F20" s="79">
        <f>AVERAGE(C20:E20)</f>
        <v>1541.6666666666667</v>
      </c>
      <c r="H20" s="60"/>
      <c r="I20" s="60"/>
      <c r="J20" s="60"/>
    </row>
    <row r="21" spans="1:10" ht="15" customHeight="1">
      <c r="A21" s="108"/>
      <c r="B21" s="8" t="s">
        <v>64</v>
      </c>
      <c r="C21" s="79">
        <v>0</v>
      </c>
      <c r="D21" s="79">
        <v>2242</v>
      </c>
      <c r="E21" s="79">
        <v>0</v>
      </c>
      <c r="F21" s="79">
        <f>AVERAGE(C21:E21)</f>
        <v>747.3333333333334</v>
      </c>
      <c r="H21" s="60"/>
      <c r="I21" s="60"/>
      <c r="J21" s="60"/>
    </row>
    <row r="22" spans="1:10" ht="15" customHeight="1">
      <c r="A22" s="92" t="s">
        <v>90</v>
      </c>
      <c r="B22" s="90" t="s">
        <v>62</v>
      </c>
      <c r="C22" s="79">
        <v>0</v>
      </c>
      <c r="D22" s="79">
        <v>0</v>
      </c>
      <c r="E22" s="79">
        <v>0</v>
      </c>
      <c r="F22" s="79">
        <f>E22</f>
        <v>0</v>
      </c>
      <c r="H22" s="86"/>
      <c r="I22" s="86"/>
      <c r="J22" s="86"/>
    </row>
    <row r="23" spans="1:10" ht="15" customHeight="1">
      <c r="A23" s="91"/>
      <c r="B23" s="90" t="s">
        <v>63</v>
      </c>
      <c r="C23" s="79">
        <v>0</v>
      </c>
      <c r="D23" s="79">
        <v>0</v>
      </c>
      <c r="E23" s="79">
        <v>0</v>
      </c>
      <c r="F23" s="79">
        <f>AVERAGE(C23:E23)</f>
        <v>0</v>
      </c>
      <c r="H23" s="86"/>
      <c r="I23" s="86"/>
      <c r="J23" s="86"/>
    </row>
    <row r="24" spans="1:10" ht="15" customHeight="1">
      <c r="A24" s="91"/>
      <c r="B24" s="90" t="s">
        <v>64</v>
      </c>
      <c r="C24" s="79">
        <v>0</v>
      </c>
      <c r="D24" s="79">
        <v>0</v>
      </c>
      <c r="E24" s="79">
        <v>0</v>
      </c>
      <c r="F24" s="79">
        <f>AVERAGE(C24:E24)</f>
        <v>0</v>
      </c>
      <c r="H24" s="86"/>
      <c r="I24" s="86"/>
      <c r="J24" s="86"/>
    </row>
    <row r="25" spans="1:10" ht="15" customHeight="1">
      <c r="A25" s="88"/>
      <c r="B25" s="8"/>
      <c r="C25" s="79"/>
      <c r="D25" s="79"/>
      <c r="E25" s="79"/>
      <c r="F25" s="79"/>
      <c r="H25" s="86"/>
      <c r="I25" s="86"/>
      <c r="J25" s="86"/>
    </row>
    <row r="26" spans="3:6" ht="15" customHeight="1">
      <c r="C26" s="78"/>
      <c r="D26" s="78"/>
      <c r="E26" s="78"/>
      <c r="F26" s="78"/>
    </row>
    <row r="27" spans="1:6" ht="15" customHeight="1" thickBot="1">
      <c r="A27" s="29" t="s">
        <v>13</v>
      </c>
      <c r="B27" s="30" t="s">
        <v>54</v>
      </c>
      <c r="C27" s="81">
        <f>+C14+C15+C17+C18+C20+C23+C24+C21</f>
        <v>0</v>
      </c>
      <c r="D27" s="81">
        <f>+D14+D15+D17+D18+D20+D23+D24+D21</f>
        <v>10096</v>
      </c>
      <c r="E27" s="81">
        <f>+E14+E15+E17+E18+E20+E23+E24+E21</f>
        <v>5080</v>
      </c>
      <c r="F27" s="81">
        <f>AVERAGE(C27:E27)</f>
        <v>5058.666666666667</v>
      </c>
    </row>
    <row r="28" spans="1:6" ht="15" customHeight="1" thickTop="1">
      <c r="A28" s="53" t="s">
        <v>70</v>
      </c>
      <c r="B28" s="33"/>
      <c r="C28" s="33"/>
      <c r="D28" s="33"/>
      <c r="E28" s="33"/>
      <c r="F28" s="33"/>
    </row>
    <row r="29" ht="15" customHeight="1">
      <c r="A29" s="61" t="s">
        <v>77</v>
      </c>
    </row>
    <row r="30" ht="15" customHeight="1">
      <c r="A30" s="1"/>
    </row>
    <row r="32" spans="1:6" ht="15" customHeight="1">
      <c r="A32" s="105" t="s">
        <v>14</v>
      </c>
      <c r="B32" s="105"/>
      <c r="C32" s="105"/>
      <c r="D32" s="105"/>
      <c r="E32" s="105"/>
      <c r="F32" s="105"/>
    </row>
    <row r="33" spans="1:6" ht="15" customHeight="1">
      <c r="A33" s="104" t="s">
        <v>32</v>
      </c>
      <c r="B33" s="104"/>
      <c r="C33" s="104"/>
      <c r="D33" s="104"/>
      <c r="E33" s="104"/>
      <c r="F33" s="104"/>
    </row>
    <row r="34" spans="1:6" ht="15" customHeight="1">
      <c r="A34" s="105" t="s">
        <v>55</v>
      </c>
      <c r="B34" s="105"/>
      <c r="C34" s="105"/>
      <c r="D34" s="105"/>
      <c r="E34" s="105"/>
      <c r="F34" s="105"/>
    </row>
    <row r="35" spans="1:5" ht="15" customHeight="1">
      <c r="A35" s="106"/>
      <c r="B35" s="106"/>
      <c r="C35" s="106"/>
      <c r="D35" s="106"/>
      <c r="E35" s="106"/>
    </row>
    <row r="36" spans="1:6" ht="15" customHeight="1" thickBot="1">
      <c r="A36" s="47" t="s">
        <v>68</v>
      </c>
      <c r="B36" s="24"/>
      <c r="C36" s="25" t="s">
        <v>28</v>
      </c>
      <c r="D36" s="25" t="s">
        <v>29</v>
      </c>
      <c r="E36" s="25" t="s">
        <v>30</v>
      </c>
      <c r="F36" s="25" t="s">
        <v>31</v>
      </c>
    </row>
    <row r="37" spans="3:6" ht="15" customHeight="1">
      <c r="C37" s="34"/>
      <c r="D37" s="34"/>
      <c r="E37" s="34"/>
      <c r="F37" s="34"/>
    </row>
    <row r="38" spans="1:6" ht="15" customHeight="1">
      <c r="A38" s="28" t="s">
        <v>24</v>
      </c>
      <c r="B38" s="20" t="s">
        <v>60</v>
      </c>
      <c r="C38" s="82">
        <v>0</v>
      </c>
      <c r="D38" s="82">
        <v>239078860</v>
      </c>
      <c r="E38" s="82">
        <v>230630320</v>
      </c>
      <c r="F38" s="82">
        <f aca="true" t="shared" si="0" ref="F38:F45">SUM(C38:E38)</f>
        <v>469709180</v>
      </c>
    </row>
    <row r="39" spans="1:6" ht="15" customHeight="1">
      <c r="A39" s="28"/>
      <c r="B39" s="20" t="s">
        <v>59</v>
      </c>
      <c r="C39" s="83">
        <v>0</v>
      </c>
      <c r="D39" s="83">
        <v>269167520</v>
      </c>
      <c r="E39" s="83">
        <v>15563100</v>
      </c>
      <c r="F39" s="82">
        <f t="shared" si="0"/>
        <v>284730620</v>
      </c>
    </row>
    <row r="40" spans="1:6" ht="15" customHeight="1">
      <c r="A40" s="28" t="s">
        <v>25</v>
      </c>
      <c r="B40" s="20" t="s">
        <v>60</v>
      </c>
      <c r="C40" s="83">
        <v>0</v>
      </c>
      <c r="D40" s="83">
        <v>56323600</v>
      </c>
      <c r="E40" s="83">
        <v>55612144</v>
      </c>
      <c r="F40" s="82">
        <f t="shared" si="0"/>
        <v>111935744</v>
      </c>
    </row>
    <row r="41" spans="1:6" ht="15" customHeight="1">
      <c r="A41" s="28"/>
      <c r="B41" s="20" t="s">
        <v>59</v>
      </c>
      <c r="C41" s="83">
        <v>0</v>
      </c>
      <c r="D41" s="83">
        <v>71145600</v>
      </c>
      <c r="E41" s="83">
        <v>6343816</v>
      </c>
      <c r="F41" s="82">
        <f t="shared" si="0"/>
        <v>77489416</v>
      </c>
    </row>
    <row r="42" spans="1:6" ht="15" customHeight="1">
      <c r="A42" s="28" t="s">
        <v>26</v>
      </c>
      <c r="B42" s="20" t="s">
        <v>60</v>
      </c>
      <c r="C42" s="83">
        <v>0</v>
      </c>
      <c r="D42" s="83">
        <v>521262499.9</v>
      </c>
      <c r="E42" s="83">
        <v>541237499.9</v>
      </c>
      <c r="F42" s="82">
        <f t="shared" si="0"/>
        <v>1062499999.8</v>
      </c>
    </row>
    <row r="43" spans="1:6" ht="15" customHeight="1">
      <c r="A43" s="28"/>
      <c r="B43" s="20" t="s">
        <v>59</v>
      </c>
      <c r="C43" s="83">
        <v>0</v>
      </c>
      <c r="D43" s="83">
        <v>515087395.6999999</v>
      </c>
      <c r="E43" s="83">
        <v>0</v>
      </c>
      <c r="F43" s="82">
        <f t="shared" si="0"/>
        <v>515087395.6999999</v>
      </c>
    </row>
    <row r="44" spans="1:6" ht="15" customHeight="1">
      <c r="A44" s="89" t="s">
        <v>90</v>
      </c>
      <c r="B44" s="58" t="s">
        <v>60</v>
      </c>
      <c r="C44" s="83">
        <v>0</v>
      </c>
      <c r="D44" s="83">
        <v>0</v>
      </c>
      <c r="E44" s="83">
        <v>0</v>
      </c>
      <c r="F44" s="82">
        <f t="shared" si="0"/>
        <v>0</v>
      </c>
    </row>
    <row r="45" spans="1:6" ht="15" customHeight="1">
      <c r="A45" s="89"/>
      <c r="B45" s="58" t="s">
        <v>59</v>
      </c>
      <c r="C45" s="82">
        <v>0</v>
      </c>
      <c r="D45" s="82">
        <v>0</v>
      </c>
      <c r="E45" s="82">
        <v>0</v>
      </c>
      <c r="F45" s="82">
        <f t="shared" si="0"/>
        <v>0</v>
      </c>
    </row>
    <row r="46" spans="1:6" ht="15" customHeight="1" thickBot="1">
      <c r="A46" s="29" t="s">
        <v>13</v>
      </c>
      <c r="B46" s="30"/>
      <c r="C46" s="84">
        <f>SUM(C38:C45)</f>
        <v>0</v>
      </c>
      <c r="D46" s="84">
        <f>SUM(D38:D45)</f>
        <v>1672065475.6</v>
      </c>
      <c r="E46" s="84">
        <f>SUM(E38:E45)</f>
        <v>849386879.9</v>
      </c>
      <c r="F46" s="84">
        <f>SUM(F38:F45)</f>
        <v>2521452355.5</v>
      </c>
    </row>
    <row r="47" ht="15" customHeight="1" thickTop="1">
      <c r="A47" s="32" t="s">
        <v>44</v>
      </c>
    </row>
    <row r="48" ht="15" customHeight="1">
      <c r="A48" s="61" t="s">
        <v>77</v>
      </c>
    </row>
    <row r="49" ht="15" customHeight="1">
      <c r="A49" s="35"/>
    </row>
    <row r="50" ht="15" customHeight="1">
      <c r="A50" s="35"/>
    </row>
    <row r="51" ht="15" customHeight="1">
      <c r="A51" s="35"/>
    </row>
    <row r="52" spans="1:5" ht="15" customHeight="1">
      <c r="A52" s="104" t="s">
        <v>15</v>
      </c>
      <c r="B52" s="104"/>
      <c r="C52" s="104"/>
      <c r="D52" s="104"/>
      <c r="E52" s="104"/>
    </row>
    <row r="53" spans="1:5" ht="15" customHeight="1">
      <c r="A53" s="104" t="s">
        <v>33</v>
      </c>
      <c r="B53" s="104"/>
      <c r="C53" s="104"/>
      <c r="D53" s="104"/>
      <c r="E53" s="104"/>
    </row>
    <row r="54" spans="1:5" ht="15" customHeight="1">
      <c r="A54" s="106" t="s">
        <v>55</v>
      </c>
      <c r="B54" s="106"/>
      <c r="C54" s="106"/>
      <c r="D54" s="106"/>
      <c r="E54" s="106"/>
    </row>
    <row r="55" spans="1:5" ht="15" customHeight="1">
      <c r="A55" s="106"/>
      <c r="B55" s="106"/>
      <c r="C55" s="106"/>
      <c r="D55" s="106"/>
      <c r="E55" s="106"/>
    </row>
    <row r="56" spans="1:5" ht="15" customHeight="1" thickBot="1">
      <c r="A56" s="23" t="s">
        <v>10</v>
      </c>
      <c r="B56" s="25" t="s">
        <v>28</v>
      </c>
      <c r="C56" s="25" t="s">
        <v>29</v>
      </c>
      <c r="D56" s="25" t="s">
        <v>30</v>
      </c>
      <c r="E56" s="25" t="s">
        <v>31</v>
      </c>
    </row>
    <row r="57" spans="2:5" ht="15" customHeight="1">
      <c r="B57" s="27"/>
      <c r="C57" s="27"/>
      <c r="D57" s="27"/>
      <c r="E57" s="27"/>
    </row>
    <row r="58" spans="1:5" ht="15" customHeight="1">
      <c r="A58" s="26" t="s">
        <v>27</v>
      </c>
      <c r="B58" s="79">
        <v>0</v>
      </c>
      <c r="C58" s="79">
        <v>635715580</v>
      </c>
      <c r="D58" s="79">
        <v>308149380</v>
      </c>
      <c r="E58" s="27">
        <f>SUM(B58:D58)</f>
        <v>943864960</v>
      </c>
    </row>
    <row r="59" spans="1:5" ht="15" customHeight="1">
      <c r="A59" s="26" t="s">
        <v>45</v>
      </c>
      <c r="B59" s="79">
        <v>0</v>
      </c>
      <c r="C59" s="79">
        <v>1036349895.5999999</v>
      </c>
      <c r="D59" s="79">
        <v>541237499.9</v>
      </c>
      <c r="E59" s="27">
        <f>SUM(B59:D59)</f>
        <v>1577587395.5</v>
      </c>
    </row>
    <row r="60" spans="1:5" ht="15" customHeight="1">
      <c r="A60" s="95"/>
      <c r="B60" s="96"/>
      <c r="C60" s="96"/>
      <c r="D60" s="96"/>
      <c r="E60" s="97">
        <f>SUM(B60:D60)</f>
        <v>0</v>
      </c>
    </row>
    <row r="61" spans="1:5" ht="15" customHeight="1">
      <c r="A61" s="26" t="s">
        <v>7</v>
      </c>
      <c r="B61" s="78"/>
      <c r="C61" s="78"/>
      <c r="D61" s="78"/>
      <c r="E61" s="27">
        <f>SUM(B61:D61)</f>
        <v>0</v>
      </c>
    </row>
    <row r="62" spans="1:5" ht="15" customHeight="1">
      <c r="A62" s="26" t="s">
        <v>8</v>
      </c>
      <c r="B62" s="78"/>
      <c r="C62" s="78"/>
      <c r="D62" s="78"/>
      <c r="E62" s="27">
        <f>SUM(B62:D62)</f>
        <v>0</v>
      </c>
    </row>
    <row r="63" spans="1:5" ht="15" customHeight="1" thickBot="1">
      <c r="A63" s="29" t="s">
        <v>13</v>
      </c>
      <c r="B63" s="81">
        <f>SUM(B58:B62)</f>
        <v>0</v>
      </c>
      <c r="C63" s="81">
        <f>SUM(C58:C62)</f>
        <v>1672065475.6</v>
      </c>
      <c r="D63" s="81">
        <f>SUM(D58:D62)</f>
        <v>849386879.9</v>
      </c>
      <c r="E63" s="31">
        <f>SUM(E58:E62)</f>
        <v>2521452355.5</v>
      </c>
    </row>
    <row r="64" ht="15" customHeight="1" thickTop="1">
      <c r="A64" s="61" t="s">
        <v>77</v>
      </c>
    </row>
    <row r="65" ht="15" customHeight="1">
      <c r="A65" s="1"/>
    </row>
    <row r="67" spans="1:5" ht="15" customHeight="1">
      <c r="A67" s="104" t="s">
        <v>46</v>
      </c>
      <c r="B67" s="104"/>
      <c r="C67" s="104"/>
      <c r="D67" s="104"/>
      <c r="E67" s="104"/>
    </row>
    <row r="68" spans="1:5" ht="15" customHeight="1">
      <c r="A68" s="104" t="s">
        <v>16</v>
      </c>
      <c r="B68" s="104"/>
      <c r="C68" s="104"/>
      <c r="D68" s="104"/>
      <c r="E68" s="104"/>
    </row>
    <row r="69" spans="1:5" ht="15" customHeight="1">
      <c r="A69" s="105" t="s">
        <v>55</v>
      </c>
      <c r="B69" s="105"/>
      <c r="C69" s="105"/>
      <c r="D69" s="105"/>
      <c r="E69" s="105"/>
    </row>
    <row r="70" spans="1:5" ht="15" customHeight="1">
      <c r="A70" s="106"/>
      <c r="B70" s="106"/>
      <c r="C70" s="106"/>
      <c r="D70" s="106"/>
      <c r="E70" s="106"/>
    </row>
    <row r="71" spans="1:5" ht="15" customHeight="1" thickBot="1">
      <c r="A71" s="37" t="s">
        <v>10</v>
      </c>
      <c r="B71" s="39" t="s">
        <v>28</v>
      </c>
      <c r="C71" s="39" t="s">
        <v>29</v>
      </c>
      <c r="D71" s="39" t="s">
        <v>30</v>
      </c>
      <c r="E71" s="39" t="s">
        <v>31</v>
      </c>
    </row>
    <row r="72" spans="2:5" ht="15" customHeight="1">
      <c r="B72" s="27"/>
      <c r="C72" s="27"/>
      <c r="D72" s="27"/>
      <c r="E72" s="27"/>
    </row>
    <row r="73" spans="1:5" ht="15" customHeight="1">
      <c r="A73" s="20" t="s">
        <v>66</v>
      </c>
      <c r="B73" s="78">
        <f>'I T'!E77</f>
        <v>118462551.67999983</v>
      </c>
      <c r="C73" s="78">
        <f>B77</f>
        <v>118462551.67999983</v>
      </c>
      <c r="D73" s="78">
        <f>C77</f>
        <v>108472523.67999983</v>
      </c>
      <c r="E73" s="78">
        <f>B73</f>
        <v>118462551.67999983</v>
      </c>
    </row>
    <row r="74" spans="1:9" ht="15" customHeight="1">
      <c r="A74" s="20" t="s">
        <v>17</v>
      </c>
      <c r="B74" s="78">
        <v>0</v>
      </c>
      <c r="C74" s="78">
        <v>625725552</v>
      </c>
      <c r="D74" s="78">
        <v>321133452</v>
      </c>
      <c r="E74" s="78">
        <f>SUM(B74:D74)</f>
        <v>946859004</v>
      </c>
      <c r="G74" s="49"/>
      <c r="H74" s="49"/>
      <c r="I74" s="49"/>
    </row>
    <row r="75" spans="1:9" ht="15" customHeight="1">
      <c r="A75" s="20" t="s">
        <v>18</v>
      </c>
      <c r="B75" s="78">
        <f>+B73+B74</f>
        <v>118462551.67999983</v>
      </c>
      <c r="C75" s="78">
        <f>+C73+C74</f>
        <v>744188103.6799998</v>
      </c>
      <c r="D75" s="78">
        <f>+D73+D74</f>
        <v>429605975.6799998</v>
      </c>
      <c r="E75" s="78">
        <f>+E73+E74</f>
        <v>1065321555.6799998</v>
      </c>
      <c r="G75" s="46"/>
      <c r="H75" s="46"/>
      <c r="I75" s="46"/>
    </row>
    <row r="76" spans="1:9" ht="15" customHeight="1">
      <c r="A76" s="20" t="s">
        <v>19</v>
      </c>
      <c r="B76" s="98">
        <f>B58</f>
        <v>0</v>
      </c>
      <c r="C76" s="98">
        <f>C58</f>
        <v>635715580</v>
      </c>
      <c r="D76" s="98">
        <f>D58</f>
        <v>308149380</v>
      </c>
      <c r="E76" s="79">
        <f>SUM(B76:D76)</f>
        <v>943864960</v>
      </c>
      <c r="F76" s="36"/>
      <c r="G76" s="46"/>
      <c r="H76" s="46"/>
      <c r="I76" s="46"/>
    </row>
    <row r="77" spans="1:9" ht="15" customHeight="1">
      <c r="A77" s="33" t="s">
        <v>20</v>
      </c>
      <c r="B77" s="99">
        <f>+B75-B76</f>
        <v>118462551.67999983</v>
      </c>
      <c r="C77" s="99">
        <f>+C75-C76</f>
        <v>108472523.67999983</v>
      </c>
      <c r="D77" s="99">
        <f>+D75-D76</f>
        <v>121456595.67999983</v>
      </c>
      <c r="E77" s="99">
        <f>+E75-E76</f>
        <v>121456595.67999983</v>
      </c>
      <c r="G77" s="46"/>
      <c r="H77" s="46"/>
      <c r="I77" s="46"/>
    </row>
    <row r="78" spans="1:9" ht="15" customHeight="1" thickBot="1">
      <c r="A78" s="30"/>
      <c r="B78" s="31"/>
      <c r="C78" s="31"/>
      <c r="D78" s="31"/>
      <c r="E78" s="31"/>
      <c r="G78" s="46"/>
      <c r="H78" s="46"/>
      <c r="I78" s="46"/>
    </row>
    <row r="79" spans="1:9" ht="15" customHeight="1" thickTop="1">
      <c r="A79" s="61" t="s">
        <v>77</v>
      </c>
      <c r="G79" s="46"/>
      <c r="H79" s="46"/>
      <c r="I79" s="46"/>
    </row>
    <row r="80" spans="1:9" ht="15" customHeight="1">
      <c r="A80" s="1"/>
      <c r="G80" s="46"/>
      <c r="H80" s="46"/>
      <c r="I80" s="46"/>
    </row>
    <row r="81" spans="1:9" ht="15" customHeight="1">
      <c r="A81" s="20"/>
      <c r="G81" s="46"/>
      <c r="H81" s="46"/>
      <c r="I81" s="46"/>
    </row>
    <row r="82" spans="1:9" ht="15" customHeight="1">
      <c r="A82" s="104" t="s">
        <v>47</v>
      </c>
      <c r="B82" s="104"/>
      <c r="C82" s="104"/>
      <c r="D82" s="104"/>
      <c r="E82" s="104"/>
      <c r="F82" s="21" t="s">
        <v>57</v>
      </c>
      <c r="G82" s="46"/>
      <c r="H82" s="46"/>
      <c r="I82" s="35"/>
    </row>
    <row r="83" spans="1:9" ht="15" customHeight="1">
      <c r="A83" s="104" t="s">
        <v>52</v>
      </c>
      <c r="B83" s="104"/>
      <c r="C83" s="104"/>
      <c r="D83" s="104"/>
      <c r="E83" s="104"/>
      <c r="F83" s="48">
        <f>E74+E89</f>
        <v>2425729123</v>
      </c>
      <c r="G83" s="46"/>
      <c r="H83" s="50"/>
      <c r="I83" s="46"/>
    </row>
    <row r="84" spans="1:9" ht="15" customHeight="1">
      <c r="A84" s="105" t="s">
        <v>55</v>
      </c>
      <c r="B84" s="105"/>
      <c r="C84" s="105"/>
      <c r="D84" s="105"/>
      <c r="E84" s="105"/>
      <c r="F84" s="48"/>
      <c r="G84" s="46"/>
      <c r="H84" s="46"/>
      <c r="I84" s="46"/>
    </row>
    <row r="85" spans="1:9" ht="15" customHeight="1">
      <c r="A85" s="106"/>
      <c r="B85" s="106"/>
      <c r="C85" s="106"/>
      <c r="D85" s="106"/>
      <c r="E85" s="106"/>
      <c r="G85" s="46"/>
      <c r="H85" s="46"/>
      <c r="I85" s="46"/>
    </row>
    <row r="86" spans="1:9" ht="15" customHeight="1" thickBot="1">
      <c r="A86" s="37" t="s">
        <v>10</v>
      </c>
      <c r="B86" s="39" t="s">
        <v>28</v>
      </c>
      <c r="C86" s="39" t="s">
        <v>29</v>
      </c>
      <c r="D86" s="39" t="s">
        <v>30</v>
      </c>
      <c r="E86" s="39" t="s">
        <v>31</v>
      </c>
      <c r="G86" s="46"/>
      <c r="H86" s="46"/>
      <c r="I86" s="46"/>
    </row>
    <row r="87" spans="2:9" ht="15" customHeight="1">
      <c r="B87" s="27"/>
      <c r="C87" s="27"/>
      <c r="D87" s="27"/>
      <c r="E87" s="27"/>
      <c r="G87" s="46"/>
      <c r="H87" s="46"/>
      <c r="I87" s="46"/>
    </row>
    <row r="88" spans="1:9" ht="15" customHeight="1">
      <c r="A88" s="20" t="s">
        <v>66</v>
      </c>
      <c r="B88" s="78">
        <f>'I T'!E92</f>
        <v>262629109.78999996</v>
      </c>
      <c r="C88" s="78">
        <f>B92</f>
        <v>262629109.78999996</v>
      </c>
      <c r="D88" s="78">
        <f>C92</f>
        <v>196755897.19000006</v>
      </c>
      <c r="E88" s="78">
        <f>+B88</f>
        <v>262629109.78999996</v>
      </c>
      <c r="G88" s="46"/>
      <c r="H88" s="46"/>
      <c r="I88" s="46"/>
    </row>
    <row r="89" spans="1:9" ht="15" customHeight="1">
      <c r="A89" s="20" t="s">
        <v>17</v>
      </c>
      <c r="B89" s="78">
        <v>0</v>
      </c>
      <c r="C89" s="78">
        <v>970476683</v>
      </c>
      <c r="D89" s="78">
        <v>508393436</v>
      </c>
      <c r="E89" s="78">
        <f>SUM(B89:D89)</f>
        <v>1478870119</v>
      </c>
      <c r="G89" s="49"/>
      <c r="H89" s="49"/>
      <c r="I89" s="49"/>
    </row>
    <row r="90" spans="1:5" ht="15" customHeight="1">
      <c r="A90" s="20" t="s">
        <v>18</v>
      </c>
      <c r="B90" s="78">
        <f>+B88+B89</f>
        <v>262629109.78999996</v>
      </c>
      <c r="C90" s="78">
        <f>+C88+C89</f>
        <v>1233105792.79</v>
      </c>
      <c r="D90" s="78">
        <f>+D88+D89</f>
        <v>705149333.19</v>
      </c>
      <c r="E90" s="78">
        <f>+E88+E89</f>
        <v>1741499228.79</v>
      </c>
    </row>
    <row r="91" spans="1:6" ht="15" customHeight="1">
      <c r="A91" s="20" t="s">
        <v>19</v>
      </c>
      <c r="B91" s="98">
        <f>B59</f>
        <v>0</v>
      </c>
      <c r="C91" s="98">
        <f>C59</f>
        <v>1036349895.5999999</v>
      </c>
      <c r="D91" s="98">
        <f>D59</f>
        <v>541237499.9</v>
      </c>
      <c r="E91" s="79">
        <f>SUM(B91:D91)</f>
        <v>1577587395.5</v>
      </c>
      <c r="F91" s="36"/>
    </row>
    <row r="92" spans="1:5" ht="15" customHeight="1">
      <c r="A92" s="33" t="s">
        <v>20</v>
      </c>
      <c r="B92" s="99">
        <f>+B90-B91</f>
        <v>262629109.78999996</v>
      </c>
      <c r="C92" s="99">
        <f>+C90-C91</f>
        <v>196755897.19000006</v>
      </c>
      <c r="D92" s="99">
        <f>+D90-D91</f>
        <v>163911833.29000008</v>
      </c>
      <c r="E92" s="99">
        <f>+E90-E91</f>
        <v>163911833.28999996</v>
      </c>
    </row>
    <row r="93" spans="1:5" ht="15" customHeight="1" thickBot="1">
      <c r="A93" s="30"/>
      <c r="B93" s="31"/>
      <c r="C93" s="31"/>
      <c r="D93" s="31"/>
      <c r="E93" s="31"/>
    </row>
    <row r="94" ht="15" customHeight="1" thickTop="1">
      <c r="A94" s="61" t="s">
        <v>77</v>
      </c>
    </row>
    <row r="97" ht="15" customHeight="1">
      <c r="A97" s="46"/>
    </row>
    <row r="98" ht="15" customHeight="1">
      <c r="A98" s="76" t="s">
        <v>88</v>
      </c>
    </row>
    <row r="99" ht="15" customHeight="1">
      <c r="A99" s="46"/>
    </row>
  </sheetData>
  <sheetProtection/>
  <mergeCells count="24">
    <mergeCell ref="A55:E55"/>
    <mergeCell ref="A1:F1"/>
    <mergeCell ref="A7:F7"/>
    <mergeCell ref="A8:F8"/>
    <mergeCell ref="A10:F10"/>
    <mergeCell ref="A35:E35"/>
    <mergeCell ref="A52:E52"/>
    <mergeCell ref="A53:E53"/>
    <mergeCell ref="A9:F9"/>
    <mergeCell ref="A32:F32"/>
    <mergeCell ref="A67:E67"/>
    <mergeCell ref="A68:E68"/>
    <mergeCell ref="A70:E70"/>
    <mergeCell ref="A82:E82"/>
    <mergeCell ref="A83:E83"/>
    <mergeCell ref="A85:E85"/>
    <mergeCell ref="A69:E69"/>
    <mergeCell ref="A84:E84"/>
    <mergeCell ref="A33:F33"/>
    <mergeCell ref="A34:F34"/>
    <mergeCell ref="A54:E54"/>
    <mergeCell ref="A13:A15"/>
    <mergeCell ref="A16:A18"/>
    <mergeCell ref="A19:A21"/>
  </mergeCells>
  <printOptions horizontalCentered="1" verticalCentered="1"/>
  <pageMargins left="0.7086614173228347" right="1.18" top="0.3" bottom="0.2" header="0.31496062992125984" footer="0.31496062992125984"/>
  <pageSetup fitToHeight="1" fitToWidth="1" horizontalDpi="600" verticalDpi="600" orientation="portrait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zoomScale="90" zoomScaleNormal="90" zoomScalePageLayoutView="0" workbookViewId="0" topLeftCell="A73">
      <selection activeCell="C98" sqref="C98"/>
    </sheetView>
  </sheetViews>
  <sheetFormatPr defaultColWidth="11.57421875" defaultRowHeight="15" customHeight="1"/>
  <cols>
    <col min="1" max="1" width="65.7109375" style="26" customWidth="1"/>
    <col min="2" max="2" width="26.57421875" style="20" customWidth="1"/>
    <col min="3" max="3" width="15.140625" style="20" bestFit="1" customWidth="1"/>
    <col min="4" max="4" width="14.8515625" style="20" customWidth="1"/>
    <col min="5" max="5" width="16.8515625" style="20" bestFit="1" customWidth="1"/>
    <col min="6" max="6" width="21.421875" style="20" customWidth="1"/>
    <col min="7" max="7" width="13.7109375" style="20" bestFit="1" customWidth="1"/>
    <col min="8" max="8" width="14.140625" style="20" bestFit="1" customWidth="1"/>
    <col min="9" max="9" width="13.7109375" style="20" bestFit="1" customWidth="1"/>
    <col min="10" max="16384" width="11.57421875" style="20" customWidth="1"/>
  </cols>
  <sheetData>
    <row r="1" spans="1:6" ht="15" customHeight="1">
      <c r="A1" s="104" t="s">
        <v>21</v>
      </c>
      <c r="B1" s="104"/>
      <c r="C1" s="104"/>
      <c r="D1" s="104"/>
      <c r="E1" s="104"/>
      <c r="F1" s="104"/>
    </row>
    <row r="2" spans="1:6" ht="15" customHeight="1">
      <c r="A2" s="3" t="s">
        <v>0</v>
      </c>
      <c r="B2" s="4" t="s">
        <v>23</v>
      </c>
      <c r="C2" s="21"/>
      <c r="D2" s="21"/>
      <c r="E2" s="21"/>
      <c r="F2" s="21"/>
    </row>
    <row r="3" spans="1:6" ht="15" customHeight="1">
      <c r="A3" s="3" t="s">
        <v>1</v>
      </c>
      <c r="B3" s="4" t="s">
        <v>22</v>
      </c>
      <c r="C3" s="21"/>
      <c r="D3" s="21"/>
      <c r="E3" s="21"/>
      <c r="F3" s="21"/>
    </row>
    <row r="4" spans="1:6" ht="15" customHeight="1">
      <c r="A4" s="3" t="s">
        <v>11</v>
      </c>
      <c r="B4" s="21" t="s">
        <v>65</v>
      </c>
      <c r="C4" s="21"/>
      <c r="D4" s="21"/>
      <c r="E4" s="21"/>
      <c r="F4" s="21"/>
    </row>
    <row r="5" spans="1:6" ht="15" customHeight="1">
      <c r="A5" s="3" t="s">
        <v>50</v>
      </c>
      <c r="B5" s="22" t="s">
        <v>84</v>
      </c>
      <c r="C5" s="21"/>
      <c r="D5" s="21"/>
      <c r="E5" s="21"/>
      <c r="F5" s="21"/>
    </row>
    <row r="7" spans="1:6" ht="15" customHeight="1">
      <c r="A7" s="104" t="s">
        <v>9</v>
      </c>
      <c r="B7" s="104"/>
      <c r="C7" s="104"/>
      <c r="D7" s="104"/>
      <c r="E7" s="104"/>
      <c r="F7" s="104"/>
    </row>
    <row r="8" spans="1:6" ht="15" customHeight="1">
      <c r="A8" s="104" t="s">
        <v>12</v>
      </c>
      <c r="B8" s="104"/>
      <c r="C8" s="104"/>
      <c r="D8" s="104"/>
      <c r="E8" s="104"/>
      <c r="F8" s="104"/>
    </row>
    <row r="9" spans="1:6" ht="15" customHeight="1">
      <c r="A9" s="105" t="s">
        <v>53</v>
      </c>
      <c r="B9" s="105"/>
      <c r="C9" s="105"/>
      <c r="D9" s="105"/>
      <c r="E9" s="105"/>
      <c r="F9" s="105"/>
    </row>
    <row r="10" spans="1:6" ht="15" customHeight="1">
      <c r="A10" s="106"/>
      <c r="B10" s="106"/>
      <c r="C10" s="106"/>
      <c r="D10" s="106"/>
      <c r="E10" s="106"/>
      <c r="F10" s="106"/>
    </row>
    <row r="11" spans="1:6" ht="15" customHeight="1" thickBot="1">
      <c r="A11" s="47" t="s">
        <v>68</v>
      </c>
      <c r="B11" s="38"/>
      <c r="C11" s="38" t="s">
        <v>34</v>
      </c>
      <c r="D11" s="38" t="s">
        <v>35</v>
      </c>
      <c r="E11" s="38" t="s">
        <v>61</v>
      </c>
      <c r="F11" s="52" t="s">
        <v>75</v>
      </c>
    </row>
    <row r="13" spans="1:10" ht="15">
      <c r="A13" s="107" t="s">
        <v>24</v>
      </c>
      <c r="B13" s="8" t="s">
        <v>62</v>
      </c>
      <c r="C13" s="20">
        <v>191</v>
      </c>
      <c r="D13" s="20">
        <v>16</v>
      </c>
      <c r="E13" s="20">
        <v>113</v>
      </c>
      <c r="F13" s="20">
        <f>E13</f>
        <v>113</v>
      </c>
      <c r="H13" s="60"/>
      <c r="I13" s="60"/>
      <c r="J13" s="60"/>
    </row>
    <row r="14" spans="1:10" ht="15" customHeight="1">
      <c r="A14" s="107"/>
      <c r="B14" s="8" t="s">
        <v>63</v>
      </c>
      <c r="C14" s="20">
        <v>1696</v>
      </c>
      <c r="D14" s="20">
        <v>1725</v>
      </c>
      <c r="E14" s="20">
        <v>1642</v>
      </c>
      <c r="F14" s="20">
        <f>AVERAGE(C14:E14)</f>
        <v>1687.6666666666667</v>
      </c>
      <c r="H14" s="60"/>
      <c r="I14" s="60"/>
      <c r="J14" s="60"/>
    </row>
    <row r="15" spans="1:10" ht="15" customHeight="1">
      <c r="A15" s="107"/>
      <c r="B15" s="8" t="s">
        <v>64</v>
      </c>
      <c r="C15" s="20">
        <v>101</v>
      </c>
      <c r="D15" s="20">
        <v>191</v>
      </c>
      <c r="E15" s="20">
        <v>3</v>
      </c>
      <c r="F15" s="20">
        <f>AVERAGE(C15:E15)</f>
        <v>98.33333333333333</v>
      </c>
      <c r="H15" s="60"/>
      <c r="I15" s="60"/>
      <c r="J15" s="60"/>
    </row>
    <row r="16" spans="1:10" ht="15">
      <c r="A16" s="107" t="s">
        <v>25</v>
      </c>
      <c r="B16" s="8" t="s">
        <v>62</v>
      </c>
      <c r="C16" s="20">
        <v>38</v>
      </c>
      <c r="D16" s="20">
        <v>65</v>
      </c>
      <c r="E16" s="55">
        <v>197</v>
      </c>
      <c r="F16" s="20">
        <f>E16</f>
        <v>197</v>
      </c>
      <c r="H16" s="60"/>
      <c r="I16" s="60"/>
      <c r="J16" s="60"/>
    </row>
    <row r="17" spans="1:10" ht="15" customHeight="1">
      <c r="A17" s="107"/>
      <c r="B17" s="8" t="s">
        <v>63</v>
      </c>
      <c r="C17" s="20">
        <v>1084</v>
      </c>
      <c r="D17" s="20">
        <v>1060</v>
      </c>
      <c r="E17" s="20">
        <v>968</v>
      </c>
      <c r="F17" s="20">
        <f>AVERAGE(C17:E17)</f>
        <v>1037.3333333333333</v>
      </c>
      <c r="H17" s="60"/>
      <c r="I17" s="60"/>
      <c r="J17" s="60"/>
    </row>
    <row r="18" spans="1:10" ht="15" customHeight="1">
      <c r="A18" s="107"/>
      <c r="B18" s="8" t="s">
        <v>64</v>
      </c>
      <c r="C18" s="20">
        <v>145</v>
      </c>
      <c r="D18" s="20">
        <v>14</v>
      </c>
      <c r="E18" s="20">
        <v>0</v>
      </c>
      <c r="F18" s="20">
        <f>AVERAGE(C18:E18)</f>
        <v>53</v>
      </c>
      <c r="H18" s="60"/>
      <c r="I18" s="60"/>
      <c r="J18" s="60"/>
    </row>
    <row r="19" spans="1:10" ht="15">
      <c r="A19" s="108" t="s">
        <v>26</v>
      </c>
      <c r="B19" s="8" t="s">
        <v>62</v>
      </c>
      <c r="C19" s="20">
        <v>148</v>
      </c>
      <c r="D19" s="20">
        <v>34</v>
      </c>
      <c r="E19" s="20">
        <v>87</v>
      </c>
      <c r="F19" s="20">
        <f>+E19</f>
        <v>87</v>
      </c>
      <c r="H19" s="60"/>
      <c r="I19" s="60"/>
      <c r="J19" s="60"/>
    </row>
    <row r="20" spans="1:10" ht="15" customHeight="1">
      <c r="A20" s="108"/>
      <c r="B20" s="8" t="s">
        <v>63</v>
      </c>
      <c r="C20" s="20">
        <v>2188</v>
      </c>
      <c r="D20" s="20">
        <v>2347</v>
      </c>
      <c r="E20" s="20">
        <v>2259</v>
      </c>
      <c r="F20" s="20">
        <f>AVERAGE(C20:E20)</f>
        <v>2264.6666666666665</v>
      </c>
      <c r="H20" s="60"/>
      <c r="I20" s="60"/>
      <c r="J20" s="60"/>
    </row>
    <row r="21" spans="1:10" ht="15" customHeight="1">
      <c r="A21" s="108"/>
      <c r="B21" s="8" t="s">
        <v>64</v>
      </c>
      <c r="C21" s="20">
        <v>34</v>
      </c>
      <c r="D21" s="20">
        <v>148</v>
      </c>
      <c r="E21" s="20">
        <v>0</v>
      </c>
      <c r="F21" s="20">
        <f>AVERAGE(C21:E21)</f>
        <v>60.666666666666664</v>
      </c>
      <c r="H21" s="60"/>
      <c r="I21" s="60"/>
      <c r="J21" s="60"/>
    </row>
    <row r="22" spans="1:10" ht="15" customHeight="1">
      <c r="A22" s="92" t="s">
        <v>90</v>
      </c>
      <c r="B22" s="90" t="s">
        <v>62</v>
      </c>
      <c r="C22" s="93">
        <v>0</v>
      </c>
      <c r="D22" s="93">
        <v>0</v>
      </c>
      <c r="E22" s="93">
        <v>0</v>
      </c>
      <c r="F22" s="93">
        <f>E22</f>
        <v>0</v>
      </c>
      <c r="H22" s="86"/>
      <c r="I22" s="86"/>
      <c r="J22" s="86"/>
    </row>
    <row r="23" spans="1:10" ht="15" customHeight="1">
      <c r="A23" s="91"/>
      <c r="B23" s="90" t="s">
        <v>63</v>
      </c>
      <c r="C23" s="93">
        <v>0</v>
      </c>
      <c r="D23" s="93">
        <v>0</v>
      </c>
      <c r="E23" s="93">
        <v>0</v>
      </c>
      <c r="F23" s="93">
        <f>AVERAGE(C23:E23)</f>
        <v>0</v>
      </c>
      <c r="H23" s="86"/>
      <c r="I23" s="86"/>
      <c r="J23" s="86"/>
    </row>
    <row r="24" spans="1:10" ht="15" customHeight="1">
      <c r="A24" s="91"/>
      <c r="B24" s="90" t="s">
        <v>64</v>
      </c>
      <c r="C24" s="93">
        <v>0</v>
      </c>
      <c r="D24" s="93">
        <v>0</v>
      </c>
      <c r="E24" s="93">
        <v>0</v>
      </c>
      <c r="F24" s="93">
        <f>AVERAGE(C24:E24)</f>
        <v>0</v>
      </c>
      <c r="H24" s="86"/>
      <c r="I24" s="86"/>
      <c r="J24" s="86"/>
    </row>
    <row r="25" spans="1:10" ht="15" customHeight="1">
      <c r="A25" s="88"/>
      <c r="B25" s="8"/>
      <c r="H25" s="86"/>
      <c r="I25" s="86"/>
      <c r="J25" s="86"/>
    </row>
    <row r="26" spans="8:10" ht="15" customHeight="1">
      <c r="H26" s="60"/>
      <c r="I26" s="60"/>
      <c r="J26" s="60"/>
    </row>
    <row r="27" spans="1:6" ht="15" customHeight="1" thickBot="1">
      <c r="A27" s="29" t="s">
        <v>13</v>
      </c>
      <c r="B27" s="30" t="s">
        <v>54</v>
      </c>
      <c r="C27" s="30">
        <f>+C14+C15+C17+C18+C20+C21+C23+C24</f>
        <v>5248</v>
      </c>
      <c r="D27" s="30">
        <f>+D14+D15+D17+D18+D20+D21+D23+D24</f>
        <v>5485</v>
      </c>
      <c r="E27" s="30">
        <f>+E14+E15+E17+E18+E20+E21+E23+E24</f>
        <v>4872</v>
      </c>
      <c r="F27" s="30">
        <f>AVERAGE(C27:E27)</f>
        <v>5201.666666666667</v>
      </c>
    </row>
    <row r="28" spans="1:6" ht="15" customHeight="1" thickTop="1">
      <c r="A28" s="53" t="s">
        <v>70</v>
      </c>
      <c r="B28" s="33"/>
      <c r="C28" s="33"/>
      <c r="D28" s="33"/>
      <c r="E28" s="33"/>
      <c r="F28" s="33"/>
    </row>
    <row r="29" ht="15" customHeight="1">
      <c r="A29" s="61" t="s">
        <v>77</v>
      </c>
    </row>
    <row r="30" ht="15" customHeight="1">
      <c r="A30" s="1"/>
    </row>
    <row r="32" spans="1:6" ht="15" customHeight="1">
      <c r="A32" s="105" t="s">
        <v>14</v>
      </c>
      <c r="B32" s="105"/>
      <c r="C32" s="105"/>
      <c r="D32" s="105"/>
      <c r="E32" s="105"/>
      <c r="F32" s="105"/>
    </row>
    <row r="33" spans="1:6" ht="15" customHeight="1">
      <c r="A33" s="104" t="s">
        <v>32</v>
      </c>
      <c r="B33" s="104"/>
      <c r="C33" s="104"/>
      <c r="D33" s="104"/>
      <c r="E33" s="104"/>
      <c r="F33" s="104"/>
    </row>
    <row r="34" spans="1:6" ht="15" customHeight="1">
      <c r="A34" s="105" t="s">
        <v>55</v>
      </c>
      <c r="B34" s="105"/>
      <c r="C34" s="105"/>
      <c r="D34" s="105"/>
      <c r="E34" s="105"/>
      <c r="F34" s="105"/>
    </row>
    <row r="35" spans="1:5" ht="15" customHeight="1">
      <c r="A35" s="106"/>
      <c r="B35" s="106"/>
      <c r="C35" s="106"/>
      <c r="D35" s="106"/>
      <c r="E35" s="106"/>
    </row>
    <row r="36" spans="1:6" ht="15" customHeight="1" thickBot="1">
      <c r="A36" s="47" t="s">
        <v>68</v>
      </c>
      <c r="B36" s="24"/>
      <c r="C36" s="24" t="s">
        <v>34</v>
      </c>
      <c r="D36" s="24" t="s">
        <v>35</v>
      </c>
      <c r="E36" s="24" t="s">
        <v>61</v>
      </c>
      <c r="F36" s="24" t="s">
        <v>36</v>
      </c>
    </row>
    <row r="38" spans="1:6" ht="15" customHeight="1">
      <c r="A38" s="28" t="s">
        <v>24</v>
      </c>
      <c r="B38" s="20" t="s">
        <v>60</v>
      </c>
      <c r="C38" s="93">
        <v>251381120</v>
      </c>
      <c r="D38" s="93">
        <v>255679500</v>
      </c>
      <c r="E38" s="93">
        <v>243377240</v>
      </c>
      <c r="F38" s="93">
        <f aca="true" t="shared" si="0" ref="F38:F45">SUM(C38:E38)</f>
        <v>750437860</v>
      </c>
    </row>
    <row r="39" spans="1:6" ht="15" customHeight="1">
      <c r="A39" s="28"/>
      <c r="B39" s="20" t="s">
        <v>59</v>
      </c>
      <c r="C39" s="93">
        <v>14970220</v>
      </c>
      <c r="D39" s="93">
        <v>28310020</v>
      </c>
      <c r="E39" s="93">
        <v>444660</v>
      </c>
      <c r="F39" s="93">
        <f t="shared" si="0"/>
        <v>43724900</v>
      </c>
    </row>
    <row r="40" spans="1:6" ht="15" customHeight="1">
      <c r="A40" s="28" t="s">
        <v>25</v>
      </c>
      <c r="B40" s="20" t="s">
        <v>60</v>
      </c>
      <c r="C40" s="93">
        <v>64268192</v>
      </c>
      <c r="D40" s="93">
        <v>62904568</v>
      </c>
      <c r="E40" s="93">
        <v>57390784</v>
      </c>
      <c r="F40" s="93">
        <f t="shared" si="0"/>
        <v>184563544</v>
      </c>
    </row>
    <row r="41" spans="1:6" ht="15" customHeight="1">
      <c r="A41" s="28"/>
      <c r="B41" s="20" t="s">
        <v>59</v>
      </c>
      <c r="C41" s="93">
        <v>7411000</v>
      </c>
      <c r="D41" s="93">
        <v>830032</v>
      </c>
      <c r="E41" s="93">
        <v>0</v>
      </c>
      <c r="F41" s="93">
        <f t="shared" si="0"/>
        <v>8241032</v>
      </c>
    </row>
    <row r="42" spans="1:6" ht="15" customHeight="1">
      <c r="A42" s="28" t="s">
        <v>26</v>
      </c>
      <c r="B42" s="20" t="s">
        <v>60</v>
      </c>
      <c r="C42" s="93">
        <v>502537499.9</v>
      </c>
      <c r="D42" s="93">
        <v>539122866.25</v>
      </c>
      <c r="E42" s="93">
        <v>525323662.75</v>
      </c>
      <c r="F42" s="93">
        <f t="shared" si="0"/>
        <v>1566984028.9</v>
      </c>
    </row>
    <row r="43" spans="1:6" ht="15" customHeight="1">
      <c r="A43" s="28"/>
      <c r="B43" s="20" t="s">
        <v>59</v>
      </c>
      <c r="C43" s="93">
        <v>7875000</v>
      </c>
      <c r="D43" s="93">
        <v>33913333.29999995</v>
      </c>
      <c r="E43" s="93">
        <v>0</v>
      </c>
      <c r="F43" s="93">
        <f t="shared" si="0"/>
        <v>41788333.29999995</v>
      </c>
    </row>
    <row r="44" spans="1:6" ht="15" customHeight="1">
      <c r="A44" s="89" t="s">
        <v>90</v>
      </c>
      <c r="B44" s="58" t="s">
        <v>60</v>
      </c>
      <c r="C44" s="93">
        <v>0</v>
      </c>
      <c r="D44" s="93">
        <v>0</v>
      </c>
      <c r="E44" s="93">
        <v>0</v>
      </c>
      <c r="F44" s="93">
        <f t="shared" si="0"/>
        <v>0</v>
      </c>
    </row>
    <row r="45" spans="1:6" ht="15" customHeight="1">
      <c r="A45" s="89"/>
      <c r="B45" s="58" t="s">
        <v>59</v>
      </c>
      <c r="C45" s="93">
        <v>0</v>
      </c>
      <c r="D45" s="93">
        <v>0</v>
      </c>
      <c r="E45" s="93">
        <v>0</v>
      </c>
      <c r="F45" s="93">
        <f t="shared" si="0"/>
        <v>0</v>
      </c>
    </row>
    <row r="46" spans="1:6" ht="15" customHeight="1" thickBot="1">
      <c r="A46" s="29" t="s">
        <v>13</v>
      </c>
      <c r="B46" s="30"/>
      <c r="C46" s="100">
        <f>SUM(C38:C45)</f>
        <v>848443031.9</v>
      </c>
      <c r="D46" s="100">
        <f>SUM(D38:D45)</f>
        <v>920760319.55</v>
      </c>
      <c r="E46" s="100">
        <f>SUM(E38:E45)</f>
        <v>826536346.75</v>
      </c>
      <c r="F46" s="100">
        <f>SUM(F38:F45)</f>
        <v>2595739698.2</v>
      </c>
    </row>
    <row r="47" ht="15" customHeight="1" thickTop="1">
      <c r="A47" s="32" t="s">
        <v>44</v>
      </c>
    </row>
    <row r="48" ht="15" customHeight="1">
      <c r="A48" s="61" t="s">
        <v>77</v>
      </c>
    </row>
    <row r="49" ht="15" customHeight="1">
      <c r="A49" s="1"/>
    </row>
    <row r="50" ht="15" customHeight="1">
      <c r="A50" s="1"/>
    </row>
    <row r="52" spans="1:5" ht="15" customHeight="1">
      <c r="A52" s="104" t="s">
        <v>15</v>
      </c>
      <c r="B52" s="104"/>
      <c r="C52" s="104"/>
      <c r="D52" s="104"/>
      <c r="E52" s="104"/>
    </row>
    <row r="53" spans="1:5" ht="15" customHeight="1">
      <c r="A53" s="104" t="s">
        <v>33</v>
      </c>
      <c r="B53" s="104"/>
      <c r="C53" s="104"/>
      <c r="D53" s="104"/>
      <c r="E53" s="104"/>
    </row>
    <row r="54" spans="1:5" ht="15" customHeight="1">
      <c r="A54" s="105" t="s">
        <v>55</v>
      </c>
      <c r="B54" s="105"/>
      <c r="C54" s="105"/>
      <c r="D54" s="105"/>
      <c r="E54" s="105"/>
    </row>
    <row r="55" spans="1:5" ht="15" customHeight="1">
      <c r="A55" s="106"/>
      <c r="B55" s="106"/>
      <c r="C55" s="106"/>
      <c r="D55" s="106"/>
      <c r="E55" s="106"/>
    </row>
    <row r="56" spans="1:5" ht="15" customHeight="1" thickBot="1">
      <c r="A56" s="37" t="s">
        <v>10</v>
      </c>
      <c r="B56" s="38" t="s">
        <v>34</v>
      </c>
      <c r="C56" s="38" t="s">
        <v>35</v>
      </c>
      <c r="D56" s="38" t="s">
        <v>61</v>
      </c>
      <c r="E56" s="38" t="s">
        <v>36</v>
      </c>
    </row>
    <row r="58" spans="1:5" ht="15" customHeight="1">
      <c r="A58" s="26" t="s">
        <v>27</v>
      </c>
      <c r="B58" s="20">
        <v>338030532</v>
      </c>
      <c r="C58" s="20">
        <v>347724120</v>
      </c>
      <c r="D58" s="20">
        <v>301212684</v>
      </c>
      <c r="E58" s="20">
        <f>SUM(B58:D58)</f>
        <v>986967336</v>
      </c>
    </row>
    <row r="59" spans="1:5" ht="15" customHeight="1">
      <c r="A59" s="26" t="s">
        <v>45</v>
      </c>
      <c r="B59" s="20">
        <v>510412499.9</v>
      </c>
      <c r="C59" s="20">
        <v>573036199.55</v>
      </c>
      <c r="D59" s="20">
        <v>525323662.75</v>
      </c>
      <c r="E59" s="20">
        <f>SUM(B59:D59)</f>
        <v>1608772362.1999998</v>
      </c>
    </row>
    <row r="60" spans="1:5" ht="15" customHeight="1">
      <c r="A60" s="95" t="s">
        <v>79</v>
      </c>
      <c r="B60" s="93"/>
      <c r="C60" s="93"/>
      <c r="D60" s="93"/>
      <c r="E60" s="93">
        <f>SUM(B60:D60)</f>
        <v>0</v>
      </c>
    </row>
    <row r="61" spans="1:5" ht="15" customHeight="1">
      <c r="A61" s="26" t="s">
        <v>7</v>
      </c>
      <c r="E61" s="20">
        <f>SUM(B61:D61)</f>
        <v>0</v>
      </c>
    </row>
    <row r="62" spans="1:5" ht="15" customHeight="1">
      <c r="A62" s="26" t="s">
        <v>8</v>
      </c>
      <c r="E62" s="20">
        <f>SUM(B62:D62)</f>
        <v>0</v>
      </c>
    </row>
    <row r="63" spans="1:5" ht="15" customHeight="1" thickBot="1">
      <c r="A63" s="29" t="s">
        <v>13</v>
      </c>
      <c r="B63" s="30">
        <f>SUM(B58:B62)</f>
        <v>848443031.9</v>
      </c>
      <c r="C63" s="30">
        <f>SUM(C58:C62)</f>
        <v>920760319.55</v>
      </c>
      <c r="D63" s="30">
        <f>SUM(D58:D62)</f>
        <v>826536346.75</v>
      </c>
      <c r="E63" s="30">
        <f>SUM(E58:E62)</f>
        <v>2595739698.2</v>
      </c>
    </row>
    <row r="64" ht="15" customHeight="1" thickTop="1">
      <c r="A64" s="61" t="s">
        <v>77</v>
      </c>
    </row>
    <row r="65" ht="15" customHeight="1">
      <c r="A65" s="1"/>
    </row>
    <row r="67" spans="1:5" ht="15" customHeight="1">
      <c r="A67" s="104" t="s">
        <v>46</v>
      </c>
      <c r="B67" s="104"/>
      <c r="C67" s="104"/>
      <c r="D67" s="104"/>
      <c r="E67" s="104"/>
    </row>
    <row r="68" spans="1:5" ht="15" customHeight="1">
      <c r="A68" s="104" t="s">
        <v>16</v>
      </c>
      <c r="B68" s="104"/>
      <c r="C68" s="104"/>
      <c r="D68" s="104"/>
      <c r="E68" s="104"/>
    </row>
    <row r="69" spans="1:5" ht="15" customHeight="1">
      <c r="A69" s="105" t="s">
        <v>55</v>
      </c>
      <c r="B69" s="105"/>
      <c r="C69" s="105"/>
      <c r="D69" s="105"/>
      <c r="E69" s="105"/>
    </row>
    <row r="70" spans="1:5" ht="15" customHeight="1">
      <c r="A70" s="106"/>
      <c r="B70" s="106"/>
      <c r="C70" s="106"/>
      <c r="D70" s="106"/>
      <c r="E70" s="106"/>
    </row>
    <row r="71" spans="1:5" ht="15" customHeight="1" thickBot="1">
      <c r="A71" s="37" t="s">
        <v>10</v>
      </c>
      <c r="B71" s="38" t="s">
        <v>34</v>
      </c>
      <c r="C71" s="38" t="s">
        <v>35</v>
      </c>
      <c r="D71" s="38" t="s">
        <v>61</v>
      </c>
      <c r="E71" s="38" t="s">
        <v>36</v>
      </c>
    </row>
    <row r="73" spans="1:5" ht="15" customHeight="1">
      <c r="A73" s="20" t="s">
        <v>66</v>
      </c>
      <c r="B73" s="20">
        <f>'2 T'!E77</f>
        <v>121456595.67999983</v>
      </c>
      <c r="C73" s="20">
        <f>B77</f>
        <v>105093107.67999983</v>
      </c>
      <c r="D73" s="20">
        <f>C77</f>
        <v>99668255.67999983</v>
      </c>
      <c r="E73" s="20">
        <f>B73</f>
        <v>121456595.67999983</v>
      </c>
    </row>
    <row r="74" spans="1:9" ht="15" customHeight="1">
      <c r="A74" s="20" t="s">
        <v>17</v>
      </c>
      <c r="B74" s="20">
        <v>321667044</v>
      </c>
      <c r="C74" s="20">
        <v>342299268</v>
      </c>
      <c r="D74" s="20">
        <v>342299268</v>
      </c>
      <c r="E74" s="20">
        <f>SUM(B74:D74)</f>
        <v>1006265580</v>
      </c>
      <c r="G74" s="49"/>
      <c r="H74" s="49"/>
      <c r="I74" s="49"/>
    </row>
    <row r="75" spans="1:9" ht="15" customHeight="1">
      <c r="A75" s="20" t="s">
        <v>18</v>
      </c>
      <c r="B75" s="20">
        <f>+B73+B74</f>
        <v>443123639.6799998</v>
      </c>
      <c r="C75" s="20">
        <f>+C73+C74</f>
        <v>447392375.6799998</v>
      </c>
      <c r="D75" s="20">
        <f>+D73+D74</f>
        <v>441967523.6799998</v>
      </c>
      <c r="E75" s="20">
        <f>+E73+E74</f>
        <v>1127722175.6799998</v>
      </c>
      <c r="G75" s="46"/>
      <c r="H75" s="46"/>
      <c r="I75" s="46"/>
    </row>
    <row r="76" spans="1:9" ht="15" customHeight="1">
      <c r="A76" s="20" t="s">
        <v>19</v>
      </c>
      <c r="B76" s="64">
        <f>B58</f>
        <v>338030532</v>
      </c>
      <c r="C76" s="64">
        <f>C58</f>
        <v>347724120</v>
      </c>
      <c r="D76" s="64">
        <f>D58</f>
        <v>301212684</v>
      </c>
      <c r="E76" s="26">
        <f>SUM(B76:D76)</f>
        <v>986967336</v>
      </c>
      <c r="F76" s="36"/>
      <c r="G76" s="46"/>
      <c r="H76" s="46"/>
      <c r="I76" s="46"/>
    </row>
    <row r="77" spans="1:9" ht="15" customHeight="1">
      <c r="A77" s="33" t="s">
        <v>20</v>
      </c>
      <c r="B77" s="33">
        <f>+B75-B76</f>
        <v>105093107.67999983</v>
      </c>
      <c r="C77" s="33">
        <f>+C75-C76</f>
        <v>99668255.67999983</v>
      </c>
      <c r="D77" s="33">
        <f>+D75-D76</f>
        <v>140754839.67999983</v>
      </c>
      <c r="E77" s="33">
        <f>+E75-E76</f>
        <v>140754839.67999983</v>
      </c>
      <c r="G77" s="46"/>
      <c r="H77" s="46"/>
      <c r="I77" s="46"/>
    </row>
    <row r="78" spans="1:9" ht="15" customHeight="1" thickBot="1">
      <c r="A78" s="30"/>
      <c r="B78" s="30"/>
      <c r="C78" s="30"/>
      <c r="D78" s="30"/>
      <c r="E78" s="30"/>
      <c r="G78" s="46"/>
      <c r="H78" s="46"/>
      <c r="I78" s="46"/>
    </row>
    <row r="79" spans="1:9" ht="15" customHeight="1" thickTop="1">
      <c r="A79" s="61" t="s">
        <v>77</v>
      </c>
      <c r="G79" s="46"/>
      <c r="H79" s="46"/>
      <c r="I79" s="46"/>
    </row>
    <row r="80" spans="1:9" ht="15" customHeight="1">
      <c r="A80" s="1"/>
      <c r="G80" s="46"/>
      <c r="H80" s="46"/>
      <c r="I80" s="46"/>
    </row>
    <row r="81" spans="1:9" ht="15" customHeight="1">
      <c r="A81" s="20"/>
      <c r="G81" s="46"/>
      <c r="H81" s="46"/>
      <c r="I81" s="46"/>
    </row>
    <row r="82" spans="1:9" ht="15" customHeight="1">
      <c r="A82" s="104" t="s">
        <v>47</v>
      </c>
      <c r="B82" s="104"/>
      <c r="C82" s="104"/>
      <c r="D82" s="104"/>
      <c r="E82" s="104"/>
      <c r="F82" s="21" t="s">
        <v>57</v>
      </c>
      <c r="G82" s="46"/>
      <c r="H82" s="46"/>
      <c r="I82" s="46"/>
    </row>
    <row r="83" spans="1:9" ht="15" customHeight="1">
      <c r="A83" s="104" t="s">
        <v>52</v>
      </c>
      <c r="B83" s="104"/>
      <c r="C83" s="104"/>
      <c r="D83" s="104"/>
      <c r="E83" s="104"/>
      <c r="F83" s="48">
        <f>E74+E89</f>
        <v>2664581204.99</v>
      </c>
      <c r="G83" s="46"/>
      <c r="H83" s="46"/>
      <c r="I83" s="35"/>
    </row>
    <row r="84" spans="1:9" ht="15" customHeight="1">
      <c r="A84" s="105" t="s">
        <v>55</v>
      </c>
      <c r="B84" s="105"/>
      <c r="C84" s="105"/>
      <c r="D84" s="105"/>
      <c r="E84" s="105"/>
      <c r="F84" s="21"/>
      <c r="G84" s="46"/>
      <c r="H84" s="46"/>
      <c r="I84" s="46"/>
    </row>
    <row r="85" spans="1:9" ht="15" customHeight="1">
      <c r="A85" s="106"/>
      <c r="B85" s="106"/>
      <c r="C85" s="106"/>
      <c r="D85" s="106"/>
      <c r="E85" s="106"/>
      <c r="G85" s="46"/>
      <c r="H85" s="46"/>
      <c r="I85" s="46"/>
    </row>
    <row r="86" spans="1:9" ht="15" customHeight="1" thickBot="1">
      <c r="A86" s="37" t="s">
        <v>10</v>
      </c>
      <c r="B86" s="38" t="s">
        <v>34</v>
      </c>
      <c r="C86" s="38" t="s">
        <v>35</v>
      </c>
      <c r="D86" s="38" t="s">
        <v>61</v>
      </c>
      <c r="E86" s="38" t="s">
        <v>36</v>
      </c>
      <c r="G86" s="46"/>
      <c r="H86" s="46"/>
      <c r="I86" s="46"/>
    </row>
    <row r="87" spans="7:9" ht="15" customHeight="1">
      <c r="G87" s="46"/>
      <c r="H87" s="46"/>
      <c r="I87" s="46"/>
    </row>
    <row r="88" spans="1:9" ht="15" customHeight="1">
      <c r="A88" s="20" t="s">
        <v>66</v>
      </c>
      <c r="B88" s="20">
        <f>'2 T'!E92</f>
        <v>163911833.28999996</v>
      </c>
      <c r="C88" s="20">
        <f>B92</f>
        <v>182648291.7199999</v>
      </c>
      <c r="D88" s="20">
        <f>C92</f>
        <v>174195425.49999988</v>
      </c>
      <c r="E88" s="20">
        <f>+B88</f>
        <v>163911833.28999996</v>
      </c>
      <c r="G88" s="46"/>
      <c r="H88" s="46"/>
      <c r="I88" s="46"/>
    </row>
    <row r="89" spans="1:9" ht="15" customHeight="1">
      <c r="A89" s="20" t="s">
        <v>17</v>
      </c>
      <c r="B89" s="20">
        <v>529148958.33</v>
      </c>
      <c r="C89" s="20">
        <v>564583333.3299999</v>
      </c>
      <c r="D89" s="20">
        <v>564583333.3299999</v>
      </c>
      <c r="E89" s="20">
        <f>SUM(B89:D89)</f>
        <v>1658315624.9899998</v>
      </c>
      <c r="G89" s="49"/>
      <c r="H89" s="49"/>
      <c r="I89" s="49"/>
    </row>
    <row r="90" spans="1:5" ht="15" customHeight="1">
      <c r="A90" s="20" t="s">
        <v>18</v>
      </c>
      <c r="B90" s="20">
        <f>+B88+B89</f>
        <v>693060791.6199999</v>
      </c>
      <c r="C90" s="20">
        <f>+C88+C89</f>
        <v>747231625.0499998</v>
      </c>
      <c r="D90" s="20">
        <f>+D88+D89</f>
        <v>738778758.8299998</v>
      </c>
      <c r="E90" s="20">
        <f>+E88+E89</f>
        <v>1822227458.2799997</v>
      </c>
    </row>
    <row r="91" spans="1:6" ht="15" customHeight="1">
      <c r="A91" s="20" t="s">
        <v>19</v>
      </c>
      <c r="B91" s="64">
        <f>B59</f>
        <v>510412499.9</v>
      </c>
      <c r="C91" s="64">
        <f>C59</f>
        <v>573036199.55</v>
      </c>
      <c r="D91" s="64">
        <f>D59</f>
        <v>525323662.75</v>
      </c>
      <c r="E91" s="20">
        <f>SUM(B91:D91)</f>
        <v>1608772362.1999998</v>
      </c>
      <c r="F91" s="36"/>
    </row>
    <row r="92" spans="1:5" ht="15" customHeight="1">
      <c r="A92" s="33" t="s">
        <v>20</v>
      </c>
      <c r="B92" s="33">
        <f>+B90-B91</f>
        <v>182648291.7199999</v>
      </c>
      <c r="C92" s="33">
        <f>+C90-C91</f>
        <v>174195425.49999988</v>
      </c>
      <c r="D92" s="33">
        <f>+D90-D91</f>
        <v>213455096.0799998</v>
      </c>
      <c r="E92" s="33">
        <f>+E90-E91</f>
        <v>213455096.07999992</v>
      </c>
    </row>
    <row r="93" spans="1:5" ht="15" customHeight="1" thickBot="1">
      <c r="A93" s="30"/>
      <c r="B93" s="30"/>
      <c r="C93" s="30"/>
      <c r="D93" s="30"/>
      <c r="E93" s="30"/>
    </row>
    <row r="94" ht="15" customHeight="1" thickTop="1">
      <c r="A94" s="61" t="s">
        <v>77</v>
      </c>
    </row>
    <row r="97" ht="15" customHeight="1">
      <c r="A97" s="86"/>
    </row>
    <row r="98" ht="15" customHeight="1">
      <c r="A98" s="86" t="s">
        <v>89</v>
      </c>
    </row>
    <row r="99" ht="15" customHeight="1">
      <c r="A99" s="46"/>
    </row>
  </sheetData>
  <sheetProtection/>
  <mergeCells count="24">
    <mergeCell ref="A82:E82"/>
    <mergeCell ref="A83:E83"/>
    <mergeCell ref="A70:E70"/>
    <mergeCell ref="A33:F33"/>
    <mergeCell ref="A16:A18"/>
    <mergeCell ref="A19:A21"/>
    <mergeCell ref="A67:E67"/>
    <mergeCell ref="A68:E68"/>
    <mergeCell ref="A85:E85"/>
    <mergeCell ref="A54:E54"/>
    <mergeCell ref="A69:E69"/>
    <mergeCell ref="A84:E84"/>
    <mergeCell ref="A13:A15"/>
    <mergeCell ref="A10:F10"/>
    <mergeCell ref="A52:E52"/>
    <mergeCell ref="A53:E53"/>
    <mergeCell ref="A55:E55"/>
    <mergeCell ref="A35:E35"/>
    <mergeCell ref="A7:F7"/>
    <mergeCell ref="A34:F34"/>
    <mergeCell ref="A8:F8"/>
    <mergeCell ref="A9:F9"/>
    <mergeCell ref="A32:F32"/>
    <mergeCell ref="A1:F1"/>
  </mergeCells>
  <printOptions horizontalCentered="1" verticalCentered="1"/>
  <pageMargins left="0.7086614173228347" right="1.18" top="0.3" bottom="0.2" header="0.31496062992125984" footer="0.31496062992125984"/>
  <pageSetup fitToHeight="1" fitToWidth="1" horizontalDpi="600" verticalDpi="600" orientation="portrait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zoomScalePageLayoutView="0" workbookViewId="0" topLeftCell="A4">
      <selection activeCell="E13" sqref="E13:E15"/>
    </sheetView>
  </sheetViews>
  <sheetFormatPr defaultColWidth="11.57421875" defaultRowHeight="15" customHeight="1"/>
  <cols>
    <col min="1" max="1" width="65.7109375" style="26" customWidth="1"/>
    <col min="2" max="2" width="24.421875" style="20" customWidth="1"/>
    <col min="3" max="3" width="15.421875" style="20" bestFit="1" customWidth="1"/>
    <col min="4" max="4" width="15.00390625" style="20" customWidth="1"/>
    <col min="5" max="5" width="16.8515625" style="20" bestFit="1" customWidth="1"/>
    <col min="6" max="6" width="16.140625" style="20" customWidth="1"/>
    <col min="7" max="7" width="14.7109375" style="20" customWidth="1"/>
    <col min="8" max="8" width="14.57421875" style="20" customWidth="1"/>
    <col min="9" max="9" width="14.421875" style="20" customWidth="1"/>
    <col min="10" max="10" width="15.28125" style="20" customWidth="1"/>
    <col min="11" max="16384" width="11.57421875" style="20" customWidth="1"/>
  </cols>
  <sheetData>
    <row r="1" spans="1:6" ht="15" customHeight="1">
      <c r="A1" s="104" t="s">
        <v>21</v>
      </c>
      <c r="B1" s="104"/>
      <c r="C1" s="104"/>
      <c r="D1" s="104"/>
      <c r="E1" s="104"/>
      <c r="F1" s="104"/>
    </row>
    <row r="2" spans="1:6" ht="15" customHeight="1">
      <c r="A2" s="3" t="s">
        <v>0</v>
      </c>
      <c r="B2" s="4" t="s">
        <v>23</v>
      </c>
      <c r="C2" s="21"/>
      <c r="D2" s="21"/>
      <c r="E2" s="21"/>
      <c r="F2" s="21"/>
    </row>
    <row r="3" spans="1:6" ht="15" customHeight="1">
      <c r="A3" s="3" t="s">
        <v>1</v>
      </c>
      <c r="B3" s="4" t="s">
        <v>22</v>
      </c>
      <c r="C3" s="21"/>
      <c r="D3" s="21"/>
      <c r="E3" s="21"/>
      <c r="F3" s="21"/>
    </row>
    <row r="4" spans="1:6" ht="15" customHeight="1">
      <c r="A4" s="3" t="s">
        <v>11</v>
      </c>
      <c r="B4" s="21" t="s">
        <v>65</v>
      </c>
      <c r="C4" s="21"/>
      <c r="D4" s="21"/>
      <c r="E4" s="21"/>
      <c r="F4" s="21"/>
    </row>
    <row r="5" spans="1:6" ht="15" customHeight="1">
      <c r="A5" s="3" t="s">
        <v>50</v>
      </c>
      <c r="B5" s="22" t="s">
        <v>85</v>
      </c>
      <c r="C5" s="21"/>
      <c r="D5" s="21"/>
      <c r="E5" s="21"/>
      <c r="F5" s="21"/>
    </row>
    <row r="7" spans="1:6" ht="15" customHeight="1">
      <c r="A7" s="104" t="s">
        <v>9</v>
      </c>
      <c r="B7" s="104"/>
      <c r="C7" s="104"/>
      <c r="D7" s="104"/>
      <c r="E7" s="104"/>
      <c r="F7" s="104"/>
    </row>
    <row r="8" spans="1:6" ht="15" customHeight="1">
      <c r="A8" s="104" t="s">
        <v>12</v>
      </c>
      <c r="B8" s="104"/>
      <c r="C8" s="104"/>
      <c r="D8" s="104"/>
      <c r="E8" s="104"/>
      <c r="F8" s="104"/>
    </row>
    <row r="9" spans="1:6" ht="15" customHeight="1">
      <c r="A9" s="105" t="s">
        <v>53</v>
      </c>
      <c r="B9" s="105"/>
      <c r="C9" s="105"/>
      <c r="D9" s="105"/>
      <c r="E9" s="105"/>
      <c r="F9" s="105"/>
    </row>
    <row r="10" spans="1:6" ht="15" customHeight="1">
      <c r="A10" s="41"/>
      <c r="B10" s="41"/>
      <c r="C10" s="41"/>
      <c r="D10" s="41"/>
      <c r="E10" s="41"/>
      <c r="F10" s="41"/>
    </row>
    <row r="11" spans="1:6" ht="15" customHeight="1" thickBot="1">
      <c r="A11" s="47" t="s">
        <v>68</v>
      </c>
      <c r="B11" s="38"/>
      <c r="C11" s="38" t="s">
        <v>37</v>
      </c>
      <c r="D11" s="38" t="s">
        <v>38</v>
      </c>
      <c r="E11" s="38" t="s">
        <v>39</v>
      </c>
      <c r="F11" s="52" t="s">
        <v>74</v>
      </c>
    </row>
    <row r="12" ht="15" customHeight="1">
      <c r="H12" s="36"/>
    </row>
    <row r="13" spans="1:7" ht="30">
      <c r="A13" s="107" t="s">
        <v>24</v>
      </c>
      <c r="B13" s="8" t="s">
        <v>62</v>
      </c>
      <c r="C13" s="56">
        <v>47</v>
      </c>
      <c r="D13" s="56">
        <v>39</v>
      </c>
      <c r="E13" s="56">
        <v>22</v>
      </c>
      <c r="F13" s="64">
        <f>E13</f>
        <v>22</v>
      </c>
      <c r="G13" s="36"/>
    </row>
    <row r="14" spans="1:6" ht="15" customHeight="1">
      <c r="A14" s="107"/>
      <c r="B14" s="8" t="s">
        <v>63</v>
      </c>
      <c r="C14" s="56">
        <v>1695</v>
      </c>
      <c r="D14" s="56">
        <v>1696</v>
      </c>
      <c r="E14" s="56">
        <v>1723</v>
      </c>
      <c r="F14" s="64">
        <f>AVERAGE(C14:E14)</f>
        <v>1704.6666666666667</v>
      </c>
    </row>
    <row r="15" spans="1:6" ht="15" customHeight="1">
      <c r="A15" s="107"/>
      <c r="B15" s="8" t="s">
        <v>64</v>
      </c>
      <c r="C15" s="56">
        <v>113</v>
      </c>
      <c r="D15" s="56">
        <v>47</v>
      </c>
      <c r="E15" s="56">
        <v>39</v>
      </c>
      <c r="F15" s="64">
        <f>AVERAGE(C15:E15)</f>
        <v>66.33333333333333</v>
      </c>
    </row>
    <row r="16" spans="1:7" ht="30">
      <c r="A16" s="107" t="s">
        <v>25</v>
      </c>
      <c r="B16" s="8" t="s">
        <v>62</v>
      </c>
      <c r="C16" s="56">
        <v>169</v>
      </c>
      <c r="D16" s="56">
        <v>1080</v>
      </c>
      <c r="E16" s="56">
        <v>55</v>
      </c>
      <c r="F16" s="64">
        <f>E16</f>
        <v>55</v>
      </c>
      <c r="G16" s="36"/>
    </row>
    <row r="17" spans="1:6" ht="15" customHeight="1">
      <c r="A17" s="107"/>
      <c r="B17" s="8" t="s">
        <v>63</v>
      </c>
      <c r="C17" s="56">
        <v>982</v>
      </c>
      <c r="D17" s="56">
        <v>1029</v>
      </c>
      <c r="E17" s="56">
        <v>1102</v>
      </c>
      <c r="F17" s="64">
        <f>AVERAGE(C17:E17)</f>
        <v>1037.6666666666667</v>
      </c>
    </row>
    <row r="18" spans="1:6" ht="15" customHeight="1">
      <c r="A18" s="107"/>
      <c r="B18" s="8" t="s">
        <v>64</v>
      </c>
      <c r="C18" s="56">
        <v>184</v>
      </c>
      <c r="D18" s="56">
        <v>112</v>
      </c>
      <c r="E18" s="56">
        <v>151</v>
      </c>
      <c r="F18" s="64">
        <f>AVERAGE(C18:E18)</f>
        <v>149</v>
      </c>
    </row>
    <row r="19" spans="1:7" ht="30">
      <c r="A19" s="108" t="s">
        <v>26</v>
      </c>
      <c r="B19" s="8" t="s">
        <v>62</v>
      </c>
      <c r="C19" s="56">
        <v>818</v>
      </c>
      <c r="D19" s="56">
        <v>1239</v>
      </c>
      <c r="E19" s="56">
        <v>150</v>
      </c>
      <c r="F19" s="64">
        <f>E19</f>
        <v>150</v>
      </c>
      <c r="G19" s="36"/>
    </row>
    <row r="20" spans="1:6" ht="15" customHeight="1">
      <c r="A20" s="108"/>
      <c r="B20" s="8" t="s">
        <v>63</v>
      </c>
      <c r="C20" s="56">
        <v>2253</v>
      </c>
      <c r="D20" s="56">
        <v>2395</v>
      </c>
      <c r="E20" s="56">
        <v>2954</v>
      </c>
      <c r="F20" s="65">
        <f>AVERAGE(C20:E20)</f>
        <v>2534</v>
      </c>
    </row>
    <row r="21" spans="1:6" ht="15" customHeight="1">
      <c r="A21" s="108"/>
      <c r="B21" s="8" t="s">
        <v>64</v>
      </c>
      <c r="C21" s="56">
        <v>87</v>
      </c>
      <c r="D21" s="56">
        <v>373</v>
      </c>
      <c r="E21" s="56">
        <v>1324</v>
      </c>
      <c r="F21" s="20">
        <f>AVERAGE(C21:E21)</f>
        <v>594.6666666666666</v>
      </c>
    </row>
    <row r="22" spans="1:6" ht="15" customHeight="1">
      <c r="A22" s="92" t="s">
        <v>90</v>
      </c>
      <c r="B22" s="90" t="s">
        <v>62</v>
      </c>
      <c r="C22" s="56">
        <v>48</v>
      </c>
      <c r="D22" s="56">
        <v>47</v>
      </c>
      <c r="E22" s="56">
        <v>0</v>
      </c>
      <c r="F22" s="20">
        <f>E22</f>
        <v>0</v>
      </c>
    </row>
    <row r="23" spans="1:6" ht="15" customHeight="1">
      <c r="A23" s="91"/>
      <c r="B23" s="90" t="s">
        <v>63</v>
      </c>
      <c r="C23" s="56">
        <v>0</v>
      </c>
      <c r="D23" s="56">
        <v>1</v>
      </c>
      <c r="E23" s="56">
        <v>98</v>
      </c>
      <c r="F23" s="65">
        <f>AVERAGE(C23:E23)</f>
        <v>33</v>
      </c>
    </row>
    <row r="24" spans="1:6" ht="15" customHeight="1">
      <c r="A24" s="91"/>
      <c r="B24" s="90" t="s">
        <v>64</v>
      </c>
      <c r="C24" s="56">
        <v>0</v>
      </c>
      <c r="D24" s="56">
        <v>0</v>
      </c>
      <c r="E24" s="56">
        <v>95</v>
      </c>
      <c r="F24" s="65">
        <f>AVERAGE(C24:E24)</f>
        <v>31.666666666666668</v>
      </c>
    </row>
    <row r="25" spans="1:5" ht="15" customHeight="1">
      <c r="A25" s="88"/>
      <c r="B25" s="8"/>
      <c r="C25" s="56"/>
      <c r="D25" s="56"/>
      <c r="E25" s="56"/>
    </row>
    <row r="27" spans="1:6" ht="15" customHeight="1" thickBot="1">
      <c r="A27" s="29" t="s">
        <v>13</v>
      </c>
      <c r="B27" s="30" t="s">
        <v>54</v>
      </c>
      <c r="C27" s="30">
        <f>+C14+C15+C17+C18+C20+C21+C23+C24</f>
        <v>5314</v>
      </c>
      <c r="D27" s="30">
        <f>+D14+D15+D17+D18+D20+D21+D23+D24</f>
        <v>5653</v>
      </c>
      <c r="E27" s="30">
        <f>+E14+E15+E17+E18+E20+E21+E23+E24</f>
        <v>7486</v>
      </c>
      <c r="F27" s="30">
        <f>AVERAGE(C27:E27)</f>
        <v>6151</v>
      </c>
    </row>
    <row r="28" spans="1:6" ht="15" customHeight="1" thickTop="1">
      <c r="A28" s="53" t="s">
        <v>70</v>
      </c>
      <c r="B28" s="33"/>
      <c r="C28" s="33"/>
      <c r="D28" s="33"/>
      <c r="E28" s="33"/>
      <c r="F28" s="33"/>
    </row>
    <row r="29" ht="15" customHeight="1">
      <c r="A29" s="61" t="s">
        <v>81</v>
      </c>
    </row>
    <row r="30" ht="15" customHeight="1">
      <c r="A30" s="1"/>
    </row>
    <row r="32" spans="1:6" ht="15" customHeight="1">
      <c r="A32" s="105" t="s">
        <v>14</v>
      </c>
      <c r="B32" s="105"/>
      <c r="C32" s="105"/>
      <c r="D32" s="105"/>
      <c r="E32" s="105"/>
      <c r="F32" s="105"/>
    </row>
    <row r="33" spans="1:6" ht="15" customHeight="1">
      <c r="A33" s="104" t="s">
        <v>32</v>
      </c>
      <c r="B33" s="104"/>
      <c r="C33" s="104"/>
      <c r="D33" s="104"/>
      <c r="E33" s="104"/>
      <c r="F33" s="104"/>
    </row>
    <row r="34" spans="1:6" ht="15" customHeight="1">
      <c r="A34" s="105" t="s">
        <v>55</v>
      </c>
      <c r="B34" s="105"/>
      <c r="C34" s="105"/>
      <c r="D34" s="105"/>
      <c r="E34" s="105"/>
      <c r="F34" s="105"/>
    </row>
    <row r="35" spans="1:5" ht="15" customHeight="1">
      <c r="A35" s="106"/>
      <c r="B35" s="106"/>
      <c r="C35" s="106"/>
      <c r="D35" s="106"/>
      <c r="E35" s="106"/>
    </row>
    <row r="36" spans="1:6" ht="15" customHeight="1" thickBot="1">
      <c r="A36" s="47" t="s">
        <v>68</v>
      </c>
      <c r="B36" s="24"/>
      <c r="C36" s="24" t="s">
        <v>37</v>
      </c>
      <c r="D36" s="24" t="s">
        <v>38</v>
      </c>
      <c r="E36" s="24" t="s">
        <v>39</v>
      </c>
      <c r="F36" s="24" t="s">
        <v>40</v>
      </c>
    </row>
    <row r="38" spans="1:6" ht="15" customHeight="1">
      <c r="A38" s="28" t="s">
        <v>24</v>
      </c>
      <c r="B38" s="20" t="s">
        <v>60</v>
      </c>
      <c r="C38" s="57">
        <v>251232900</v>
      </c>
      <c r="D38" s="57">
        <v>251381120</v>
      </c>
      <c r="E38" s="57">
        <v>283828252</v>
      </c>
      <c r="F38" s="20">
        <f aca="true" t="shared" si="0" ref="F38:F45">SUM(C38:E38)</f>
        <v>786442272</v>
      </c>
    </row>
    <row r="39" spans="1:6" ht="15" customHeight="1">
      <c r="A39" s="28"/>
      <c r="B39" s="20" t="s">
        <v>59</v>
      </c>
      <c r="C39" s="57">
        <v>16748860</v>
      </c>
      <c r="D39" s="57">
        <v>6966340</v>
      </c>
      <c r="E39" s="57">
        <v>148069146.51999998</v>
      </c>
      <c r="F39" s="20">
        <f t="shared" si="0"/>
        <v>171784346.51999998</v>
      </c>
    </row>
    <row r="40" spans="1:6" ht="15" customHeight="1">
      <c r="A40" s="28" t="s">
        <v>25</v>
      </c>
      <c r="B40" s="20" t="s">
        <v>60</v>
      </c>
      <c r="C40" s="57">
        <v>58220816</v>
      </c>
      <c r="D40" s="57">
        <v>61007352</v>
      </c>
      <c r="E40" s="57">
        <v>68318548</v>
      </c>
      <c r="F40" s="20">
        <f t="shared" si="0"/>
        <v>187546716</v>
      </c>
    </row>
    <row r="41" spans="1:6" ht="15" customHeight="1">
      <c r="A41" s="28"/>
      <c r="B41" s="20" t="s">
        <v>59</v>
      </c>
      <c r="C41" s="57">
        <v>10908992</v>
      </c>
      <c r="D41" s="57">
        <v>6640256</v>
      </c>
      <c r="E41" s="57">
        <v>31872226.75</v>
      </c>
      <c r="F41" s="20">
        <f t="shared" si="0"/>
        <v>49421474.75</v>
      </c>
    </row>
    <row r="42" spans="1:6" ht="15" customHeight="1">
      <c r="A42" s="28" t="s">
        <v>26</v>
      </c>
      <c r="B42" s="20" t="s">
        <v>60</v>
      </c>
      <c r="C42" s="58">
        <v>498400564.9</v>
      </c>
      <c r="D42" s="58">
        <v>530721488.2</v>
      </c>
      <c r="E42" s="58">
        <v>709832523.3499999</v>
      </c>
      <c r="F42" s="20">
        <f t="shared" si="0"/>
        <v>1738954576.4499998</v>
      </c>
    </row>
    <row r="43" spans="1:6" ht="15" customHeight="1">
      <c r="A43" s="28"/>
      <c r="B43" s="20" t="s">
        <v>59</v>
      </c>
      <c r="C43" s="58">
        <v>45073350.350000024</v>
      </c>
      <c r="D43" s="58">
        <v>110600880.30000001</v>
      </c>
      <c r="E43" s="58">
        <v>480233415.79999995</v>
      </c>
      <c r="F43" s="20">
        <f t="shared" si="0"/>
        <v>635907646.45</v>
      </c>
    </row>
    <row r="44" spans="1:6" ht="15" customHeight="1">
      <c r="A44" s="89" t="s">
        <v>90</v>
      </c>
      <c r="B44" s="58" t="s">
        <v>60</v>
      </c>
      <c r="C44" s="58">
        <v>0</v>
      </c>
      <c r="D44" s="58">
        <v>0</v>
      </c>
      <c r="E44" s="58">
        <v>246034718</v>
      </c>
      <c r="F44" s="20">
        <f t="shared" si="0"/>
        <v>246034718</v>
      </c>
    </row>
    <row r="45" spans="1:6" ht="15" customHeight="1">
      <c r="A45" s="89"/>
      <c r="B45" s="58" t="s">
        <v>59</v>
      </c>
      <c r="C45" s="93">
        <v>0</v>
      </c>
      <c r="D45" s="20">
        <v>20000000</v>
      </c>
      <c r="E45" s="20">
        <v>482000000</v>
      </c>
      <c r="F45" s="20">
        <f t="shared" si="0"/>
        <v>502000000</v>
      </c>
    </row>
    <row r="46" spans="1:6" ht="15" customHeight="1" thickBot="1">
      <c r="A46" s="29" t="s">
        <v>13</v>
      </c>
      <c r="B46" s="30"/>
      <c r="C46" s="30">
        <f>SUM(C38:C45)</f>
        <v>880585483.25</v>
      </c>
      <c r="D46" s="30">
        <f>SUM(D38:D45)</f>
        <v>987317436.5</v>
      </c>
      <c r="E46" s="30">
        <f>SUM(E38:E45)</f>
        <v>2450188830.42</v>
      </c>
      <c r="F46" s="30">
        <f>SUM(F38:F45)</f>
        <v>4318091750.17</v>
      </c>
    </row>
    <row r="47" ht="15" customHeight="1" thickTop="1">
      <c r="A47" s="32" t="s">
        <v>67</v>
      </c>
    </row>
    <row r="48" ht="15" customHeight="1">
      <c r="A48" s="61" t="s">
        <v>77</v>
      </c>
    </row>
    <row r="49" ht="15" customHeight="1">
      <c r="A49" s="1"/>
    </row>
    <row r="50" ht="15" customHeight="1">
      <c r="A50" s="1"/>
    </row>
    <row r="52" spans="1:5" ht="15" customHeight="1">
      <c r="A52" s="104" t="s">
        <v>15</v>
      </c>
      <c r="B52" s="104"/>
      <c r="C52" s="104"/>
      <c r="D52" s="104"/>
      <c r="E52" s="104"/>
    </row>
    <row r="53" spans="1:5" ht="15" customHeight="1">
      <c r="A53" s="104" t="s">
        <v>33</v>
      </c>
      <c r="B53" s="104"/>
      <c r="C53" s="104"/>
      <c r="D53" s="104"/>
      <c r="E53" s="104"/>
    </row>
    <row r="54" spans="1:5" ht="15" customHeight="1">
      <c r="A54" s="105" t="s">
        <v>55</v>
      </c>
      <c r="B54" s="105"/>
      <c r="C54" s="105"/>
      <c r="D54" s="105"/>
      <c r="E54" s="105"/>
    </row>
    <row r="55" spans="1:5" ht="15" customHeight="1">
      <c r="A55" s="106"/>
      <c r="B55" s="106"/>
      <c r="C55" s="106"/>
      <c r="D55" s="106"/>
      <c r="E55" s="106"/>
    </row>
    <row r="56" spans="1:5" ht="15" customHeight="1" thickBot="1">
      <c r="A56" s="37" t="s">
        <v>10</v>
      </c>
      <c r="B56" s="38" t="s">
        <v>37</v>
      </c>
      <c r="C56" s="38" t="s">
        <v>38</v>
      </c>
      <c r="D56" s="38" t="s">
        <v>39</v>
      </c>
      <c r="E56" s="38" t="s">
        <v>40</v>
      </c>
    </row>
    <row r="58" spans="1:5" ht="15" customHeight="1">
      <c r="A58" s="26" t="s">
        <v>27</v>
      </c>
      <c r="B58" s="58">
        <v>337111568</v>
      </c>
      <c r="C58" s="58">
        <v>325995068</v>
      </c>
      <c r="D58" s="58">
        <v>532088173.27</v>
      </c>
      <c r="E58" s="20">
        <f>SUM(B58:D58)</f>
        <v>1195194809.27</v>
      </c>
    </row>
    <row r="59" spans="1:5" ht="15" customHeight="1">
      <c r="A59" s="26" t="s">
        <v>45</v>
      </c>
      <c r="B59" s="58">
        <v>543473915.25</v>
      </c>
      <c r="C59" s="58">
        <v>661322368.5</v>
      </c>
      <c r="D59" s="20">
        <v>1918100657.1499999</v>
      </c>
      <c r="E59" s="20">
        <f>SUM(B59:D59)</f>
        <v>3122896940.8999996</v>
      </c>
    </row>
    <row r="60" spans="1:5" ht="15" customHeight="1">
      <c r="A60" s="86" t="s">
        <v>80</v>
      </c>
      <c r="B60" s="56"/>
      <c r="C60" s="56"/>
      <c r="D60" s="58"/>
      <c r="E60" s="20">
        <f>SUM(B60:D60)</f>
        <v>0</v>
      </c>
    </row>
    <row r="61" spans="1:5" ht="15" customHeight="1">
      <c r="A61" s="26" t="s">
        <v>7</v>
      </c>
      <c r="B61" s="56"/>
      <c r="C61" s="56"/>
      <c r="D61" s="56"/>
      <c r="E61" s="20">
        <f>SUM(B61:D61)</f>
        <v>0</v>
      </c>
    </row>
    <row r="62" spans="1:5" ht="15" customHeight="1">
      <c r="A62" s="26" t="s">
        <v>8</v>
      </c>
      <c r="B62" s="56"/>
      <c r="C62" s="56"/>
      <c r="D62" s="56"/>
      <c r="E62" s="20">
        <f>SUM(B62:D62)</f>
        <v>0</v>
      </c>
    </row>
    <row r="63" spans="1:5" ht="15" customHeight="1" thickBot="1">
      <c r="A63" s="29" t="s">
        <v>13</v>
      </c>
      <c r="B63" s="30">
        <f>SUM(B58:B62)</f>
        <v>880585483.25</v>
      </c>
      <c r="C63" s="30">
        <f>SUM(C58:C62)</f>
        <v>987317436.5</v>
      </c>
      <c r="D63" s="30">
        <f>SUM(D58:D62)</f>
        <v>2450188830.42</v>
      </c>
      <c r="E63" s="30">
        <f>SUM(E58:E62)</f>
        <v>4318091750.17</v>
      </c>
    </row>
    <row r="64" ht="15" customHeight="1" thickTop="1">
      <c r="A64" s="61" t="s">
        <v>77</v>
      </c>
    </row>
    <row r="65" ht="15" customHeight="1">
      <c r="A65" s="1"/>
    </row>
    <row r="67" spans="1:5" ht="15" customHeight="1">
      <c r="A67" s="104" t="s">
        <v>46</v>
      </c>
      <c r="B67" s="104"/>
      <c r="C67" s="104"/>
      <c r="D67" s="104"/>
      <c r="E67" s="104"/>
    </row>
    <row r="68" spans="1:5" ht="15" customHeight="1">
      <c r="A68" s="104" t="s">
        <v>16</v>
      </c>
      <c r="B68" s="104"/>
      <c r="C68" s="104"/>
      <c r="D68" s="104"/>
      <c r="E68" s="104"/>
    </row>
    <row r="69" spans="1:5" ht="15" customHeight="1">
      <c r="A69" s="105" t="s">
        <v>55</v>
      </c>
      <c r="B69" s="105"/>
      <c r="C69" s="105"/>
      <c r="D69" s="105"/>
      <c r="E69" s="105"/>
    </row>
    <row r="70" spans="1:5" ht="15" customHeight="1">
      <c r="A70" s="106"/>
      <c r="B70" s="106"/>
      <c r="C70" s="106"/>
      <c r="D70" s="106"/>
      <c r="E70" s="106"/>
    </row>
    <row r="71" spans="1:5" ht="15" customHeight="1" thickBot="1">
      <c r="A71" s="37" t="s">
        <v>10</v>
      </c>
      <c r="B71" s="38" t="s">
        <v>37</v>
      </c>
      <c r="C71" s="38" t="s">
        <v>38</v>
      </c>
      <c r="D71" s="38" t="s">
        <v>39</v>
      </c>
      <c r="E71" s="38" t="s">
        <v>40</v>
      </c>
    </row>
    <row r="73" spans="1:5" ht="15" customHeight="1">
      <c r="A73" s="20" t="s">
        <v>66</v>
      </c>
      <c r="B73" s="20">
        <f>'3 T'!E77</f>
        <v>140754839.67999983</v>
      </c>
      <c r="C73" s="20">
        <f>B77</f>
        <v>84134799.67999983</v>
      </c>
      <c r="D73" s="20">
        <f>C77</f>
        <v>423855039.6799998</v>
      </c>
      <c r="E73" s="20">
        <f>+B73</f>
        <v>140754839.67999983</v>
      </c>
    </row>
    <row r="74" spans="1:10" ht="15" customHeight="1">
      <c r="A74" s="20" t="s">
        <v>17</v>
      </c>
      <c r="B74" s="58">
        <v>280491528</v>
      </c>
      <c r="C74" s="58">
        <v>665715308</v>
      </c>
      <c r="D74" s="58">
        <v>212273587.75</v>
      </c>
      <c r="E74" s="20">
        <f>SUM(B74:D74)</f>
        <v>1158480423.75</v>
      </c>
      <c r="G74" s="49"/>
      <c r="H74" s="49"/>
      <c r="I74" s="49"/>
      <c r="J74" s="46"/>
    </row>
    <row r="75" spans="1:10" ht="15" customHeight="1">
      <c r="A75" s="20" t="s">
        <v>18</v>
      </c>
      <c r="B75" s="20">
        <f>B73+B74</f>
        <v>421246367.6799998</v>
      </c>
      <c r="C75" s="20">
        <f>C73+C74</f>
        <v>749850107.6799998</v>
      </c>
      <c r="D75" s="20">
        <f>D73+D74</f>
        <v>636128627.4299998</v>
      </c>
      <c r="E75" s="20">
        <f>+E73+E74</f>
        <v>1299235263.4299998</v>
      </c>
      <c r="G75" s="46"/>
      <c r="H75" s="46"/>
      <c r="I75" s="46"/>
      <c r="J75" s="46"/>
    </row>
    <row r="76" spans="1:10" ht="15" customHeight="1">
      <c r="A76" s="20" t="s">
        <v>19</v>
      </c>
      <c r="B76" s="64">
        <f>B58</f>
        <v>337111568</v>
      </c>
      <c r="C76" s="64">
        <f>C58</f>
        <v>325995068</v>
      </c>
      <c r="D76" s="64">
        <f>D58</f>
        <v>532088173.27</v>
      </c>
      <c r="E76" s="59">
        <f>SUM(B76:D76)</f>
        <v>1195194809.27</v>
      </c>
      <c r="F76" s="36"/>
      <c r="G76" s="46"/>
      <c r="H76" s="46"/>
      <c r="I76" s="46"/>
      <c r="J76" s="46"/>
    </row>
    <row r="77" spans="1:10" ht="15" customHeight="1">
      <c r="A77" s="33" t="s">
        <v>20</v>
      </c>
      <c r="B77" s="33">
        <f>+B75-B76</f>
        <v>84134799.67999983</v>
      </c>
      <c r="C77" s="33">
        <f>+C75-C76</f>
        <v>423855039.6799998</v>
      </c>
      <c r="D77" s="33">
        <f>+D75-D76</f>
        <v>104040454.15999985</v>
      </c>
      <c r="E77" s="33">
        <f>+E75-E76</f>
        <v>104040454.15999985</v>
      </c>
      <c r="G77" s="46"/>
      <c r="H77" s="46"/>
      <c r="I77" s="46"/>
      <c r="J77" s="46"/>
    </row>
    <row r="78" spans="1:10" ht="15" customHeight="1" thickBot="1">
      <c r="A78" s="30"/>
      <c r="B78" s="30"/>
      <c r="C78" s="30"/>
      <c r="D78" s="30"/>
      <c r="E78" s="30"/>
      <c r="G78" s="46"/>
      <c r="H78" s="46"/>
      <c r="I78" s="46"/>
      <c r="J78" s="46"/>
    </row>
    <row r="79" spans="1:10" ht="15" customHeight="1" thickTop="1">
      <c r="A79" s="61" t="s">
        <v>77</v>
      </c>
      <c r="G79" s="46"/>
      <c r="H79" s="46"/>
      <c r="I79" s="46"/>
      <c r="J79" s="46"/>
    </row>
    <row r="80" spans="1:10" ht="15" customHeight="1">
      <c r="A80" s="1"/>
      <c r="G80" s="46"/>
      <c r="H80" s="46"/>
      <c r="I80" s="46"/>
      <c r="J80" s="46"/>
    </row>
    <row r="81" spans="1:10" ht="15" customHeight="1">
      <c r="A81" s="20"/>
      <c r="G81" s="46"/>
      <c r="H81" s="46"/>
      <c r="I81" s="46"/>
      <c r="J81" s="46"/>
    </row>
    <row r="82" spans="1:10" ht="15" customHeight="1">
      <c r="A82" s="104" t="s">
        <v>47</v>
      </c>
      <c r="B82" s="104"/>
      <c r="C82" s="104"/>
      <c r="D82" s="104"/>
      <c r="E82" s="104"/>
      <c r="F82" s="21" t="s">
        <v>57</v>
      </c>
      <c r="G82" s="46"/>
      <c r="H82" s="46"/>
      <c r="I82" s="46"/>
      <c r="J82" s="46"/>
    </row>
    <row r="83" spans="1:10" ht="15" customHeight="1">
      <c r="A83" s="104" t="s">
        <v>52</v>
      </c>
      <c r="B83" s="104"/>
      <c r="C83" s="104"/>
      <c r="D83" s="104"/>
      <c r="E83" s="104"/>
      <c r="F83" s="21">
        <f>E74+E89</f>
        <v>4108667141.58</v>
      </c>
      <c r="G83" s="46"/>
      <c r="H83" s="46"/>
      <c r="I83" s="35"/>
      <c r="J83" s="46"/>
    </row>
    <row r="84" spans="1:10" ht="15" customHeight="1">
      <c r="A84" s="105" t="s">
        <v>55</v>
      </c>
      <c r="B84" s="105"/>
      <c r="C84" s="105"/>
      <c r="D84" s="105"/>
      <c r="E84" s="105"/>
      <c r="F84" s="21"/>
      <c r="G84" s="46"/>
      <c r="H84" s="46"/>
      <c r="I84" s="46"/>
      <c r="J84" s="46"/>
    </row>
    <row r="85" spans="1:10" ht="15" customHeight="1">
      <c r="A85" s="106"/>
      <c r="B85" s="106"/>
      <c r="C85" s="106"/>
      <c r="D85" s="106"/>
      <c r="E85" s="106"/>
      <c r="G85" s="46"/>
      <c r="H85" s="46"/>
      <c r="I85" s="46"/>
      <c r="J85" s="46"/>
    </row>
    <row r="86" spans="1:10" ht="15" customHeight="1" thickBot="1">
      <c r="A86" s="37" t="s">
        <v>10</v>
      </c>
      <c r="B86" s="38" t="s">
        <v>37</v>
      </c>
      <c r="C86" s="38" t="s">
        <v>38</v>
      </c>
      <c r="D86" s="38" t="s">
        <v>39</v>
      </c>
      <c r="E86" s="38" t="s">
        <v>40</v>
      </c>
      <c r="G86" s="46"/>
      <c r="H86" s="46"/>
      <c r="I86" s="46"/>
      <c r="J86" s="46"/>
    </row>
    <row r="87" spans="7:10" ht="15" customHeight="1">
      <c r="G87" s="46"/>
      <c r="H87" s="46"/>
      <c r="I87" s="46"/>
      <c r="J87" s="46"/>
    </row>
    <row r="88" spans="1:10" ht="15" customHeight="1">
      <c r="A88" s="20" t="s">
        <v>66</v>
      </c>
      <c r="B88" s="20">
        <f>'3 T'!E92</f>
        <v>213455096.07999992</v>
      </c>
      <c r="C88" s="20">
        <f>B92</f>
        <v>270905086.15999997</v>
      </c>
      <c r="D88" s="20">
        <f>C92</f>
        <v>738726467.6599998</v>
      </c>
      <c r="E88" s="20">
        <f>+B88</f>
        <v>213455096.07999992</v>
      </c>
      <c r="G88" s="46"/>
      <c r="H88" s="46"/>
      <c r="I88" s="46"/>
      <c r="J88" s="46"/>
    </row>
    <row r="89" spans="1:10" ht="15" customHeight="1">
      <c r="A89" s="20" t="s">
        <v>17</v>
      </c>
      <c r="B89" s="58">
        <v>600923905.33</v>
      </c>
      <c r="C89" s="58">
        <v>1129143750</v>
      </c>
      <c r="D89" s="58">
        <v>1220119062.5</v>
      </c>
      <c r="E89" s="20">
        <f>SUM(B89:D89)</f>
        <v>2950186717.83</v>
      </c>
      <c r="G89" s="49"/>
      <c r="H89" s="49"/>
      <c r="I89" s="49"/>
      <c r="J89" s="46"/>
    </row>
    <row r="90" spans="1:10" ht="15" customHeight="1">
      <c r="A90" s="20" t="s">
        <v>18</v>
      </c>
      <c r="B90" s="20">
        <f>B88+B89</f>
        <v>814379001.41</v>
      </c>
      <c r="C90" s="20">
        <f>C88+C89</f>
        <v>1400048836.1599998</v>
      </c>
      <c r="D90" s="20">
        <f>D88+D89</f>
        <v>1958845530.1599998</v>
      </c>
      <c r="E90" s="20">
        <f>+E88+E89</f>
        <v>3163641813.91</v>
      </c>
      <c r="G90" s="46"/>
      <c r="H90" s="46"/>
      <c r="I90" s="46"/>
      <c r="J90" s="46"/>
    </row>
    <row r="91" spans="1:6" ht="15" customHeight="1">
      <c r="A91" s="20" t="s">
        <v>19</v>
      </c>
      <c r="B91" s="64">
        <f>B59</f>
        <v>543473915.25</v>
      </c>
      <c r="C91" s="64">
        <f>C59</f>
        <v>661322368.5</v>
      </c>
      <c r="D91" s="64">
        <f>D59</f>
        <v>1918100657.1499999</v>
      </c>
      <c r="E91" s="59">
        <f>SUM(B91:D91)</f>
        <v>3122896940.8999996</v>
      </c>
      <c r="F91" s="36"/>
    </row>
    <row r="92" spans="1:5" ht="15" customHeight="1">
      <c r="A92" s="33" t="s">
        <v>20</v>
      </c>
      <c r="B92" s="33">
        <f>+B90-B91</f>
        <v>270905086.15999997</v>
      </c>
      <c r="C92" s="33">
        <f>+C90-C91</f>
        <v>738726467.6599998</v>
      </c>
      <c r="D92" s="33">
        <f>+D90-D91</f>
        <v>40744873.00999999</v>
      </c>
      <c r="E92" s="33">
        <f>+E90-E91</f>
        <v>40744873.01000023</v>
      </c>
    </row>
    <row r="93" spans="1:5" ht="15" customHeight="1" thickBot="1">
      <c r="A93" s="30"/>
      <c r="B93" s="30"/>
      <c r="C93" s="30"/>
      <c r="D93" s="30"/>
      <c r="E93" s="30"/>
    </row>
    <row r="94" ht="15" customHeight="1" thickTop="1">
      <c r="A94" s="61" t="s">
        <v>77</v>
      </c>
    </row>
    <row r="97" ht="15" customHeight="1">
      <c r="A97" s="86" t="s">
        <v>89</v>
      </c>
    </row>
    <row r="98" ht="15" customHeight="1">
      <c r="A98" s="46"/>
    </row>
    <row r="99" ht="15" customHeight="1">
      <c r="A99" s="46"/>
    </row>
  </sheetData>
  <sheetProtection/>
  <mergeCells count="23">
    <mergeCell ref="A7:F7"/>
    <mergeCell ref="A8:F8"/>
    <mergeCell ref="A9:F9"/>
    <mergeCell ref="A19:A21"/>
    <mergeCell ref="A16:A18"/>
    <mergeCell ref="A13:A15"/>
    <mergeCell ref="A1:F1"/>
    <mergeCell ref="A82:E82"/>
    <mergeCell ref="A83:E83"/>
    <mergeCell ref="A85:E85"/>
    <mergeCell ref="A52:E52"/>
    <mergeCell ref="A53:E53"/>
    <mergeCell ref="A55:E55"/>
    <mergeCell ref="A67:E67"/>
    <mergeCell ref="A68:E68"/>
    <mergeCell ref="A70:E70"/>
    <mergeCell ref="A34:F34"/>
    <mergeCell ref="A33:F33"/>
    <mergeCell ref="A32:F32"/>
    <mergeCell ref="A54:E54"/>
    <mergeCell ref="A69:E69"/>
    <mergeCell ref="A84:E84"/>
    <mergeCell ref="A35:E35"/>
  </mergeCells>
  <printOptions horizontalCentered="1" verticalCentered="1"/>
  <pageMargins left="0.7086614173228347" right="1.18" top="0.3" bottom="0.2" header="0.31496062992125984" footer="0.31496062992125984"/>
  <pageSetup fitToHeight="1" fitToWidth="1" horizontalDpi="600" verticalDpi="600" orientation="portrait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9"/>
  <sheetViews>
    <sheetView zoomScale="90" zoomScaleNormal="90" zoomScalePageLayoutView="0" workbookViewId="0" topLeftCell="A67">
      <selection activeCell="C59" sqref="C59"/>
    </sheetView>
  </sheetViews>
  <sheetFormatPr defaultColWidth="11.57421875" defaultRowHeight="15"/>
  <cols>
    <col min="1" max="1" width="65.57421875" style="26" customWidth="1"/>
    <col min="2" max="2" width="23.28125" style="20" customWidth="1"/>
    <col min="3" max="3" width="18.57421875" style="20" customWidth="1"/>
    <col min="4" max="4" width="16.8515625" style="20" bestFit="1" customWidth="1"/>
    <col min="5" max="5" width="17.421875" style="20" customWidth="1"/>
    <col min="6" max="6" width="11.57421875" style="20" customWidth="1"/>
    <col min="7" max="7" width="15.140625" style="20" bestFit="1" customWidth="1"/>
    <col min="8" max="8" width="13.57421875" style="20" bestFit="1" customWidth="1"/>
    <col min="9" max="9" width="14.28125" style="20" bestFit="1" customWidth="1"/>
    <col min="10" max="16384" width="11.57421875" style="20" customWidth="1"/>
  </cols>
  <sheetData>
    <row r="1" spans="1:5" ht="15" customHeight="1">
      <c r="A1" s="104" t="s">
        <v>21</v>
      </c>
      <c r="B1" s="104"/>
      <c r="C1" s="104"/>
      <c r="D1" s="104"/>
      <c r="E1" s="104"/>
    </row>
    <row r="2" spans="1:4" ht="15" customHeight="1">
      <c r="A2" s="3" t="s">
        <v>0</v>
      </c>
      <c r="B2" s="4" t="s">
        <v>23</v>
      </c>
      <c r="C2" s="21"/>
      <c r="D2" s="21"/>
    </row>
    <row r="3" spans="1:4" ht="15" customHeight="1">
      <c r="A3" s="3" t="s">
        <v>1</v>
      </c>
      <c r="B3" s="4" t="s">
        <v>22</v>
      </c>
      <c r="C3" s="21"/>
      <c r="D3" s="21"/>
    </row>
    <row r="4" spans="1:4" ht="15" customHeight="1">
      <c r="A4" s="3" t="s">
        <v>11</v>
      </c>
      <c r="B4" s="21" t="s">
        <v>65</v>
      </c>
      <c r="C4" s="21"/>
      <c r="D4" s="21"/>
    </row>
    <row r="5" spans="1:4" ht="15" customHeight="1">
      <c r="A5" s="3" t="s">
        <v>56</v>
      </c>
      <c r="B5" s="22" t="s">
        <v>86</v>
      </c>
      <c r="C5" s="21"/>
      <c r="D5" s="21"/>
    </row>
    <row r="6" ht="15" customHeight="1"/>
    <row r="7" spans="1:5" ht="15" customHeight="1">
      <c r="A7" s="104" t="s">
        <v>9</v>
      </c>
      <c r="B7" s="104"/>
      <c r="C7" s="104"/>
      <c r="D7" s="104"/>
      <c r="E7" s="104"/>
    </row>
    <row r="8" spans="1:5" ht="15" customHeight="1">
      <c r="A8" s="104" t="s">
        <v>12</v>
      </c>
      <c r="B8" s="104"/>
      <c r="C8" s="104"/>
      <c r="D8" s="104"/>
      <c r="E8" s="104"/>
    </row>
    <row r="9" spans="1:5" ht="15" customHeight="1">
      <c r="A9" s="105" t="s">
        <v>53</v>
      </c>
      <c r="B9" s="105"/>
      <c r="C9" s="105"/>
      <c r="D9" s="105"/>
      <c r="E9" s="105"/>
    </row>
    <row r="10" spans="1:5" ht="15" customHeight="1">
      <c r="A10" s="106"/>
      <c r="B10" s="106"/>
      <c r="C10" s="106"/>
      <c r="D10" s="106"/>
      <c r="E10" s="106"/>
    </row>
    <row r="11" spans="1:6" ht="15" customHeight="1" thickBot="1">
      <c r="A11" s="47" t="s">
        <v>68</v>
      </c>
      <c r="B11" s="38"/>
      <c r="C11" s="38" t="s">
        <v>6</v>
      </c>
      <c r="D11" s="38" t="s">
        <v>31</v>
      </c>
      <c r="E11" s="52" t="s">
        <v>73</v>
      </c>
      <c r="F11" s="44"/>
    </row>
    <row r="12" ht="15" customHeight="1">
      <c r="F12" s="33"/>
    </row>
    <row r="13" spans="1:6" ht="15" customHeight="1">
      <c r="A13" s="107" t="s">
        <v>24</v>
      </c>
      <c r="B13" s="8" t="s">
        <v>62</v>
      </c>
      <c r="C13" s="20">
        <f>+'I T'!F13</f>
        <v>131</v>
      </c>
      <c r="D13" s="20">
        <f>+'2 T'!F13</f>
        <v>259</v>
      </c>
      <c r="E13" s="65">
        <f>D13</f>
        <v>259</v>
      </c>
      <c r="F13" s="62"/>
    </row>
    <row r="14" spans="1:6" ht="15" customHeight="1">
      <c r="A14" s="107"/>
      <c r="B14" s="8" t="s">
        <v>63</v>
      </c>
      <c r="C14" s="20">
        <f>+'I T'!F14</f>
        <v>558</v>
      </c>
      <c r="D14" s="20">
        <f>+'2 T'!F14</f>
        <v>1056.3333333333333</v>
      </c>
      <c r="E14" s="65">
        <f aca="true" t="shared" si="0" ref="E14:E27">+(C14+D14)/2</f>
        <v>807.1666666666666</v>
      </c>
      <c r="F14" s="33"/>
    </row>
    <row r="15" spans="1:6" ht="15" customHeight="1">
      <c r="A15" s="107"/>
      <c r="B15" s="8" t="s">
        <v>64</v>
      </c>
      <c r="C15" s="20">
        <f>+'I T'!F15</f>
        <v>1140</v>
      </c>
      <c r="D15" s="20">
        <f>+'2 T'!F15</f>
        <v>640.3333333333334</v>
      </c>
      <c r="E15" s="65">
        <f t="shared" si="0"/>
        <v>890.1666666666667</v>
      </c>
      <c r="F15" s="33"/>
    </row>
    <row r="16" spans="1:6" ht="15" customHeight="1">
      <c r="A16" s="107" t="s">
        <v>25</v>
      </c>
      <c r="B16" s="8" t="s">
        <v>62</v>
      </c>
      <c r="C16" s="20">
        <f>+'I T'!F16</f>
        <v>144</v>
      </c>
      <c r="D16" s="20">
        <f>+'2 T'!F16</f>
        <v>175</v>
      </c>
      <c r="E16" s="65">
        <f>D16</f>
        <v>175</v>
      </c>
      <c r="F16" s="62"/>
    </row>
    <row r="17" spans="1:6" ht="15" customHeight="1">
      <c r="A17" s="107"/>
      <c r="B17" s="8" t="s">
        <v>63</v>
      </c>
      <c r="C17" s="20">
        <f>+'I T'!F17</f>
        <v>340.6666666666667</v>
      </c>
      <c r="D17" s="20">
        <f>+'2 T'!F17</f>
        <v>636.3333333333334</v>
      </c>
      <c r="E17" s="65">
        <f t="shared" si="0"/>
        <v>488.5</v>
      </c>
      <c r="F17" s="33"/>
    </row>
    <row r="18" spans="1:6" ht="15" customHeight="1">
      <c r="A18" s="107"/>
      <c r="B18" s="8" t="s">
        <v>64</v>
      </c>
      <c r="C18" s="20">
        <f>+'I T'!F18</f>
        <v>699.6666666666666</v>
      </c>
      <c r="D18" s="20">
        <f>+'2 T'!F18</f>
        <v>436.6666666666667</v>
      </c>
      <c r="E18" s="65">
        <f t="shared" si="0"/>
        <v>568.1666666666666</v>
      </c>
      <c r="F18" s="33"/>
    </row>
    <row r="19" spans="1:6" ht="15" customHeight="1">
      <c r="A19" s="108" t="s">
        <v>26</v>
      </c>
      <c r="B19" s="8" t="s">
        <v>62</v>
      </c>
      <c r="C19" s="20">
        <f>+'I T'!F19</f>
        <v>592</v>
      </c>
      <c r="D19" s="20">
        <f>+'2 T'!F19</f>
        <v>136</v>
      </c>
      <c r="E19" s="65">
        <f>D19</f>
        <v>136</v>
      </c>
      <c r="F19" s="62"/>
    </row>
    <row r="20" spans="1:6" ht="15" customHeight="1">
      <c r="A20" s="108"/>
      <c r="B20" s="8" t="s">
        <v>63</v>
      </c>
      <c r="C20" s="20">
        <f>+'I T'!F20</f>
        <v>674.6666666666666</v>
      </c>
      <c r="D20" s="20">
        <f>+'2 T'!F20</f>
        <v>1541.6666666666667</v>
      </c>
      <c r="E20" s="20">
        <f t="shared" si="0"/>
        <v>1108.1666666666667</v>
      </c>
      <c r="F20" s="33"/>
    </row>
    <row r="21" spans="1:6" ht="15" customHeight="1">
      <c r="A21" s="108"/>
      <c r="B21" s="8" t="s">
        <v>64</v>
      </c>
      <c r="C21" s="20">
        <f>+'I T'!F21</f>
        <v>1376</v>
      </c>
      <c r="D21" s="20">
        <f>+'2 T'!F21</f>
        <v>747.3333333333334</v>
      </c>
      <c r="E21" s="20">
        <f t="shared" si="0"/>
        <v>1061.6666666666667</v>
      </c>
      <c r="F21" s="33"/>
    </row>
    <row r="22" spans="1:6" ht="15" customHeight="1">
      <c r="A22" s="92" t="s">
        <v>90</v>
      </c>
      <c r="B22" s="90" t="s">
        <v>62</v>
      </c>
      <c r="C22" s="93">
        <f>+'I T'!F22</f>
        <v>0</v>
      </c>
      <c r="D22" s="93">
        <f>+'2 T'!F22</f>
        <v>0</v>
      </c>
      <c r="E22" s="93">
        <f>D22</f>
        <v>0</v>
      </c>
      <c r="F22" s="33"/>
    </row>
    <row r="23" spans="1:6" ht="15" customHeight="1">
      <c r="A23" s="91"/>
      <c r="B23" s="90" t="s">
        <v>63</v>
      </c>
      <c r="C23" s="93">
        <f>+'I T'!F23</f>
        <v>0</v>
      </c>
      <c r="D23" s="93">
        <f>+'2 T'!F23</f>
        <v>0</v>
      </c>
      <c r="E23" s="93">
        <f t="shared" si="0"/>
        <v>0</v>
      </c>
      <c r="F23" s="33"/>
    </row>
    <row r="24" spans="1:6" ht="15" customHeight="1">
      <c r="A24" s="91"/>
      <c r="B24" s="90" t="s">
        <v>64</v>
      </c>
      <c r="C24" s="93">
        <f>+'I T'!F24</f>
        <v>0</v>
      </c>
      <c r="D24" s="93">
        <f>+'2 T'!F24</f>
        <v>0</v>
      </c>
      <c r="E24" s="93">
        <f t="shared" si="0"/>
        <v>0</v>
      </c>
      <c r="F24" s="33"/>
    </row>
    <row r="25" spans="1:6" ht="15" customHeight="1">
      <c r="A25" s="88"/>
      <c r="B25" s="8"/>
      <c r="F25" s="33"/>
    </row>
    <row r="26" spans="1:6" ht="15" customHeight="1">
      <c r="A26" s="28"/>
      <c r="F26" s="33"/>
    </row>
    <row r="27" spans="1:6" ht="15" customHeight="1" thickBot="1">
      <c r="A27" s="29" t="s">
        <v>13</v>
      </c>
      <c r="B27" s="30"/>
      <c r="C27" s="30">
        <f>+C14+C15+C17+C18+C20+C21+C23+C24</f>
        <v>4789</v>
      </c>
      <c r="D27" s="30">
        <f>+D14+D15+D17+D18+D20+D21+D23+D24</f>
        <v>5058.666666666666</v>
      </c>
      <c r="E27" s="30">
        <f t="shared" si="0"/>
        <v>4923.833333333333</v>
      </c>
      <c r="F27" s="33"/>
    </row>
    <row r="28" spans="1:6" ht="15" customHeight="1" thickTop="1">
      <c r="A28" s="53" t="s">
        <v>70</v>
      </c>
      <c r="B28" s="33"/>
      <c r="C28" s="33"/>
      <c r="D28" s="33"/>
      <c r="E28" s="33"/>
      <c r="F28" s="33"/>
    </row>
    <row r="29" ht="15" customHeight="1">
      <c r="A29" s="61" t="s">
        <v>77</v>
      </c>
    </row>
    <row r="30" ht="15" customHeight="1">
      <c r="A30" s="1"/>
    </row>
    <row r="31" ht="15" customHeight="1"/>
    <row r="32" spans="1:5" ht="15" customHeight="1">
      <c r="A32" s="105" t="s">
        <v>14</v>
      </c>
      <c r="B32" s="105"/>
      <c r="C32" s="105"/>
      <c r="D32" s="105"/>
      <c r="E32" s="105"/>
    </row>
    <row r="33" spans="1:5" ht="15" customHeight="1">
      <c r="A33" s="104" t="s">
        <v>32</v>
      </c>
      <c r="B33" s="104"/>
      <c r="C33" s="104"/>
      <c r="D33" s="104"/>
      <c r="E33" s="104"/>
    </row>
    <row r="34" spans="1:5" ht="15" customHeight="1">
      <c r="A34" s="105" t="s">
        <v>55</v>
      </c>
      <c r="B34" s="105"/>
      <c r="C34" s="105"/>
      <c r="D34" s="105"/>
      <c r="E34" s="105"/>
    </row>
    <row r="35" spans="1:4" ht="15" customHeight="1">
      <c r="A35" s="106"/>
      <c r="B35" s="106"/>
      <c r="C35" s="106"/>
      <c r="D35" s="106"/>
    </row>
    <row r="36" spans="1:5" ht="15" customHeight="1" thickBot="1">
      <c r="A36" s="47" t="s">
        <v>68</v>
      </c>
      <c r="B36" s="24"/>
      <c r="C36" s="24" t="s">
        <v>6</v>
      </c>
      <c r="D36" s="24" t="s">
        <v>31</v>
      </c>
      <c r="E36" s="24" t="s">
        <v>42</v>
      </c>
    </row>
    <row r="37" ht="15" customHeight="1"/>
    <row r="38" spans="1:5" ht="15" customHeight="1">
      <c r="A38" s="28" t="s">
        <v>24</v>
      </c>
      <c r="B38" s="20" t="s">
        <v>60</v>
      </c>
      <c r="C38" s="20">
        <f>+'I T'!F38</f>
        <v>248120280</v>
      </c>
      <c r="D38" s="20">
        <f>+'2 T'!F38</f>
        <v>469709180</v>
      </c>
      <c r="E38" s="20">
        <f aca="true" t="shared" si="1" ref="E38:E43">+C38+D38</f>
        <v>717829460</v>
      </c>
    </row>
    <row r="39" spans="1:5" ht="15" customHeight="1">
      <c r="A39" s="28"/>
      <c r="B39" s="20" t="s">
        <v>59</v>
      </c>
      <c r="C39" s="20">
        <f>+'I T'!F39</f>
        <v>506912400</v>
      </c>
      <c r="D39" s="20">
        <f>+'2 T'!F39</f>
        <v>284730620</v>
      </c>
      <c r="E39" s="20">
        <f t="shared" si="1"/>
        <v>791643020</v>
      </c>
    </row>
    <row r="40" spans="1:5" ht="15" customHeight="1">
      <c r="A40" s="28" t="s">
        <v>25</v>
      </c>
      <c r="B40" s="20" t="s">
        <v>60</v>
      </c>
      <c r="C40" s="20">
        <f>+'I T'!F40</f>
        <v>60592336</v>
      </c>
      <c r="D40" s="20">
        <f>+'2 T'!F40</f>
        <v>111935744</v>
      </c>
      <c r="E40" s="20">
        <f t="shared" si="1"/>
        <v>172528080</v>
      </c>
    </row>
    <row r="41" spans="1:5" ht="15" customHeight="1">
      <c r="A41" s="28"/>
      <c r="B41" s="20" t="s">
        <v>59</v>
      </c>
      <c r="C41" s="20">
        <f>+'I T'!F41</f>
        <v>124445512</v>
      </c>
      <c r="D41" s="20">
        <f>+'2 T'!F41</f>
        <v>77489416</v>
      </c>
      <c r="E41" s="20">
        <f t="shared" si="1"/>
        <v>201934928</v>
      </c>
    </row>
    <row r="42" spans="1:5" ht="15" customHeight="1">
      <c r="A42" s="28" t="s">
        <v>26</v>
      </c>
      <c r="B42" s="20" t="s">
        <v>60</v>
      </c>
      <c r="C42" s="20">
        <f>+'I T'!F42</f>
        <v>464840104.1</v>
      </c>
      <c r="D42" s="20">
        <f>+'2 T'!F42</f>
        <v>1062499999.8</v>
      </c>
      <c r="E42" s="20">
        <f t="shared" si="1"/>
        <v>1527340103.9</v>
      </c>
    </row>
    <row r="43" spans="1:5" ht="15" customHeight="1">
      <c r="A43" s="28"/>
      <c r="B43" s="20" t="s">
        <v>59</v>
      </c>
      <c r="C43" s="20">
        <f>+'I T'!F43</f>
        <v>948059999.8000001</v>
      </c>
      <c r="D43" s="20">
        <f>+'2 T'!F43</f>
        <v>515087395.6999999</v>
      </c>
      <c r="E43" s="20">
        <f t="shared" si="1"/>
        <v>1463147395.5</v>
      </c>
    </row>
    <row r="44" spans="1:5" ht="15" customHeight="1">
      <c r="A44" s="89" t="s">
        <v>90</v>
      </c>
      <c r="B44" s="58" t="s">
        <v>60</v>
      </c>
      <c r="C44" s="93">
        <f>+'I T'!F44</f>
        <v>0</v>
      </c>
      <c r="D44" s="93">
        <f>+'2 T'!F44</f>
        <v>0</v>
      </c>
      <c r="E44" s="93">
        <f>+C44+D44</f>
        <v>0</v>
      </c>
    </row>
    <row r="45" spans="1:5" ht="15" customHeight="1">
      <c r="A45" s="89"/>
      <c r="B45" s="58" t="s">
        <v>59</v>
      </c>
      <c r="C45" s="93">
        <f>+'I T'!F45</f>
        <v>0</v>
      </c>
      <c r="D45" s="93">
        <f>+'2 T'!F45</f>
        <v>0</v>
      </c>
      <c r="E45" s="93">
        <f>+C45+D45</f>
        <v>0</v>
      </c>
    </row>
    <row r="46" spans="1:5" ht="15" customHeight="1" thickBot="1">
      <c r="A46" s="29" t="s">
        <v>13</v>
      </c>
      <c r="B46" s="30"/>
      <c r="C46" s="30">
        <f>SUM(C38:C45)</f>
        <v>2352970631.9</v>
      </c>
      <c r="D46" s="30">
        <f>SUM(D38:D45)</f>
        <v>2521452355.5</v>
      </c>
      <c r="E46" s="30">
        <f>SUM(E38:E45)</f>
        <v>4874422987.4</v>
      </c>
    </row>
    <row r="47" spans="1:5" ht="15" customHeight="1" thickTop="1">
      <c r="A47" s="32" t="s">
        <v>44</v>
      </c>
      <c r="E47" s="33"/>
    </row>
    <row r="48" ht="15" customHeight="1">
      <c r="A48" s="61" t="s">
        <v>77</v>
      </c>
    </row>
    <row r="49" ht="15" customHeight="1">
      <c r="A49" s="1"/>
    </row>
    <row r="50" ht="15" customHeight="1">
      <c r="A50" s="1"/>
    </row>
    <row r="51" ht="15" customHeight="1"/>
    <row r="52" spans="1:4" ht="15" customHeight="1">
      <c r="A52" s="104" t="s">
        <v>15</v>
      </c>
      <c r="B52" s="104"/>
      <c r="C52" s="104"/>
      <c r="D52" s="104"/>
    </row>
    <row r="53" spans="1:4" ht="15" customHeight="1">
      <c r="A53" s="104" t="s">
        <v>33</v>
      </c>
      <c r="B53" s="104"/>
      <c r="C53" s="104"/>
      <c r="D53" s="104"/>
    </row>
    <row r="54" spans="1:4" ht="15" customHeight="1">
      <c r="A54" s="105" t="s">
        <v>55</v>
      </c>
      <c r="B54" s="105"/>
      <c r="C54" s="105"/>
      <c r="D54" s="105"/>
    </row>
    <row r="55" spans="1:4" ht="15" customHeight="1">
      <c r="A55" s="106"/>
      <c r="B55" s="106"/>
      <c r="C55" s="106"/>
      <c r="D55" s="106"/>
    </row>
    <row r="56" spans="1:5" ht="15" customHeight="1" thickBot="1">
      <c r="A56" s="37" t="s">
        <v>10</v>
      </c>
      <c r="B56" s="38" t="s">
        <v>6</v>
      </c>
      <c r="C56" s="38" t="s">
        <v>31</v>
      </c>
      <c r="D56" s="38" t="s">
        <v>42</v>
      </c>
      <c r="E56" s="44"/>
    </row>
    <row r="57" ht="15" customHeight="1">
      <c r="E57" s="33"/>
    </row>
    <row r="58" spans="1:5" ht="15" customHeight="1">
      <c r="A58" s="26" t="s">
        <v>27</v>
      </c>
      <c r="B58" s="20">
        <f>+'I T'!E58</f>
        <v>940070528</v>
      </c>
      <c r="C58" s="20">
        <f>+'2 T'!E58</f>
        <v>943864960</v>
      </c>
      <c r="D58" s="20">
        <f>+B58+C58</f>
        <v>1883935488</v>
      </c>
      <c r="E58" s="33"/>
    </row>
    <row r="59" spans="1:5" ht="15" customHeight="1">
      <c r="A59" s="26" t="s">
        <v>45</v>
      </c>
      <c r="B59" s="20">
        <f>+'I T'!E59</f>
        <v>1412900103.9</v>
      </c>
      <c r="C59" s="20">
        <f>+'2 T'!E59</f>
        <v>1577587395.5</v>
      </c>
      <c r="D59" s="20">
        <f>+B59+C59</f>
        <v>2990487499.4</v>
      </c>
      <c r="E59" s="33"/>
    </row>
    <row r="60" spans="1:5" ht="15" customHeight="1">
      <c r="A60" s="95" t="s">
        <v>79</v>
      </c>
      <c r="B60" s="20">
        <f>+'I T'!E60</f>
        <v>0</v>
      </c>
      <c r="C60" s="20">
        <f>+'2 T'!E60</f>
        <v>0</v>
      </c>
      <c r="D60" s="20">
        <f>+B60+C60</f>
        <v>0</v>
      </c>
      <c r="E60" s="33"/>
    </row>
    <row r="61" ht="15" customHeight="1">
      <c r="E61" s="33"/>
    </row>
    <row r="62" ht="15" customHeight="1">
      <c r="E62" s="33"/>
    </row>
    <row r="63" spans="1:5" ht="15" customHeight="1" thickBot="1">
      <c r="A63" s="29" t="s">
        <v>13</v>
      </c>
      <c r="B63" s="30">
        <f>SUM(B58:B62)</f>
        <v>2352970631.9</v>
      </c>
      <c r="C63" s="30">
        <f>SUM(C58:C62)</f>
        <v>2521452355.5</v>
      </c>
      <c r="D63" s="30">
        <f>SUM(D58:D62)</f>
        <v>4874422987.4</v>
      </c>
      <c r="E63" s="33"/>
    </row>
    <row r="64" ht="15" customHeight="1" thickTop="1">
      <c r="A64" s="61" t="s">
        <v>77</v>
      </c>
    </row>
    <row r="65" ht="15" customHeight="1">
      <c r="A65" s="1"/>
    </row>
    <row r="66" ht="15" customHeight="1"/>
    <row r="67" spans="1:4" ht="15" customHeight="1">
      <c r="A67" s="104" t="s">
        <v>46</v>
      </c>
      <c r="B67" s="104"/>
      <c r="C67" s="104"/>
      <c r="D67" s="104"/>
    </row>
    <row r="68" spans="1:4" ht="15" customHeight="1">
      <c r="A68" s="104" t="s">
        <v>16</v>
      </c>
      <c r="B68" s="104"/>
      <c r="C68" s="104"/>
      <c r="D68" s="104"/>
    </row>
    <row r="69" spans="1:4" ht="15" customHeight="1">
      <c r="A69" s="105" t="s">
        <v>55</v>
      </c>
      <c r="B69" s="105"/>
      <c r="C69" s="105"/>
      <c r="D69" s="105"/>
    </row>
    <row r="70" spans="1:4" ht="15" customHeight="1">
      <c r="A70" s="106"/>
      <c r="B70" s="106"/>
      <c r="C70" s="106"/>
      <c r="D70" s="106"/>
    </row>
    <row r="71" spans="1:5" ht="15" customHeight="1" thickBot="1">
      <c r="A71" s="37" t="s">
        <v>10</v>
      </c>
      <c r="B71" s="38" t="s">
        <v>6</v>
      </c>
      <c r="C71" s="38" t="s">
        <v>31</v>
      </c>
      <c r="D71" s="38" t="s">
        <v>42</v>
      </c>
      <c r="E71" s="44"/>
    </row>
    <row r="72" ht="15" customHeight="1">
      <c r="E72" s="33"/>
    </row>
    <row r="73" spans="1:5" ht="15" customHeight="1">
      <c r="A73" s="20" t="s">
        <v>66</v>
      </c>
      <c r="B73" s="20">
        <f>+'I T'!E73</f>
        <v>31635275.67999983</v>
      </c>
      <c r="C73" s="20">
        <f>+'2 T'!E73</f>
        <v>118462551.67999983</v>
      </c>
      <c r="D73" s="20">
        <f>B73</f>
        <v>31635275.67999983</v>
      </c>
      <c r="E73" s="33"/>
    </row>
    <row r="74" spans="1:5" ht="15" customHeight="1">
      <c r="A74" s="20" t="s">
        <v>17</v>
      </c>
      <c r="B74" s="20">
        <f>+'I T'!E74</f>
        <v>1026897804</v>
      </c>
      <c r="C74" s="20">
        <f>+'2 T'!E74</f>
        <v>946859004</v>
      </c>
      <c r="D74" s="20">
        <f>+B74+C74</f>
        <v>1973756808</v>
      </c>
      <c r="E74" s="33"/>
    </row>
    <row r="75" spans="1:5" ht="15" customHeight="1">
      <c r="A75" s="20" t="s">
        <v>18</v>
      </c>
      <c r="B75" s="20">
        <f>+'I T'!E75</f>
        <v>1058533079.6799998</v>
      </c>
      <c r="C75" s="20">
        <f>+'2 T'!E75</f>
        <v>1065321555.6799998</v>
      </c>
      <c r="D75" s="20">
        <f>+D73+D74</f>
        <v>2005392083.6799998</v>
      </c>
      <c r="E75" s="33"/>
    </row>
    <row r="76" spans="1:5" ht="15" customHeight="1">
      <c r="A76" s="20" t="s">
        <v>19</v>
      </c>
      <c r="B76" s="20">
        <f>+'I T'!E76</f>
        <v>940070528</v>
      </c>
      <c r="C76" s="20">
        <f>+'2 T'!E76</f>
        <v>943864960</v>
      </c>
      <c r="D76" s="20">
        <f>+B76+C76</f>
        <v>1883935488</v>
      </c>
      <c r="E76" s="33"/>
    </row>
    <row r="77" spans="1:5" ht="15" customHeight="1">
      <c r="A77" s="33" t="s">
        <v>20</v>
      </c>
      <c r="B77" s="33">
        <f>+'I T'!E77</f>
        <v>118462551.67999983</v>
      </c>
      <c r="C77" s="33">
        <f>+'2 T'!E77</f>
        <v>121456595.67999983</v>
      </c>
      <c r="D77" s="33">
        <f>+D75-D76</f>
        <v>121456595.67999983</v>
      </c>
      <c r="E77" s="33"/>
    </row>
    <row r="78" spans="1:5" ht="15" customHeight="1" thickBot="1">
      <c r="A78" s="30"/>
      <c r="B78" s="30"/>
      <c r="C78" s="30"/>
      <c r="D78" s="30"/>
      <c r="E78" s="33"/>
    </row>
    <row r="79" ht="15" customHeight="1" thickTop="1">
      <c r="A79" s="61" t="s">
        <v>77</v>
      </c>
    </row>
    <row r="80" ht="15" customHeight="1">
      <c r="A80" s="1"/>
    </row>
    <row r="81" spans="1:5" ht="15" customHeight="1">
      <c r="A81" s="20"/>
      <c r="E81" s="21"/>
    </row>
    <row r="82" spans="1:5" ht="15" customHeight="1">
      <c r="A82" s="104" t="s">
        <v>47</v>
      </c>
      <c r="B82" s="104"/>
      <c r="C82" s="104"/>
      <c r="D82" s="104"/>
      <c r="E82" s="21" t="s">
        <v>58</v>
      </c>
    </row>
    <row r="83" spans="1:5" ht="15">
      <c r="A83" s="104" t="s">
        <v>51</v>
      </c>
      <c r="B83" s="104"/>
      <c r="C83" s="104"/>
      <c r="D83" s="104"/>
      <c r="E83" s="21">
        <f>D74+D89</f>
        <v>5096278992.98</v>
      </c>
    </row>
    <row r="84" spans="1:5" ht="15">
      <c r="A84" s="105" t="s">
        <v>55</v>
      </c>
      <c r="B84" s="105"/>
      <c r="C84" s="105"/>
      <c r="D84" s="105"/>
      <c r="E84" s="21"/>
    </row>
    <row r="85" spans="1:4" ht="15">
      <c r="A85" s="106"/>
      <c r="B85" s="106"/>
      <c r="C85" s="106"/>
      <c r="D85" s="106"/>
    </row>
    <row r="86" spans="1:4" ht="15.75" thickBot="1">
      <c r="A86" s="37" t="s">
        <v>10</v>
      </c>
      <c r="B86" s="38" t="s">
        <v>6</v>
      </c>
      <c r="C86" s="38" t="s">
        <v>31</v>
      </c>
      <c r="D86" s="38" t="s">
        <v>42</v>
      </c>
    </row>
    <row r="88" spans="1:4" ht="15">
      <c r="A88" s="20" t="s">
        <v>66</v>
      </c>
      <c r="B88" s="20">
        <f>+'I T'!E88</f>
        <v>31877147.71000004</v>
      </c>
      <c r="C88" s="20">
        <f>+'2 T'!E88</f>
        <v>262629109.78999996</v>
      </c>
      <c r="D88" s="20">
        <f>B88</f>
        <v>31877147.71000004</v>
      </c>
    </row>
    <row r="89" spans="1:4" ht="15">
      <c r="A89" s="20" t="s">
        <v>17</v>
      </c>
      <c r="B89" s="20">
        <f>+'I T'!E89</f>
        <v>1643652065.98</v>
      </c>
      <c r="C89" s="20">
        <f>+'2 T'!E89</f>
        <v>1478870119</v>
      </c>
      <c r="D89" s="20">
        <f>+B89+C89</f>
        <v>3122522184.98</v>
      </c>
    </row>
    <row r="90" spans="1:4" ht="15">
      <c r="A90" s="20" t="s">
        <v>18</v>
      </c>
      <c r="B90" s="20">
        <f>+'I T'!E90</f>
        <v>1675529213.69</v>
      </c>
      <c r="C90" s="20">
        <f>+'2 T'!E90</f>
        <v>1741499228.79</v>
      </c>
      <c r="D90" s="20">
        <f>+D88+D89</f>
        <v>3154399332.69</v>
      </c>
    </row>
    <row r="91" spans="1:4" ht="15">
      <c r="A91" s="20" t="s">
        <v>19</v>
      </c>
      <c r="B91" s="20">
        <f>+'I T'!E91</f>
        <v>1412900103.9</v>
      </c>
      <c r="C91" s="20">
        <f>+'2 T'!E91</f>
        <v>1577587395.5</v>
      </c>
      <c r="D91" s="20">
        <f>+B91+C91</f>
        <v>2990487499.4</v>
      </c>
    </row>
    <row r="92" spans="1:4" ht="15">
      <c r="A92" s="33" t="s">
        <v>20</v>
      </c>
      <c r="B92" s="33">
        <f>+'I T'!E92</f>
        <v>262629109.78999996</v>
      </c>
      <c r="C92" s="33">
        <f>+'2 T'!E92</f>
        <v>163911833.28999996</v>
      </c>
      <c r="D92" s="33">
        <f>+D90-D91</f>
        <v>163911833.28999996</v>
      </c>
    </row>
    <row r="93" spans="1:4" ht="15.75" thickBot="1">
      <c r="A93" s="30"/>
      <c r="B93" s="30"/>
      <c r="C93" s="30"/>
      <c r="D93" s="30"/>
    </row>
    <row r="94" ht="15.75" thickTop="1">
      <c r="A94" s="61" t="s">
        <v>77</v>
      </c>
    </row>
    <row r="97" ht="15">
      <c r="A97" s="76" t="s">
        <v>88</v>
      </c>
    </row>
    <row r="98" ht="15">
      <c r="A98" s="46"/>
    </row>
    <row r="99" ht="15">
      <c r="A99" s="46"/>
    </row>
  </sheetData>
  <sheetProtection/>
  <mergeCells count="24">
    <mergeCell ref="A85:D85"/>
    <mergeCell ref="A35:D35"/>
    <mergeCell ref="A52:D52"/>
    <mergeCell ref="A53:D53"/>
    <mergeCell ref="A55:D55"/>
    <mergeCell ref="A19:A21"/>
    <mergeCell ref="A84:D84"/>
    <mergeCell ref="A67:D67"/>
    <mergeCell ref="A68:D68"/>
    <mergeCell ref="A70:D70"/>
    <mergeCell ref="A82:D82"/>
    <mergeCell ref="A83:D83"/>
    <mergeCell ref="A7:E7"/>
    <mergeCell ref="A8:E8"/>
    <mergeCell ref="A10:E10"/>
    <mergeCell ref="A54:D54"/>
    <mergeCell ref="A69:D69"/>
    <mergeCell ref="A1:E1"/>
    <mergeCell ref="A13:A15"/>
    <mergeCell ref="A16:A18"/>
    <mergeCell ref="A32:E32"/>
    <mergeCell ref="A33:E33"/>
    <mergeCell ref="A34:E34"/>
    <mergeCell ref="A9:E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82">
      <selection activeCell="E63" sqref="E63"/>
    </sheetView>
  </sheetViews>
  <sheetFormatPr defaultColWidth="11.57421875" defaultRowHeight="15"/>
  <cols>
    <col min="1" max="1" width="64.421875" style="26" customWidth="1"/>
    <col min="2" max="2" width="23.00390625" style="20" customWidth="1"/>
    <col min="3" max="5" width="17.140625" style="20" bestFit="1" customWidth="1"/>
    <col min="6" max="6" width="23.421875" style="20" bestFit="1" customWidth="1"/>
    <col min="7" max="7" width="15.140625" style="20" bestFit="1" customWidth="1"/>
    <col min="8" max="8" width="13.57421875" style="20" bestFit="1" customWidth="1"/>
    <col min="9" max="9" width="14.28125" style="20" bestFit="1" customWidth="1"/>
    <col min="10" max="16384" width="11.57421875" style="20" customWidth="1"/>
  </cols>
  <sheetData>
    <row r="1" spans="1:5" ht="15" customHeight="1">
      <c r="A1" s="104" t="s">
        <v>21</v>
      </c>
      <c r="B1" s="104"/>
      <c r="C1" s="104"/>
      <c r="D1" s="104"/>
      <c r="E1" s="104"/>
    </row>
    <row r="2" spans="1:5" ht="15" customHeight="1">
      <c r="A2" s="3" t="s">
        <v>0</v>
      </c>
      <c r="B2" s="4" t="s">
        <v>23</v>
      </c>
      <c r="C2" s="21"/>
      <c r="D2" s="21"/>
      <c r="E2" s="21"/>
    </row>
    <row r="3" spans="1:5" ht="15" customHeight="1">
      <c r="A3" s="3" t="s">
        <v>1</v>
      </c>
      <c r="B3" s="4" t="s">
        <v>22</v>
      </c>
      <c r="C3" s="4"/>
      <c r="D3" s="4"/>
      <c r="E3" s="42"/>
    </row>
    <row r="4" spans="1:5" ht="15" customHeight="1">
      <c r="A4" s="3" t="s">
        <v>11</v>
      </c>
      <c r="B4" s="21" t="s">
        <v>65</v>
      </c>
      <c r="C4" s="42"/>
      <c r="D4" s="42"/>
      <c r="E4" s="21"/>
    </row>
    <row r="5" spans="1:5" ht="15" customHeight="1">
      <c r="A5" s="3" t="s">
        <v>50</v>
      </c>
      <c r="B5" s="21" t="s">
        <v>87</v>
      </c>
      <c r="C5" s="42"/>
      <c r="D5" s="42"/>
      <c r="E5" s="21"/>
    </row>
    <row r="6" spans="1:5" ht="15" customHeight="1">
      <c r="A6" s="3"/>
      <c r="B6" s="43"/>
      <c r="C6" s="21"/>
      <c r="D6" s="21"/>
      <c r="E6" s="21"/>
    </row>
    <row r="7" spans="1:6" ht="15" customHeight="1">
      <c r="A7" s="104" t="s">
        <v>9</v>
      </c>
      <c r="B7" s="104"/>
      <c r="C7" s="104"/>
      <c r="D7" s="104"/>
      <c r="E7" s="104"/>
      <c r="F7" s="104"/>
    </row>
    <row r="8" spans="1:6" ht="15" customHeight="1">
      <c r="A8" s="104" t="s">
        <v>12</v>
      </c>
      <c r="B8" s="104"/>
      <c r="C8" s="104"/>
      <c r="D8" s="104"/>
      <c r="E8" s="104"/>
      <c r="F8" s="104"/>
    </row>
    <row r="9" spans="1:6" ht="15" customHeight="1">
      <c r="A9" s="105" t="s">
        <v>53</v>
      </c>
      <c r="B9" s="105"/>
      <c r="C9" s="105"/>
      <c r="D9" s="105"/>
      <c r="E9" s="105"/>
      <c r="F9" s="105"/>
    </row>
    <row r="10" spans="1:6" ht="15" customHeight="1">
      <c r="A10" s="106"/>
      <c r="B10" s="106"/>
      <c r="C10" s="106"/>
      <c r="D10" s="106"/>
      <c r="E10" s="106"/>
      <c r="F10" s="106"/>
    </row>
    <row r="11" spans="1:7" ht="15" customHeight="1" thickBot="1">
      <c r="A11" s="47" t="s">
        <v>68</v>
      </c>
      <c r="B11" s="38"/>
      <c r="C11" s="38" t="s">
        <v>6</v>
      </c>
      <c r="D11" s="38" t="s">
        <v>31</v>
      </c>
      <c r="E11" s="38" t="s">
        <v>36</v>
      </c>
      <c r="F11" s="52" t="s">
        <v>72</v>
      </c>
      <c r="G11" s="44"/>
    </row>
    <row r="12" ht="15" customHeight="1">
      <c r="F12" s="33"/>
    </row>
    <row r="13" spans="1:7" ht="15" customHeight="1">
      <c r="A13" s="107" t="s">
        <v>24</v>
      </c>
      <c r="B13" s="8" t="s">
        <v>62</v>
      </c>
      <c r="C13" s="20">
        <f>+'I T'!F13</f>
        <v>131</v>
      </c>
      <c r="D13" s="20">
        <f>+'2 T'!F13</f>
        <v>259</v>
      </c>
      <c r="E13" s="20">
        <f>+'3 T'!F13</f>
        <v>113</v>
      </c>
      <c r="F13" s="63">
        <f>E13</f>
        <v>113</v>
      </c>
      <c r="G13" s="62"/>
    </row>
    <row r="14" spans="1:6" ht="15" customHeight="1">
      <c r="A14" s="107"/>
      <c r="B14" s="8" t="s">
        <v>63</v>
      </c>
      <c r="C14" s="20">
        <f>+'I T'!F14</f>
        <v>558</v>
      </c>
      <c r="D14" s="20">
        <f>+'2 T'!F14</f>
        <v>1056.3333333333333</v>
      </c>
      <c r="E14" s="20">
        <f>+'3 T'!F14</f>
        <v>1687.6666666666667</v>
      </c>
      <c r="F14" s="63">
        <f aca="true" t="shared" si="0" ref="F14:F27">+(D14+E14+C14)/3</f>
        <v>1100.6666666666667</v>
      </c>
    </row>
    <row r="15" spans="1:6" ht="15" customHeight="1">
      <c r="A15" s="107"/>
      <c r="B15" s="8" t="s">
        <v>64</v>
      </c>
      <c r="C15" s="20">
        <f>+'I T'!F15</f>
        <v>1140</v>
      </c>
      <c r="D15" s="20">
        <f>+'2 T'!F15</f>
        <v>640.3333333333334</v>
      </c>
      <c r="E15" s="20">
        <f>+'3 T'!F15</f>
        <v>98.33333333333333</v>
      </c>
      <c r="F15" s="63">
        <f t="shared" si="0"/>
        <v>626.2222222222223</v>
      </c>
    </row>
    <row r="16" spans="1:7" ht="15" customHeight="1">
      <c r="A16" s="107" t="s">
        <v>25</v>
      </c>
      <c r="B16" s="8" t="s">
        <v>62</v>
      </c>
      <c r="C16" s="20">
        <f>+'I T'!F16</f>
        <v>144</v>
      </c>
      <c r="D16" s="20">
        <f>+'2 T'!F16</f>
        <v>175</v>
      </c>
      <c r="E16" s="20">
        <f>+'3 T'!F16</f>
        <v>197</v>
      </c>
      <c r="F16" s="63">
        <f>E16</f>
        <v>197</v>
      </c>
      <c r="G16" s="62"/>
    </row>
    <row r="17" spans="1:6" ht="15" customHeight="1">
      <c r="A17" s="107"/>
      <c r="B17" s="8" t="s">
        <v>63</v>
      </c>
      <c r="C17" s="20">
        <f>+'I T'!F17</f>
        <v>340.6666666666667</v>
      </c>
      <c r="D17" s="20">
        <f>+'2 T'!F17</f>
        <v>636.3333333333334</v>
      </c>
      <c r="E17" s="20">
        <f>+'3 T'!F17</f>
        <v>1037.3333333333333</v>
      </c>
      <c r="F17" s="63">
        <f t="shared" si="0"/>
        <v>671.4444444444445</v>
      </c>
    </row>
    <row r="18" spans="1:6" ht="15" customHeight="1">
      <c r="A18" s="107"/>
      <c r="B18" s="8" t="s">
        <v>64</v>
      </c>
      <c r="C18" s="20">
        <f>+'I T'!F18</f>
        <v>699.6666666666666</v>
      </c>
      <c r="D18" s="20">
        <f>+'2 T'!F18</f>
        <v>436.6666666666667</v>
      </c>
      <c r="E18" s="20">
        <f>+'3 T'!F18</f>
        <v>53</v>
      </c>
      <c r="F18" s="63">
        <f t="shared" si="0"/>
        <v>396.4444444444444</v>
      </c>
    </row>
    <row r="19" spans="1:7" ht="15" customHeight="1">
      <c r="A19" s="108" t="s">
        <v>26</v>
      </c>
      <c r="B19" s="8" t="s">
        <v>62</v>
      </c>
      <c r="C19" s="20">
        <f>+'I T'!F19</f>
        <v>592</v>
      </c>
      <c r="D19" s="20">
        <f>+'2 T'!F19</f>
        <v>136</v>
      </c>
      <c r="E19" s="20">
        <f>+'3 T'!F19</f>
        <v>87</v>
      </c>
      <c r="F19" s="63">
        <f>E19</f>
        <v>87</v>
      </c>
      <c r="G19" s="62"/>
    </row>
    <row r="20" spans="1:6" ht="15" customHeight="1">
      <c r="A20" s="108"/>
      <c r="B20" s="8" t="s">
        <v>63</v>
      </c>
      <c r="C20" s="20">
        <f>+'I T'!F20</f>
        <v>674.6666666666666</v>
      </c>
      <c r="D20" s="20">
        <f>+'2 T'!F20</f>
        <v>1541.6666666666667</v>
      </c>
      <c r="E20" s="20">
        <f>+'3 T'!F20</f>
        <v>2264.6666666666665</v>
      </c>
      <c r="F20" s="33">
        <f t="shared" si="0"/>
        <v>1493.6666666666667</v>
      </c>
    </row>
    <row r="21" spans="1:6" ht="15" customHeight="1">
      <c r="A21" s="108"/>
      <c r="B21" s="8" t="s">
        <v>64</v>
      </c>
      <c r="C21" s="20">
        <f>+'I T'!F21</f>
        <v>1376</v>
      </c>
      <c r="D21" s="20">
        <f>+'2 T'!F21</f>
        <v>747.3333333333334</v>
      </c>
      <c r="E21" s="20">
        <f>+'3 T'!F21</f>
        <v>60.666666666666664</v>
      </c>
      <c r="F21" s="33">
        <f t="shared" si="0"/>
        <v>728</v>
      </c>
    </row>
    <row r="22" spans="1:6" ht="15" customHeight="1">
      <c r="A22" s="92" t="s">
        <v>90</v>
      </c>
      <c r="B22" s="90" t="s">
        <v>62</v>
      </c>
      <c r="C22" s="93">
        <f>+'I T'!F22</f>
        <v>0</v>
      </c>
      <c r="D22" s="93">
        <f>+'2 T'!F22</f>
        <v>0</v>
      </c>
      <c r="E22" s="93">
        <f>+'3 T'!F22</f>
        <v>0</v>
      </c>
      <c r="F22" s="94">
        <f>E22</f>
        <v>0</v>
      </c>
    </row>
    <row r="23" spans="1:6" ht="15" customHeight="1">
      <c r="A23" s="91"/>
      <c r="B23" s="90" t="s">
        <v>63</v>
      </c>
      <c r="C23" s="93">
        <f>+'I T'!F23</f>
        <v>0</v>
      </c>
      <c r="D23" s="93">
        <f>+'2 T'!F23</f>
        <v>0</v>
      </c>
      <c r="E23" s="93">
        <f>+'3 T'!F23</f>
        <v>0</v>
      </c>
      <c r="F23" s="94">
        <f t="shared" si="0"/>
        <v>0</v>
      </c>
    </row>
    <row r="24" spans="1:6" ht="15" customHeight="1">
      <c r="A24" s="91"/>
      <c r="B24" s="90" t="s">
        <v>64</v>
      </c>
      <c r="C24" s="93">
        <f>+'I T'!F24</f>
        <v>0</v>
      </c>
      <c r="D24" s="93">
        <f>+'2 T'!F24</f>
        <v>0</v>
      </c>
      <c r="E24" s="93">
        <f>+'3 T'!F24</f>
        <v>0</v>
      </c>
      <c r="F24" s="94">
        <f t="shared" si="0"/>
        <v>0</v>
      </c>
    </row>
    <row r="25" spans="1:6" ht="15" customHeight="1">
      <c r="A25" s="88"/>
      <c r="B25" s="8"/>
      <c r="F25" s="33"/>
    </row>
    <row r="26" spans="1:6" ht="15" customHeight="1">
      <c r="A26" s="28"/>
      <c r="F26" s="33"/>
    </row>
    <row r="27" spans="1:7" ht="15" customHeight="1" thickBot="1">
      <c r="A27" s="29" t="s">
        <v>13</v>
      </c>
      <c r="B27" s="30" t="s">
        <v>54</v>
      </c>
      <c r="C27" s="30">
        <f>+C14+C15+C17+C18+C20+C21+C23+C24</f>
        <v>4789</v>
      </c>
      <c r="D27" s="30">
        <f>+D14+D15+D17+D18+D20+D21+D23+D24</f>
        <v>5058.666666666666</v>
      </c>
      <c r="E27" s="30">
        <f>+E14+E15+E17+E18+E20+E21+E23+E24</f>
        <v>5201.666666666667</v>
      </c>
      <c r="F27" s="30">
        <f t="shared" si="0"/>
        <v>5016.444444444444</v>
      </c>
      <c r="G27" s="33"/>
    </row>
    <row r="28" spans="1:6" ht="15" customHeight="1" thickTop="1">
      <c r="A28" s="53" t="s">
        <v>70</v>
      </c>
      <c r="B28" s="33"/>
      <c r="C28" s="33"/>
      <c r="D28" s="33"/>
      <c r="E28" s="33"/>
      <c r="F28" s="33"/>
    </row>
    <row r="29" ht="15" customHeight="1">
      <c r="A29" s="61" t="s">
        <v>77</v>
      </c>
    </row>
    <row r="30" ht="15" customHeight="1">
      <c r="A30" s="1"/>
    </row>
    <row r="31" ht="15" customHeight="1"/>
    <row r="32" spans="1:5" ht="15" customHeight="1">
      <c r="A32" s="105" t="s">
        <v>14</v>
      </c>
      <c r="B32" s="105"/>
      <c r="C32" s="105"/>
      <c r="D32" s="105"/>
      <c r="E32" s="105"/>
    </row>
    <row r="33" spans="1:5" ht="15" customHeight="1">
      <c r="A33" s="104" t="s">
        <v>32</v>
      </c>
      <c r="B33" s="104"/>
      <c r="C33" s="104"/>
      <c r="D33" s="104"/>
      <c r="E33" s="104"/>
    </row>
    <row r="34" spans="1:6" ht="15" customHeight="1">
      <c r="A34" s="105" t="s">
        <v>55</v>
      </c>
      <c r="B34" s="105"/>
      <c r="C34" s="105"/>
      <c r="D34" s="105"/>
      <c r="E34" s="105"/>
      <c r="F34" s="105"/>
    </row>
    <row r="35" spans="1:5" ht="15" customHeight="1">
      <c r="A35" s="106"/>
      <c r="B35" s="106"/>
      <c r="C35" s="106"/>
      <c r="D35" s="106"/>
      <c r="E35" s="106"/>
    </row>
    <row r="36" spans="1:6" ht="15" customHeight="1" thickBot="1">
      <c r="A36" s="47" t="s">
        <v>68</v>
      </c>
      <c r="B36" s="24"/>
      <c r="C36" s="24" t="s">
        <v>6</v>
      </c>
      <c r="D36" s="24" t="s">
        <v>31</v>
      </c>
      <c r="E36" s="24" t="s">
        <v>36</v>
      </c>
      <c r="F36" s="24" t="s">
        <v>43</v>
      </c>
    </row>
    <row r="37" ht="15" customHeight="1"/>
    <row r="38" spans="1:6" ht="15" customHeight="1">
      <c r="A38" s="28" t="s">
        <v>24</v>
      </c>
      <c r="B38" s="20" t="s">
        <v>60</v>
      </c>
      <c r="C38" s="20">
        <f>+'I T'!F38</f>
        <v>248120280</v>
      </c>
      <c r="D38" s="20">
        <f>+'2 T'!F38</f>
        <v>469709180</v>
      </c>
      <c r="E38" s="20">
        <f>+'3 T'!F38</f>
        <v>750437860</v>
      </c>
      <c r="F38" s="20">
        <f aca="true" t="shared" si="1" ref="F38:F45">+C38+D38+E38</f>
        <v>1468267320</v>
      </c>
    </row>
    <row r="39" spans="1:6" ht="15" customHeight="1">
      <c r="A39" s="28"/>
      <c r="B39" s="20" t="s">
        <v>59</v>
      </c>
      <c r="C39" s="20">
        <f>+'I T'!F39</f>
        <v>506912400</v>
      </c>
      <c r="D39" s="20">
        <f>+'2 T'!F39</f>
        <v>284730620</v>
      </c>
      <c r="E39" s="20">
        <f>+'3 T'!F39</f>
        <v>43724900</v>
      </c>
      <c r="F39" s="20">
        <f t="shared" si="1"/>
        <v>835367920</v>
      </c>
    </row>
    <row r="40" spans="1:6" ht="15" customHeight="1">
      <c r="A40" s="28" t="s">
        <v>25</v>
      </c>
      <c r="B40" s="20" t="s">
        <v>60</v>
      </c>
      <c r="C40" s="20">
        <f>+'I T'!F40</f>
        <v>60592336</v>
      </c>
      <c r="D40" s="20">
        <f>+'2 T'!F40</f>
        <v>111935744</v>
      </c>
      <c r="E40" s="20">
        <f>+'3 T'!F40</f>
        <v>184563544</v>
      </c>
      <c r="F40" s="20">
        <f t="shared" si="1"/>
        <v>357091624</v>
      </c>
    </row>
    <row r="41" spans="1:6" ht="15" customHeight="1">
      <c r="A41" s="28"/>
      <c r="B41" s="20" t="s">
        <v>59</v>
      </c>
      <c r="C41" s="20">
        <f>+'I T'!F41</f>
        <v>124445512</v>
      </c>
      <c r="D41" s="20">
        <f>+'2 T'!F41</f>
        <v>77489416</v>
      </c>
      <c r="E41" s="20">
        <f>+'3 T'!F41</f>
        <v>8241032</v>
      </c>
      <c r="F41" s="20">
        <f t="shared" si="1"/>
        <v>210175960</v>
      </c>
    </row>
    <row r="42" spans="1:6" ht="15" customHeight="1">
      <c r="A42" s="28" t="s">
        <v>26</v>
      </c>
      <c r="B42" s="20" t="s">
        <v>60</v>
      </c>
      <c r="C42" s="20">
        <f>+'I T'!F42</f>
        <v>464840104.1</v>
      </c>
      <c r="D42" s="20">
        <f>+'2 T'!F42</f>
        <v>1062499999.8</v>
      </c>
      <c r="E42" s="20">
        <f>+'3 T'!F42</f>
        <v>1566984028.9</v>
      </c>
      <c r="F42" s="20">
        <f t="shared" si="1"/>
        <v>3094324132.8</v>
      </c>
    </row>
    <row r="43" spans="1:6" ht="15" customHeight="1">
      <c r="A43" s="28"/>
      <c r="B43" s="20" t="s">
        <v>59</v>
      </c>
      <c r="C43" s="20">
        <f>+'I T'!F43</f>
        <v>948059999.8000001</v>
      </c>
      <c r="D43" s="20">
        <f>+'2 T'!F43</f>
        <v>515087395.6999999</v>
      </c>
      <c r="E43" s="20">
        <f>+'3 T'!F43</f>
        <v>41788333.29999995</v>
      </c>
      <c r="F43" s="20">
        <f t="shared" si="1"/>
        <v>1504935728.8</v>
      </c>
    </row>
    <row r="44" spans="1:6" ht="15" customHeight="1">
      <c r="A44" s="89" t="s">
        <v>90</v>
      </c>
      <c r="B44" s="58" t="s">
        <v>60</v>
      </c>
      <c r="C44" s="93">
        <f>+'I T'!F44</f>
        <v>0</v>
      </c>
      <c r="D44" s="93">
        <f>+'2 T'!F44</f>
        <v>0</v>
      </c>
      <c r="E44" s="93">
        <f>+'3 T'!F44</f>
        <v>0</v>
      </c>
      <c r="F44" s="93">
        <f t="shared" si="1"/>
        <v>0</v>
      </c>
    </row>
    <row r="45" spans="1:6" ht="15" customHeight="1">
      <c r="A45" s="89"/>
      <c r="B45" s="58" t="s">
        <v>59</v>
      </c>
      <c r="C45" s="93">
        <f>+'I T'!F45</f>
        <v>0</v>
      </c>
      <c r="D45" s="93">
        <f>+'2 T'!F45</f>
        <v>0</v>
      </c>
      <c r="E45" s="93">
        <f>+'3 T'!F45</f>
        <v>0</v>
      </c>
      <c r="F45" s="93">
        <f t="shared" si="1"/>
        <v>0</v>
      </c>
    </row>
    <row r="46" spans="1:6" ht="15" customHeight="1" thickBot="1">
      <c r="A46" s="29" t="s">
        <v>13</v>
      </c>
      <c r="B46" s="30"/>
      <c r="C46" s="30">
        <f>SUM(C38:C45)</f>
        <v>2352970631.9</v>
      </c>
      <c r="D46" s="30">
        <f>SUM(D38:D45)</f>
        <v>2521452355.5</v>
      </c>
      <c r="E46" s="30">
        <f>SUM(E38:E45)</f>
        <v>2595739698.2</v>
      </c>
      <c r="F46" s="30">
        <f>SUM(F38:F45)</f>
        <v>7470162685.6</v>
      </c>
    </row>
    <row r="47" ht="15" customHeight="1" thickTop="1">
      <c r="A47" s="32" t="s">
        <v>44</v>
      </c>
    </row>
    <row r="48" ht="15" customHeight="1">
      <c r="A48" s="61" t="s">
        <v>77</v>
      </c>
    </row>
    <row r="49" ht="15" customHeight="1">
      <c r="A49" s="1"/>
    </row>
    <row r="50" ht="15" customHeight="1">
      <c r="A50" s="1"/>
    </row>
    <row r="51" ht="15" customHeight="1"/>
    <row r="52" spans="1:5" ht="15" customHeight="1">
      <c r="A52" s="104" t="s">
        <v>15</v>
      </c>
      <c r="B52" s="104"/>
      <c r="C52" s="104"/>
      <c r="D52" s="104"/>
      <c r="E52" s="104"/>
    </row>
    <row r="53" spans="1:5" ht="15" customHeight="1">
      <c r="A53" s="104" t="s">
        <v>33</v>
      </c>
      <c r="B53" s="104"/>
      <c r="C53" s="104"/>
      <c r="D53" s="104"/>
      <c r="E53" s="104"/>
    </row>
    <row r="54" spans="1:5" ht="15" customHeight="1">
      <c r="A54" s="105" t="s">
        <v>55</v>
      </c>
      <c r="B54" s="105"/>
      <c r="C54" s="105"/>
      <c r="D54" s="105"/>
      <c r="E54" s="105"/>
    </row>
    <row r="55" spans="1:5" ht="15" customHeight="1">
      <c r="A55" s="106"/>
      <c r="B55" s="106"/>
      <c r="C55" s="106"/>
      <c r="D55" s="106"/>
      <c r="E55" s="106"/>
    </row>
    <row r="56" spans="1:6" ht="15" customHeight="1" thickBot="1">
      <c r="A56" s="37" t="s">
        <v>10</v>
      </c>
      <c r="B56" s="38" t="s">
        <v>6</v>
      </c>
      <c r="C56" s="38" t="s">
        <v>31</v>
      </c>
      <c r="D56" s="38" t="s">
        <v>36</v>
      </c>
      <c r="E56" s="38" t="s">
        <v>43</v>
      </c>
      <c r="F56" s="44"/>
    </row>
    <row r="57" ht="15" customHeight="1">
      <c r="F57" s="33"/>
    </row>
    <row r="58" spans="1:6" ht="15" customHeight="1">
      <c r="A58" s="26" t="s">
        <v>27</v>
      </c>
      <c r="B58" s="20">
        <f>+'I T'!E58</f>
        <v>940070528</v>
      </c>
      <c r="C58" s="20">
        <f>+'2 T'!E58</f>
        <v>943864960</v>
      </c>
      <c r="D58" s="20">
        <f>+'3 T'!E58</f>
        <v>986967336</v>
      </c>
      <c r="E58" s="20">
        <f>SUM(B58:D58)</f>
        <v>2870902824</v>
      </c>
      <c r="F58" s="33"/>
    </row>
    <row r="59" spans="1:6" ht="15" customHeight="1">
      <c r="A59" s="26" t="s">
        <v>45</v>
      </c>
      <c r="B59" s="20">
        <f>+'I T'!E59</f>
        <v>1412900103.9</v>
      </c>
      <c r="C59" s="20">
        <f>+'2 T'!E59</f>
        <v>1577587395.5</v>
      </c>
      <c r="D59" s="20">
        <f>+'3 T'!E59</f>
        <v>1608772362.1999998</v>
      </c>
      <c r="E59" s="20">
        <f>SUM(B59:D59)</f>
        <v>4599259861.6</v>
      </c>
      <c r="F59" s="33"/>
    </row>
    <row r="60" spans="1:6" ht="15" customHeight="1">
      <c r="A60" s="95"/>
      <c r="B60" s="20">
        <f>+'I T'!E60</f>
        <v>0</v>
      </c>
      <c r="C60" s="20">
        <f>+'2 T'!E60</f>
        <v>0</v>
      </c>
      <c r="D60" s="20">
        <f>+'3 T'!E60</f>
        <v>0</v>
      </c>
      <c r="E60" s="20">
        <f>SUM(B60:D60)</f>
        <v>0</v>
      </c>
      <c r="F60" s="33"/>
    </row>
    <row r="61" ht="15" customHeight="1">
      <c r="F61" s="33"/>
    </row>
    <row r="62" ht="15" customHeight="1">
      <c r="F62" s="33"/>
    </row>
    <row r="63" spans="1:6" ht="15" customHeight="1" thickBot="1">
      <c r="A63" s="29" t="s">
        <v>13</v>
      </c>
      <c r="B63" s="30">
        <f>SUM(B58:B62)</f>
        <v>2352970631.9</v>
      </c>
      <c r="C63" s="30">
        <f>SUM(C58:C62)</f>
        <v>2521452355.5</v>
      </c>
      <c r="D63" s="30">
        <f>SUM(D58:D62)</f>
        <v>2595739698.2</v>
      </c>
      <c r="E63" s="30">
        <f>SUM(E58:E62)</f>
        <v>7470162685.6</v>
      </c>
      <c r="F63" s="33"/>
    </row>
    <row r="64" ht="15" customHeight="1" thickTop="1">
      <c r="A64" s="61" t="s">
        <v>77</v>
      </c>
    </row>
    <row r="65" ht="15" customHeight="1">
      <c r="A65" s="1"/>
    </row>
    <row r="66" ht="15" customHeight="1"/>
    <row r="67" spans="1:5" ht="15" customHeight="1">
      <c r="A67" s="104" t="s">
        <v>46</v>
      </c>
      <c r="B67" s="104"/>
      <c r="C67" s="104"/>
      <c r="D67" s="104"/>
      <c r="E67" s="104"/>
    </row>
    <row r="68" spans="1:5" ht="15" customHeight="1">
      <c r="A68" s="104" t="s">
        <v>16</v>
      </c>
      <c r="B68" s="104"/>
      <c r="C68" s="104"/>
      <c r="D68" s="104"/>
      <c r="E68" s="104"/>
    </row>
    <row r="69" spans="1:5" ht="15" customHeight="1">
      <c r="A69" s="105" t="s">
        <v>55</v>
      </c>
      <c r="B69" s="105"/>
      <c r="C69" s="105"/>
      <c r="D69" s="105"/>
      <c r="E69" s="105"/>
    </row>
    <row r="70" spans="1:5" ht="15" customHeight="1">
      <c r="A70" s="106"/>
      <c r="B70" s="106"/>
      <c r="C70" s="106"/>
      <c r="D70" s="106"/>
      <c r="E70" s="106"/>
    </row>
    <row r="71" spans="1:6" ht="15" customHeight="1" thickBot="1">
      <c r="A71" s="37" t="s">
        <v>10</v>
      </c>
      <c r="B71" s="38" t="s">
        <v>6</v>
      </c>
      <c r="C71" s="38" t="s">
        <v>31</v>
      </c>
      <c r="D71" s="38" t="s">
        <v>36</v>
      </c>
      <c r="E71" s="38" t="s">
        <v>43</v>
      </c>
      <c r="F71" s="44"/>
    </row>
    <row r="72" ht="15" customHeight="1">
      <c r="F72" s="33"/>
    </row>
    <row r="73" spans="1:6" ht="15" customHeight="1">
      <c r="A73" s="20" t="s">
        <v>66</v>
      </c>
      <c r="B73" s="20">
        <f>+'I T'!E73</f>
        <v>31635275.67999983</v>
      </c>
      <c r="C73" s="20">
        <f>+'2 T'!E73</f>
        <v>118462551.67999983</v>
      </c>
      <c r="D73" s="20">
        <f>+'3 T'!E73</f>
        <v>121456595.67999983</v>
      </c>
      <c r="E73" s="20">
        <f>B73</f>
        <v>31635275.67999983</v>
      </c>
      <c r="F73" s="33"/>
    </row>
    <row r="74" spans="1:6" ht="15" customHeight="1">
      <c r="A74" s="20" t="s">
        <v>17</v>
      </c>
      <c r="B74" s="20">
        <f>+'I T'!E74</f>
        <v>1026897804</v>
      </c>
      <c r="C74" s="20">
        <f>+'2 T'!E74</f>
        <v>946859004</v>
      </c>
      <c r="D74" s="20">
        <f>+'3 T'!E74</f>
        <v>1006265580</v>
      </c>
      <c r="E74" s="20">
        <f>SUM(B74:D74)</f>
        <v>2980022388</v>
      </c>
      <c r="F74" s="33"/>
    </row>
    <row r="75" spans="1:6" ht="15" customHeight="1">
      <c r="A75" s="20" t="s">
        <v>18</v>
      </c>
      <c r="B75" s="20">
        <f>+'I T'!E75</f>
        <v>1058533079.6799998</v>
      </c>
      <c r="C75" s="20">
        <f>+'2 T'!E75</f>
        <v>1065321555.6799998</v>
      </c>
      <c r="D75" s="20">
        <f>+'3 T'!E75</f>
        <v>1127722175.6799998</v>
      </c>
      <c r="E75" s="20">
        <f>SUM(E73:E74)</f>
        <v>3011657663.68</v>
      </c>
      <c r="F75" s="33"/>
    </row>
    <row r="76" spans="1:6" ht="15" customHeight="1">
      <c r="A76" s="20" t="s">
        <v>19</v>
      </c>
      <c r="B76" s="20">
        <f>+'I T'!E76</f>
        <v>940070528</v>
      </c>
      <c r="C76" s="20">
        <f>+'2 T'!E76</f>
        <v>943864960</v>
      </c>
      <c r="D76" s="20">
        <f>+'3 T'!E76</f>
        <v>986967336</v>
      </c>
      <c r="E76" s="20">
        <f>SUM(B76:D76)</f>
        <v>2870902824</v>
      </c>
      <c r="F76" s="33"/>
    </row>
    <row r="77" spans="1:6" ht="15" customHeight="1">
      <c r="A77" s="33" t="s">
        <v>20</v>
      </c>
      <c r="B77" s="33">
        <f>+'I T'!E77</f>
        <v>118462551.67999983</v>
      </c>
      <c r="C77" s="33">
        <f>+'2 T'!E77</f>
        <v>121456595.67999983</v>
      </c>
      <c r="D77" s="33">
        <f>+'3 T'!E77</f>
        <v>140754839.67999983</v>
      </c>
      <c r="E77" s="33">
        <f>+E75-E76</f>
        <v>140754839.67999983</v>
      </c>
      <c r="F77" s="33"/>
    </row>
    <row r="78" spans="1:6" ht="15" customHeight="1" thickBot="1">
      <c r="A78" s="30"/>
      <c r="B78" s="30"/>
      <c r="C78" s="30"/>
      <c r="D78" s="30"/>
      <c r="E78" s="30"/>
      <c r="F78" s="33"/>
    </row>
    <row r="79" ht="15" customHeight="1" thickTop="1">
      <c r="A79" s="61" t="s">
        <v>77</v>
      </c>
    </row>
    <row r="80" ht="15" customHeight="1">
      <c r="A80" s="1"/>
    </row>
    <row r="81" ht="15" customHeight="1">
      <c r="A81" s="20"/>
    </row>
    <row r="82" spans="1:6" ht="15">
      <c r="A82" s="104" t="s">
        <v>47</v>
      </c>
      <c r="B82" s="104"/>
      <c r="C82" s="104"/>
      <c r="D82" s="104"/>
      <c r="E82" s="104"/>
      <c r="F82" s="21" t="s">
        <v>58</v>
      </c>
    </row>
    <row r="83" spans="1:6" ht="15">
      <c r="A83" s="104" t="s">
        <v>52</v>
      </c>
      <c r="B83" s="104"/>
      <c r="C83" s="104"/>
      <c r="D83" s="104"/>
      <c r="E83" s="104"/>
      <c r="F83" s="21">
        <f>E74+E89</f>
        <v>7760860197.969999</v>
      </c>
    </row>
    <row r="84" spans="1:6" ht="15">
      <c r="A84" s="105" t="s">
        <v>55</v>
      </c>
      <c r="B84" s="105"/>
      <c r="C84" s="105"/>
      <c r="D84" s="105"/>
      <c r="E84" s="105"/>
      <c r="F84" s="21"/>
    </row>
    <row r="85" spans="1:5" ht="15">
      <c r="A85" s="106"/>
      <c r="B85" s="106"/>
      <c r="C85" s="106"/>
      <c r="D85" s="106"/>
      <c r="E85" s="106"/>
    </row>
    <row r="86" spans="1:5" ht="15.75" thickBot="1">
      <c r="A86" s="37" t="s">
        <v>10</v>
      </c>
      <c r="B86" s="38" t="s">
        <v>6</v>
      </c>
      <c r="C86" s="38" t="s">
        <v>31</v>
      </c>
      <c r="D86" s="38" t="s">
        <v>36</v>
      </c>
      <c r="E86" s="38" t="s">
        <v>43</v>
      </c>
    </row>
    <row r="88" spans="1:5" ht="15">
      <c r="A88" s="20" t="s">
        <v>66</v>
      </c>
      <c r="B88" s="20">
        <f>+'I T'!E88</f>
        <v>31877147.71000004</v>
      </c>
      <c r="C88" s="20">
        <f>+'2 T'!E88</f>
        <v>262629109.78999996</v>
      </c>
      <c r="D88" s="20">
        <f>+'3 T'!E88</f>
        <v>163911833.28999996</v>
      </c>
      <c r="E88" s="20">
        <f>B88</f>
        <v>31877147.71000004</v>
      </c>
    </row>
    <row r="89" spans="1:5" ht="15">
      <c r="A89" s="20" t="s">
        <v>17</v>
      </c>
      <c r="B89" s="20">
        <f>+'I T'!E89</f>
        <v>1643652065.98</v>
      </c>
      <c r="C89" s="20">
        <f>+'2 T'!E89</f>
        <v>1478870119</v>
      </c>
      <c r="D89" s="20">
        <f>+'3 T'!E89</f>
        <v>1658315624.9899998</v>
      </c>
      <c r="E89" s="20">
        <f>SUM(B89:D89)</f>
        <v>4780837809.969999</v>
      </c>
    </row>
    <row r="90" spans="1:5" ht="15">
      <c r="A90" s="20" t="s">
        <v>18</v>
      </c>
      <c r="B90" s="20">
        <f>+'I T'!E90</f>
        <v>1675529213.69</v>
      </c>
      <c r="C90" s="20">
        <f>+'2 T'!E90</f>
        <v>1741499228.79</v>
      </c>
      <c r="D90" s="20">
        <f>+'3 T'!E90</f>
        <v>1822227458.2799997</v>
      </c>
      <c r="E90" s="20">
        <f>SUM(E88:E89)</f>
        <v>4812714957.679999</v>
      </c>
    </row>
    <row r="91" spans="1:5" ht="15">
      <c r="A91" s="20" t="s">
        <v>19</v>
      </c>
      <c r="B91" s="20">
        <f>+'I T'!E91</f>
        <v>1412900103.9</v>
      </c>
      <c r="C91" s="20">
        <f>+'2 T'!E91</f>
        <v>1577587395.5</v>
      </c>
      <c r="D91" s="20">
        <f>+'3 T'!E91</f>
        <v>1608772362.1999998</v>
      </c>
      <c r="E91" s="20">
        <f>SUM(B91:D91)</f>
        <v>4599259861.6</v>
      </c>
    </row>
    <row r="92" spans="1:5" ht="15">
      <c r="A92" s="33" t="s">
        <v>20</v>
      </c>
      <c r="B92" s="33">
        <f>+'I T'!E92</f>
        <v>262629109.78999996</v>
      </c>
      <c r="C92" s="33">
        <f>+'2 T'!E92</f>
        <v>163911833.28999996</v>
      </c>
      <c r="D92" s="33">
        <f>+'3 T'!E92</f>
        <v>213455096.07999992</v>
      </c>
      <c r="E92" s="33">
        <f>+E90-E91</f>
        <v>213455096.07999897</v>
      </c>
    </row>
    <row r="93" spans="1:5" ht="15.75" thickBot="1">
      <c r="A93" s="30"/>
      <c r="B93" s="30"/>
      <c r="C93" s="30"/>
      <c r="D93" s="30"/>
      <c r="E93" s="30"/>
    </row>
    <row r="94" ht="15.75" thickTop="1">
      <c r="A94" s="61" t="s">
        <v>77</v>
      </c>
    </row>
    <row r="97" ht="15">
      <c r="A97" s="46"/>
    </row>
    <row r="98" ht="15">
      <c r="A98" s="86" t="s">
        <v>89</v>
      </c>
    </row>
    <row r="99" ht="15">
      <c r="A99" s="46"/>
    </row>
  </sheetData>
  <sheetProtection/>
  <mergeCells count="24">
    <mergeCell ref="A84:E84"/>
    <mergeCell ref="A70:E70"/>
    <mergeCell ref="A82:E82"/>
    <mergeCell ref="A9:F9"/>
    <mergeCell ref="A13:A15"/>
    <mergeCell ref="A16:A18"/>
    <mergeCell ref="A19:A21"/>
    <mergeCell ref="A34:F34"/>
    <mergeCell ref="A85:E85"/>
    <mergeCell ref="A35:E35"/>
    <mergeCell ref="A52:E52"/>
    <mergeCell ref="A53:E53"/>
    <mergeCell ref="A55:E55"/>
    <mergeCell ref="A67:E67"/>
    <mergeCell ref="A54:E54"/>
    <mergeCell ref="A69:E69"/>
    <mergeCell ref="A83:E83"/>
    <mergeCell ref="A68:E68"/>
    <mergeCell ref="A1:E1"/>
    <mergeCell ref="A7:F7"/>
    <mergeCell ref="A8:F8"/>
    <mergeCell ref="A10:F10"/>
    <mergeCell ref="A32:E32"/>
    <mergeCell ref="A33:E3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"/>
  <sheetViews>
    <sheetView tabSelected="1" zoomScale="110" zoomScaleNormal="110" zoomScalePageLayoutView="0" workbookViewId="0" topLeftCell="A7">
      <selection activeCell="A8" sqref="A8:G8"/>
    </sheetView>
  </sheetViews>
  <sheetFormatPr defaultColWidth="11.57421875" defaultRowHeight="15"/>
  <cols>
    <col min="1" max="1" width="64.8515625" style="26" customWidth="1"/>
    <col min="2" max="2" width="23.00390625" style="20" customWidth="1"/>
    <col min="3" max="6" width="16.8515625" style="20" bestFit="1" customWidth="1"/>
    <col min="7" max="7" width="17.140625" style="20" customWidth="1"/>
    <col min="8" max="8" width="13.57421875" style="20" bestFit="1" customWidth="1"/>
    <col min="9" max="9" width="14.28125" style="20" bestFit="1" customWidth="1"/>
    <col min="10" max="16384" width="11.57421875" style="20" customWidth="1"/>
  </cols>
  <sheetData>
    <row r="1" spans="1:5" ht="15" customHeight="1">
      <c r="A1" s="104" t="s">
        <v>21</v>
      </c>
      <c r="B1" s="104"/>
      <c r="C1" s="104"/>
      <c r="D1" s="104"/>
      <c r="E1" s="104"/>
    </row>
    <row r="2" spans="1:5" ht="15" customHeight="1">
      <c r="A2" s="3" t="s">
        <v>0</v>
      </c>
      <c r="B2" s="45" t="s">
        <v>23</v>
      </c>
      <c r="C2" s="22"/>
      <c r="D2" s="22"/>
      <c r="E2" s="28"/>
    </row>
    <row r="3" spans="1:5" ht="15" customHeight="1">
      <c r="A3" s="3" t="s">
        <v>1</v>
      </c>
      <c r="B3" s="45" t="s">
        <v>22</v>
      </c>
      <c r="C3" s="45"/>
      <c r="D3" s="45"/>
      <c r="E3" s="28"/>
    </row>
    <row r="4" spans="1:5" ht="15" customHeight="1">
      <c r="A4" s="3" t="s">
        <v>11</v>
      </c>
      <c r="B4" s="22" t="s">
        <v>65</v>
      </c>
      <c r="C4" s="22"/>
      <c r="D4" s="22"/>
      <c r="E4" s="28"/>
    </row>
    <row r="5" spans="1:5" ht="15" customHeight="1">
      <c r="A5" s="3" t="s">
        <v>2</v>
      </c>
      <c r="B5" s="51">
        <v>2015</v>
      </c>
      <c r="C5" s="22"/>
      <c r="D5" s="22"/>
      <c r="E5" s="28"/>
    </row>
    <row r="6" ht="15" customHeight="1"/>
    <row r="7" spans="1:7" ht="15" customHeight="1">
      <c r="A7" s="104" t="s">
        <v>9</v>
      </c>
      <c r="B7" s="104"/>
      <c r="C7" s="104"/>
      <c r="D7" s="104"/>
      <c r="E7" s="104"/>
      <c r="F7" s="104"/>
      <c r="G7" s="104"/>
    </row>
    <row r="8" spans="1:7" ht="15" customHeight="1">
      <c r="A8" s="104" t="s">
        <v>12</v>
      </c>
      <c r="B8" s="104"/>
      <c r="C8" s="104"/>
      <c r="D8" s="104"/>
      <c r="E8" s="104"/>
      <c r="F8" s="104"/>
      <c r="G8" s="104"/>
    </row>
    <row r="9" spans="1:7" ht="15" customHeight="1">
      <c r="A9" s="105" t="s">
        <v>53</v>
      </c>
      <c r="B9" s="105"/>
      <c r="C9" s="105"/>
      <c r="D9" s="105"/>
      <c r="E9" s="105"/>
      <c r="F9" s="105"/>
      <c r="G9" s="105"/>
    </row>
    <row r="10" spans="1:7" ht="15" customHeight="1">
      <c r="A10" s="106"/>
      <c r="B10" s="106"/>
      <c r="C10" s="106"/>
      <c r="D10" s="106"/>
      <c r="E10" s="106"/>
      <c r="F10" s="106"/>
      <c r="G10" s="106"/>
    </row>
    <row r="11" spans="1:7" ht="15" customHeight="1" thickBot="1">
      <c r="A11" s="47" t="s">
        <v>68</v>
      </c>
      <c r="B11" s="38"/>
      <c r="C11" s="38" t="s">
        <v>6</v>
      </c>
      <c r="D11" s="38" t="s">
        <v>31</v>
      </c>
      <c r="E11" s="38" t="s">
        <v>36</v>
      </c>
      <c r="F11" s="38" t="s">
        <v>40</v>
      </c>
      <c r="G11" s="54" t="s">
        <v>71</v>
      </c>
    </row>
    <row r="12" ht="15" customHeight="1">
      <c r="F12" s="33"/>
    </row>
    <row r="13" spans="1:8" ht="15" customHeight="1">
      <c r="A13" s="107" t="s">
        <v>24</v>
      </c>
      <c r="B13" s="8" t="s">
        <v>62</v>
      </c>
      <c r="C13" s="20">
        <f>+'I T'!F13</f>
        <v>131</v>
      </c>
      <c r="D13" s="20">
        <f>+'2 T'!F13</f>
        <v>259</v>
      </c>
      <c r="E13" s="20">
        <f>+'3 T'!F13</f>
        <v>113</v>
      </c>
      <c r="F13" s="33">
        <f>+'4 T'!F13</f>
        <v>22</v>
      </c>
      <c r="G13" s="65">
        <f>F13</f>
        <v>22</v>
      </c>
      <c r="H13" s="62"/>
    </row>
    <row r="14" spans="1:8" ht="15" customHeight="1">
      <c r="A14" s="107"/>
      <c r="B14" s="8" t="s">
        <v>63</v>
      </c>
      <c r="C14" s="20">
        <f>+'I T'!F14</f>
        <v>558</v>
      </c>
      <c r="D14" s="20">
        <f>+'2 T'!F14</f>
        <v>1056.3333333333333</v>
      </c>
      <c r="E14" s="20">
        <f>+'3 T'!F14</f>
        <v>1687.6666666666667</v>
      </c>
      <c r="F14" s="33">
        <f>+'4 T'!F14</f>
        <v>1704.6666666666667</v>
      </c>
      <c r="G14" s="65">
        <f aca="true" t="shared" si="0" ref="G14:G27">+(+C14+D14+E14+F14)/4</f>
        <v>1251.6666666666667</v>
      </c>
      <c r="H14" s="110">
        <f>SUM(C14:F14)</f>
        <v>5006.666666666667</v>
      </c>
    </row>
    <row r="15" spans="1:8" ht="15" customHeight="1">
      <c r="A15" s="107"/>
      <c r="B15" s="8" t="s">
        <v>64</v>
      </c>
      <c r="C15" s="20">
        <f>+'I T'!F15</f>
        <v>1140</v>
      </c>
      <c r="D15" s="20">
        <f>+'2 T'!F15</f>
        <v>640.3333333333334</v>
      </c>
      <c r="E15" s="20">
        <f>+'3 T'!F15</f>
        <v>98.33333333333333</v>
      </c>
      <c r="F15" s="33">
        <f>+'4 T'!F15</f>
        <v>66.33333333333333</v>
      </c>
      <c r="G15" s="65">
        <f t="shared" si="0"/>
        <v>486.25</v>
      </c>
      <c r="H15" s="110">
        <f>SUM(C15:F15)</f>
        <v>1945</v>
      </c>
    </row>
    <row r="16" spans="1:8" ht="15" customHeight="1">
      <c r="A16" s="107" t="s">
        <v>25</v>
      </c>
      <c r="B16" s="8" t="s">
        <v>62</v>
      </c>
      <c r="C16" s="20">
        <f>+'I T'!F16</f>
        <v>144</v>
      </c>
      <c r="D16" s="20">
        <f>+'2 T'!F16</f>
        <v>175</v>
      </c>
      <c r="E16" s="20">
        <f>+'3 T'!F16</f>
        <v>197</v>
      </c>
      <c r="F16" s="33">
        <f>+'4 T'!F16</f>
        <v>55</v>
      </c>
      <c r="G16" s="65">
        <f>F16</f>
        <v>55</v>
      </c>
      <c r="H16" s="62"/>
    </row>
    <row r="17" spans="1:7" ht="15" customHeight="1">
      <c r="A17" s="107"/>
      <c r="B17" s="8" t="s">
        <v>63</v>
      </c>
      <c r="C17" s="20">
        <f>+'I T'!F17</f>
        <v>340.6666666666667</v>
      </c>
      <c r="D17" s="20">
        <f>+'2 T'!F17</f>
        <v>636.3333333333334</v>
      </c>
      <c r="E17" s="20">
        <f>+'3 T'!F17</f>
        <v>1037.3333333333333</v>
      </c>
      <c r="F17" s="33">
        <f>+'4 T'!F17</f>
        <v>1037.6666666666667</v>
      </c>
      <c r="G17" s="65">
        <f t="shared" si="0"/>
        <v>763</v>
      </c>
    </row>
    <row r="18" spans="1:7" ht="15" customHeight="1">
      <c r="A18" s="107"/>
      <c r="B18" s="8" t="s">
        <v>64</v>
      </c>
      <c r="C18" s="20">
        <f>+'I T'!F18</f>
        <v>699.6666666666666</v>
      </c>
      <c r="D18" s="20">
        <f>+'2 T'!F18</f>
        <v>436.6666666666667</v>
      </c>
      <c r="E18" s="20">
        <f>+'3 T'!F18</f>
        <v>53</v>
      </c>
      <c r="F18" s="33">
        <f>+'4 T'!F18</f>
        <v>149</v>
      </c>
      <c r="G18" s="65">
        <f t="shared" si="0"/>
        <v>334.5833333333333</v>
      </c>
    </row>
    <row r="19" spans="1:8" ht="15" customHeight="1">
      <c r="A19" s="108" t="s">
        <v>26</v>
      </c>
      <c r="B19" s="8" t="s">
        <v>62</v>
      </c>
      <c r="C19" s="20">
        <f>+'I T'!F19</f>
        <v>592</v>
      </c>
      <c r="D19" s="20">
        <f>+'2 T'!F19</f>
        <v>136</v>
      </c>
      <c r="E19" s="20">
        <f>+'3 T'!F19</f>
        <v>87</v>
      </c>
      <c r="F19" s="33">
        <f>+'4 T'!F19</f>
        <v>150</v>
      </c>
      <c r="G19" s="65">
        <f>F19</f>
        <v>150</v>
      </c>
      <c r="H19" s="62"/>
    </row>
    <row r="20" spans="1:7" ht="15" customHeight="1">
      <c r="A20" s="108"/>
      <c r="B20" s="8" t="s">
        <v>63</v>
      </c>
      <c r="C20" s="20">
        <f>+'I T'!F20</f>
        <v>674.6666666666666</v>
      </c>
      <c r="D20" s="20">
        <f>+'2 T'!F20</f>
        <v>1541.6666666666667</v>
      </c>
      <c r="E20" s="20">
        <f>+'3 T'!F20</f>
        <v>2264.6666666666665</v>
      </c>
      <c r="F20" s="33">
        <f>+'4 T'!F20</f>
        <v>2534</v>
      </c>
      <c r="G20" s="20">
        <f t="shared" si="0"/>
        <v>1753.75</v>
      </c>
    </row>
    <row r="21" spans="1:7" ht="15" customHeight="1">
      <c r="A21" s="108"/>
      <c r="B21" s="8" t="s">
        <v>64</v>
      </c>
      <c r="C21" s="20">
        <f>+'I T'!F21</f>
        <v>1376</v>
      </c>
      <c r="D21" s="20">
        <f>+'2 T'!F21</f>
        <v>747.3333333333334</v>
      </c>
      <c r="E21" s="20">
        <f>+'3 T'!F21</f>
        <v>60.666666666666664</v>
      </c>
      <c r="F21" s="33">
        <f>+'4 T'!F21</f>
        <v>594.6666666666666</v>
      </c>
      <c r="G21" s="20">
        <f t="shared" si="0"/>
        <v>694.6666666666666</v>
      </c>
    </row>
    <row r="22" spans="1:7" ht="15" customHeight="1">
      <c r="A22" s="92" t="s">
        <v>90</v>
      </c>
      <c r="B22" s="90" t="s">
        <v>62</v>
      </c>
      <c r="C22" s="93">
        <f>+'I T'!F22</f>
        <v>0</v>
      </c>
      <c r="D22" s="93">
        <f>+'2 T'!F22</f>
        <v>0</v>
      </c>
      <c r="E22" s="93">
        <f>+'3 T'!F22</f>
        <v>0</v>
      </c>
      <c r="F22" s="94">
        <f>+'4 T'!F22</f>
        <v>0</v>
      </c>
      <c r="G22" s="93">
        <f>F22</f>
        <v>0</v>
      </c>
    </row>
    <row r="23" spans="1:7" ht="15" customHeight="1">
      <c r="A23" s="91"/>
      <c r="B23" s="90" t="s">
        <v>63</v>
      </c>
      <c r="C23" s="93">
        <f>+'I T'!F23</f>
        <v>0</v>
      </c>
      <c r="D23" s="93">
        <f>+'2 T'!F23</f>
        <v>0</v>
      </c>
      <c r="E23" s="93">
        <f>+'3 T'!F23</f>
        <v>0</v>
      </c>
      <c r="F23" s="94">
        <f>+'4 T'!F23</f>
        <v>33</v>
      </c>
      <c r="G23" s="93">
        <f>+(+C23+D23+E23+F23)</f>
        <v>33</v>
      </c>
    </row>
    <row r="24" spans="1:7" ht="15" customHeight="1">
      <c r="A24" s="91"/>
      <c r="B24" s="90" t="s">
        <v>64</v>
      </c>
      <c r="C24" s="93">
        <f>+'I T'!F24</f>
        <v>0</v>
      </c>
      <c r="D24" s="93">
        <f>+'2 T'!F24</f>
        <v>0</v>
      </c>
      <c r="E24" s="93">
        <f>+'3 T'!F24</f>
        <v>0</v>
      </c>
      <c r="F24" s="94">
        <f>+'4 T'!F24</f>
        <v>31.666666666666668</v>
      </c>
      <c r="G24" s="93">
        <f>+(+C24+D24+E24+F24)</f>
        <v>31.666666666666668</v>
      </c>
    </row>
    <row r="25" spans="1:6" ht="15" customHeight="1">
      <c r="A25" s="88"/>
      <c r="B25" s="8"/>
      <c r="F25" s="33"/>
    </row>
    <row r="26" spans="1:7" ht="15" customHeight="1">
      <c r="A26" s="28"/>
      <c r="F26" s="33"/>
      <c r="G26" s="20">
        <f>+(+C26+D26+E26+F26)/4</f>
        <v>0</v>
      </c>
    </row>
    <row r="27" spans="1:7" ht="15" customHeight="1" thickBot="1">
      <c r="A27" s="29" t="s">
        <v>13</v>
      </c>
      <c r="B27" s="30" t="s">
        <v>54</v>
      </c>
      <c r="C27" s="30">
        <f>+C14+C15+C17+C18+C20+C21+C23+C24</f>
        <v>4789</v>
      </c>
      <c r="D27" s="30">
        <f>+D14+D15+D17+D18+D20+D21+D23+D24</f>
        <v>5058.666666666666</v>
      </c>
      <c r="E27" s="30">
        <f>+E14+E15+E17+E18+E20+E21+E23+E24</f>
        <v>5201.666666666667</v>
      </c>
      <c r="F27" s="30">
        <f>+F14+F15+F17+F18+F20+F21+F23+F24</f>
        <v>6151.000000000001</v>
      </c>
      <c r="G27" s="30">
        <f t="shared" si="0"/>
        <v>5300.083333333333</v>
      </c>
    </row>
    <row r="28" spans="1:6" ht="15" customHeight="1" thickTop="1">
      <c r="A28" s="53" t="s">
        <v>70</v>
      </c>
      <c r="B28" s="33"/>
      <c r="C28" s="33"/>
      <c r="D28" s="33"/>
      <c r="E28" s="33"/>
      <c r="F28" s="33"/>
    </row>
    <row r="29" ht="15" customHeight="1">
      <c r="A29" s="61" t="s">
        <v>77</v>
      </c>
    </row>
    <row r="30" ht="15" customHeight="1">
      <c r="A30" s="1"/>
    </row>
    <row r="31" ht="15" customHeight="1">
      <c r="A31" s="1"/>
    </row>
    <row r="32" spans="1:6" ht="15" customHeight="1">
      <c r="A32" s="105" t="s">
        <v>14</v>
      </c>
      <c r="B32" s="105"/>
      <c r="C32" s="105"/>
      <c r="D32" s="105"/>
      <c r="E32" s="105"/>
      <c r="F32" s="105"/>
    </row>
    <row r="33" spans="1:6" ht="15" customHeight="1">
      <c r="A33" s="104" t="s">
        <v>32</v>
      </c>
      <c r="B33" s="104"/>
      <c r="C33" s="104"/>
      <c r="D33" s="104"/>
      <c r="E33" s="104"/>
      <c r="F33" s="104"/>
    </row>
    <row r="34" spans="1:7" ht="15" customHeight="1">
      <c r="A34" s="105" t="s">
        <v>55</v>
      </c>
      <c r="B34" s="105"/>
      <c r="C34" s="105"/>
      <c r="D34" s="105"/>
      <c r="E34" s="105"/>
      <c r="F34" s="105"/>
      <c r="G34" s="105"/>
    </row>
    <row r="35" spans="1:6" ht="15" customHeight="1">
      <c r="A35" s="106"/>
      <c r="B35" s="106"/>
      <c r="C35" s="106"/>
      <c r="D35" s="106"/>
      <c r="E35" s="106"/>
      <c r="F35" s="106"/>
    </row>
    <row r="36" spans="1:7" ht="15" customHeight="1" thickBot="1">
      <c r="A36" s="47" t="s">
        <v>68</v>
      </c>
      <c r="B36" s="24"/>
      <c r="C36" s="24" t="s">
        <v>6</v>
      </c>
      <c r="D36" s="24" t="s">
        <v>31</v>
      </c>
      <c r="E36" s="24" t="s">
        <v>36</v>
      </c>
      <c r="F36" s="24" t="s">
        <v>40</v>
      </c>
      <c r="G36" s="24" t="s">
        <v>41</v>
      </c>
    </row>
    <row r="37" ht="15" customHeight="1"/>
    <row r="38" spans="1:7" ht="15" customHeight="1">
      <c r="A38" s="28" t="s">
        <v>24</v>
      </c>
      <c r="B38" s="20" t="s">
        <v>60</v>
      </c>
      <c r="C38" s="20">
        <f>+'I T'!F38</f>
        <v>248120280</v>
      </c>
      <c r="D38" s="20">
        <f>+'2 T'!F38</f>
        <v>469709180</v>
      </c>
      <c r="E38" s="20">
        <f>+'3 T'!F38</f>
        <v>750437860</v>
      </c>
      <c r="F38" s="20">
        <f>+'4 T'!F38</f>
        <v>786442272</v>
      </c>
      <c r="G38" s="20">
        <f aca="true" t="shared" si="1" ref="G38:G45">SUM(C38:F38)</f>
        <v>2254709592</v>
      </c>
    </row>
    <row r="39" spans="1:7" ht="15" customHeight="1">
      <c r="A39" s="28"/>
      <c r="B39" s="20" t="s">
        <v>59</v>
      </c>
      <c r="C39" s="20">
        <f>+'I T'!F39</f>
        <v>506912400</v>
      </c>
      <c r="D39" s="20">
        <f>+'2 T'!F39</f>
        <v>284730620</v>
      </c>
      <c r="E39" s="20">
        <f>+'3 T'!F39</f>
        <v>43724900</v>
      </c>
      <c r="F39" s="20">
        <f>+'4 T'!F39</f>
        <v>171784346.51999998</v>
      </c>
      <c r="G39" s="20">
        <f t="shared" si="1"/>
        <v>1007152266.52</v>
      </c>
    </row>
    <row r="40" spans="1:7" ht="15" customHeight="1">
      <c r="A40" s="28" t="s">
        <v>25</v>
      </c>
      <c r="B40" s="20" t="s">
        <v>60</v>
      </c>
      <c r="C40" s="20">
        <f>+'I T'!F40</f>
        <v>60592336</v>
      </c>
      <c r="D40" s="20">
        <f>+'2 T'!F40</f>
        <v>111935744</v>
      </c>
      <c r="E40" s="20">
        <f>+'3 T'!F40</f>
        <v>184563544</v>
      </c>
      <c r="F40" s="20">
        <f>+'4 T'!F40</f>
        <v>187546716</v>
      </c>
      <c r="G40" s="20">
        <f t="shared" si="1"/>
        <v>544638340</v>
      </c>
    </row>
    <row r="41" spans="1:7" ht="15" customHeight="1">
      <c r="A41" s="28"/>
      <c r="B41" s="20" t="s">
        <v>59</v>
      </c>
      <c r="C41" s="20">
        <f>+'I T'!F41</f>
        <v>124445512</v>
      </c>
      <c r="D41" s="20">
        <f>+'2 T'!F41</f>
        <v>77489416</v>
      </c>
      <c r="E41" s="20">
        <f>+'3 T'!F41</f>
        <v>8241032</v>
      </c>
      <c r="F41" s="20">
        <f>+'4 T'!F41</f>
        <v>49421474.75</v>
      </c>
      <c r="G41" s="20">
        <f t="shared" si="1"/>
        <v>259597434.75</v>
      </c>
    </row>
    <row r="42" spans="1:7" ht="15" customHeight="1">
      <c r="A42" s="109" t="s">
        <v>26</v>
      </c>
      <c r="B42" s="20" t="s">
        <v>60</v>
      </c>
      <c r="C42" s="20">
        <f>+'I T'!F42</f>
        <v>464840104.1</v>
      </c>
      <c r="D42" s="20">
        <f>+'2 T'!F42</f>
        <v>1062499999.8</v>
      </c>
      <c r="E42" s="20">
        <f>+'3 T'!F42</f>
        <v>1566984028.9</v>
      </c>
      <c r="F42" s="20">
        <f>+'4 T'!F42</f>
        <v>1738954576.4499998</v>
      </c>
      <c r="G42" s="20">
        <f t="shared" si="1"/>
        <v>4833278709.25</v>
      </c>
    </row>
    <row r="43" spans="1:7" ht="15" customHeight="1">
      <c r="A43" s="109"/>
      <c r="B43" s="20" t="s">
        <v>59</v>
      </c>
      <c r="C43" s="20">
        <f>+'I T'!F43</f>
        <v>948059999.8000001</v>
      </c>
      <c r="D43" s="20">
        <f>+'2 T'!F43</f>
        <v>515087395.6999999</v>
      </c>
      <c r="E43" s="20">
        <f>+'3 T'!F43</f>
        <v>41788333.29999995</v>
      </c>
      <c r="F43" s="20">
        <f>+'4 T'!F43</f>
        <v>635907646.45</v>
      </c>
      <c r="G43" s="20">
        <f t="shared" si="1"/>
        <v>2140843375.25</v>
      </c>
    </row>
    <row r="44" spans="1:7" ht="15" customHeight="1">
      <c r="A44" s="89" t="s">
        <v>90</v>
      </c>
      <c r="B44" s="58" t="s">
        <v>60</v>
      </c>
      <c r="C44" s="20">
        <f>+'I T'!F44</f>
        <v>0</v>
      </c>
      <c r="D44" s="20">
        <f>+'2 T'!F44</f>
        <v>0</v>
      </c>
      <c r="E44" s="20">
        <f>+'3 T'!F44</f>
        <v>0</v>
      </c>
      <c r="F44" s="20">
        <f>+'4 T'!F44</f>
        <v>246034718</v>
      </c>
      <c r="G44" s="20">
        <f t="shared" si="1"/>
        <v>246034718</v>
      </c>
    </row>
    <row r="45" spans="1:7" ht="15" customHeight="1">
      <c r="A45" s="89"/>
      <c r="B45" s="58" t="s">
        <v>59</v>
      </c>
      <c r="C45" s="20">
        <f>+'I T'!F45</f>
        <v>0</v>
      </c>
      <c r="D45" s="20">
        <f>+'2 T'!F45</f>
        <v>0</v>
      </c>
      <c r="E45" s="20">
        <f>+'3 T'!F45</f>
        <v>0</v>
      </c>
      <c r="F45" s="20">
        <f>+'4 T'!F45</f>
        <v>502000000</v>
      </c>
      <c r="G45" s="20">
        <f t="shared" si="1"/>
        <v>502000000</v>
      </c>
    </row>
    <row r="46" spans="1:7" ht="15" customHeight="1" thickBot="1">
      <c r="A46" s="29" t="s">
        <v>13</v>
      </c>
      <c r="B46" s="30"/>
      <c r="C46" s="30">
        <f>SUM(C38:C45)</f>
        <v>2352970631.9</v>
      </c>
      <c r="D46" s="30">
        <f>SUM(D38:D45)</f>
        <v>2521452355.5</v>
      </c>
      <c r="E46" s="30">
        <f>SUM(E38:E45)</f>
        <v>2595739698.2</v>
      </c>
      <c r="F46" s="30">
        <f>SUM(F38:F45)</f>
        <v>4318091750.17</v>
      </c>
      <c r="G46" s="30">
        <f>SUM(G38:G45)</f>
        <v>11788254435.77</v>
      </c>
    </row>
    <row r="47" ht="15" customHeight="1" thickTop="1">
      <c r="A47" s="32" t="s">
        <v>44</v>
      </c>
    </row>
    <row r="48" ht="15" customHeight="1">
      <c r="A48" s="61" t="s">
        <v>77</v>
      </c>
    </row>
    <row r="49" ht="15" customHeight="1">
      <c r="A49" s="1"/>
    </row>
    <row r="50" ht="15" customHeight="1">
      <c r="A50" s="1"/>
    </row>
    <row r="51" ht="15" customHeight="1"/>
    <row r="52" spans="1:6" ht="15" customHeight="1">
      <c r="A52" s="105" t="s">
        <v>15</v>
      </c>
      <c r="B52" s="105"/>
      <c r="C52" s="105"/>
      <c r="D52" s="105"/>
      <c r="E52" s="105"/>
      <c r="F52" s="105"/>
    </row>
    <row r="53" spans="1:6" ht="15" customHeight="1">
      <c r="A53" s="104" t="s">
        <v>48</v>
      </c>
      <c r="B53" s="104"/>
      <c r="C53" s="104"/>
      <c r="D53" s="104"/>
      <c r="E53" s="104"/>
      <c r="F53" s="104"/>
    </row>
    <row r="54" spans="1:7" ht="15" customHeight="1">
      <c r="A54" s="105" t="s">
        <v>55</v>
      </c>
      <c r="B54" s="105"/>
      <c r="C54" s="105"/>
      <c r="D54" s="105"/>
      <c r="E54" s="105"/>
      <c r="F54" s="105"/>
      <c r="G54" s="40"/>
    </row>
    <row r="55" spans="1:7" ht="15" customHeight="1">
      <c r="A55" s="106"/>
      <c r="B55" s="106"/>
      <c r="C55" s="106"/>
      <c r="D55" s="106"/>
      <c r="E55" s="106"/>
      <c r="F55" s="106"/>
      <c r="G55" s="33"/>
    </row>
    <row r="56" spans="1:6" ht="15" customHeight="1" thickBot="1">
      <c r="A56" s="37" t="s">
        <v>10</v>
      </c>
      <c r="B56" s="38" t="s">
        <v>6</v>
      </c>
      <c r="C56" s="38" t="s">
        <v>31</v>
      </c>
      <c r="D56" s="38" t="s">
        <v>36</v>
      </c>
      <c r="E56" s="38" t="s">
        <v>40</v>
      </c>
      <c r="F56" s="38" t="s">
        <v>41</v>
      </c>
    </row>
    <row r="57" ht="15" customHeight="1"/>
    <row r="58" spans="1:6" ht="15" customHeight="1">
      <c r="A58" s="26" t="s">
        <v>27</v>
      </c>
      <c r="B58" s="20">
        <f>+'I T'!E58</f>
        <v>940070528</v>
      </c>
      <c r="C58" s="20">
        <f>+'2 T'!E58</f>
        <v>943864960</v>
      </c>
      <c r="D58" s="20">
        <f>+'3 T'!E58</f>
        <v>986967336</v>
      </c>
      <c r="E58" s="20">
        <f>+'4 T'!E58</f>
        <v>1195194809.27</v>
      </c>
      <c r="F58" s="20">
        <f>SUM(B58:E58)</f>
        <v>4066097633.27</v>
      </c>
    </row>
    <row r="59" spans="1:6" ht="15" customHeight="1">
      <c r="A59" s="26" t="s">
        <v>45</v>
      </c>
      <c r="B59" s="20">
        <f>+'I T'!E59</f>
        <v>1412900103.9</v>
      </c>
      <c r="C59" s="20">
        <f>+'2 T'!E59</f>
        <v>1577587395.5</v>
      </c>
      <c r="D59" s="20">
        <f>+'3 T'!E59</f>
        <v>1608772362.1999998</v>
      </c>
      <c r="E59" s="20">
        <f>+'4 T'!E59</f>
        <v>3122896940.8999996</v>
      </c>
      <c r="F59" s="20">
        <f>SUM(B59:E59)</f>
        <v>7722156802.5</v>
      </c>
    </row>
    <row r="60" spans="1:6" ht="15" customHeight="1">
      <c r="A60" s="95"/>
      <c r="B60" s="20">
        <f>+'I T'!E60</f>
        <v>0</v>
      </c>
      <c r="C60" s="20">
        <f>+'2 T'!E60</f>
        <v>0</v>
      </c>
      <c r="D60" s="20">
        <f>+'3 T'!E60</f>
        <v>0</v>
      </c>
      <c r="E60" s="20">
        <f>+'4 T'!E60</f>
        <v>0</v>
      </c>
      <c r="F60" s="20">
        <f>SUM(B60:E60)</f>
        <v>0</v>
      </c>
    </row>
    <row r="61" ht="15" customHeight="1"/>
    <row r="62" ht="15" customHeight="1"/>
    <row r="63" spans="1:6" ht="15" customHeight="1" thickBot="1">
      <c r="A63" s="29" t="s">
        <v>13</v>
      </c>
      <c r="B63" s="30">
        <f>SUM(B58:B62)</f>
        <v>2352970631.9</v>
      </c>
      <c r="C63" s="30">
        <f>SUM(C58:C62)</f>
        <v>2521452355.5</v>
      </c>
      <c r="D63" s="30">
        <f>SUM(D58:D62)</f>
        <v>2595739698.2</v>
      </c>
      <c r="E63" s="30">
        <f>SUM(E58:E62)</f>
        <v>4318091750.17</v>
      </c>
      <c r="F63" s="30">
        <f>SUM(F58:F62)</f>
        <v>11788254435.77</v>
      </c>
    </row>
    <row r="64" ht="15" customHeight="1" thickTop="1">
      <c r="A64" s="61" t="s">
        <v>77</v>
      </c>
    </row>
    <row r="65" ht="15" customHeight="1">
      <c r="A65" s="1"/>
    </row>
    <row r="66" ht="15" customHeight="1"/>
    <row r="67" spans="1:6" ht="15" customHeight="1">
      <c r="A67" s="104" t="s">
        <v>46</v>
      </c>
      <c r="B67" s="104"/>
      <c r="C67" s="104"/>
      <c r="D67" s="104"/>
      <c r="E67" s="104"/>
      <c r="F67" s="104"/>
    </row>
    <row r="68" spans="1:6" ht="15" customHeight="1">
      <c r="A68" s="104" t="s">
        <v>16</v>
      </c>
      <c r="B68" s="104"/>
      <c r="C68" s="104"/>
      <c r="D68" s="104"/>
      <c r="E68" s="104"/>
      <c r="F68" s="104"/>
    </row>
    <row r="69" spans="1:6" ht="15" customHeight="1">
      <c r="A69" s="105" t="s">
        <v>55</v>
      </c>
      <c r="B69" s="105"/>
      <c r="C69" s="105"/>
      <c r="D69" s="105"/>
      <c r="E69" s="105"/>
      <c r="F69" s="105"/>
    </row>
    <row r="70" spans="1:6" ht="15" customHeight="1">
      <c r="A70" s="41"/>
      <c r="B70" s="41"/>
      <c r="C70" s="41"/>
      <c r="D70" s="41"/>
      <c r="E70" s="41"/>
      <c r="F70" s="41"/>
    </row>
    <row r="71" spans="1:6" ht="15" customHeight="1" thickBot="1">
      <c r="A71" s="37" t="s">
        <v>10</v>
      </c>
      <c r="B71" s="38" t="s">
        <v>6</v>
      </c>
      <c r="C71" s="38" t="s">
        <v>31</v>
      </c>
      <c r="D71" s="38" t="s">
        <v>36</v>
      </c>
      <c r="E71" s="38" t="s">
        <v>40</v>
      </c>
      <c r="F71" s="38" t="s">
        <v>41</v>
      </c>
    </row>
    <row r="72" ht="15" customHeight="1"/>
    <row r="73" spans="1:6" ht="15" customHeight="1">
      <c r="A73" s="20" t="s">
        <v>66</v>
      </c>
      <c r="B73" s="20">
        <f>+'I T'!E73</f>
        <v>31635275.67999983</v>
      </c>
      <c r="C73" s="20">
        <f>+'2 T'!E73</f>
        <v>118462551.67999983</v>
      </c>
      <c r="D73" s="20">
        <f>+'3 T'!E73</f>
        <v>121456595.67999983</v>
      </c>
      <c r="E73" s="20">
        <f>+'4 T'!E73</f>
        <v>140754839.67999983</v>
      </c>
      <c r="F73" s="20">
        <f>B73</f>
        <v>31635275.67999983</v>
      </c>
    </row>
    <row r="74" spans="1:6" ht="15" customHeight="1">
      <c r="A74" s="20" t="s">
        <v>17</v>
      </c>
      <c r="B74" s="20">
        <f>+'I T'!E74</f>
        <v>1026897804</v>
      </c>
      <c r="C74" s="20">
        <f>+'2 T'!E74</f>
        <v>946859004</v>
      </c>
      <c r="D74" s="20">
        <f>+'3 T'!E74</f>
        <v>1006265580</v>
      </c>
      <c r="E74" s="20">
        <f>+'4 T'!E74</f>
        <v>1158480423.75</v>
      </c>
      <c r="F74" s="20">
        <f>SUM(B74:E74)</f>
        <v>4138502811.75</v>
      </c>
    </row>
    <row r="75" spans="1:6" ht="15" customHeight="1">
      <c r="A75" s="20" t="s">
        <v>18</v>
      </c>
      <c r="B75" s="20">
        <f>+'I T'!E75</f>
        <v>1058533079.6799998</v>
      </c>
      <c r="C75" s="20">
        <f>+'2 T'!E75</f>
        <v>1065321555.6799998</v>
      </c>
      <c r="D75" s="20">
        <f>+'3 T'!E75</f>
        <v>1127722175.6799998</v>
      </c>
      <c r="E75" s="20">
        <f>+'4 T'!E75</f>
        <v>1299235263.4299998</v>
      </c>
      <c r="F75" s="20">
        <f>SUM(F73:F74)</f>
        <v>4170138087.43</v>
      </c>
    </row>
    <row r="76" spans="1:6" ht="15" customHeight="1">
      <c r="A76" s="20" t="s">
        <v>19</v>
      </c>
      <c r="B76" s="20">
        <f>+'I T'!E76</f>
        <v>940070528</v>
      </c>
      <c r="C76" s="20">
        <f>+'2 T'!E76</f>
        <v>943864960</v>
      </c>
      <c r="D76" s="20">
        <f>+'3 T'!E76</f>
        <v>986967336</v>
      </c>
      <c r="E76" s="20">
        <f>+'4 T'!E76</f>
        <v>1195194809.27</v>
      </c>
      <c r="F76" s="20">
        <f>SUM(B76:E76)</f>
        <v>4066097633.27</v>
      </c>
    </row>
    <row r="77" spans="1:6" ht="15" customHeight="1">
      <c r="A77" s="33" t="s">
        <v>20</v>
      </c>
      <c r="B77" s="33">
        <f>+'I T'!E77</f>
        <v>118462551.67999983</v>
      </c>
      <c r="C77" s="33">
        <f>+'2 T'!E77</f>
        <v>121456595.67999983</v>
      </c>
      <c r="D77" s="33">
        <f>+'3 T'!E77</f>
        <v>140754839.67999983</v>
      </c>
      <c r="E77" s="33">
        <f>+'4 T'!E77</f>
        <v>104040454.15999985</v>
      </c>
      <c r="F77" s="33">
        <f>+F75-F76</f>
        <v>104040454.15999985</v>
      </c>
    </row>
    <row r="78" spans="1:6" ht="15" customHeight="1" thickBot="1">
      <c r="A78" s="30"/>
      <c r="B78" s="30"/>
      <c r="C78" s="30"/>
      <c r="D78" s="30"/>
      <c r="E78" s="30"/>
      <c r="F78" s="30"/>
    </row>
    <row r="79" ht="15" customHeight="1" thickTop="1">
      <c r="A79" s="61" t="s">
        <v>77</v>
      </c>
    </row>
    <row r="80" ht="15" customHeight="1">
      <c r="A80" s="1"/>
    </row>
    <row r="81" ht="15" customHeight="1">
      <c r="A81" s="20"/>
    </row>
    <row r="82" spans="1:7" ht="15">
      <c r="A82" s="104" t="s">
        <v>47</v>
      </c>
      <c r="B82" s="104"/>
      <c r="C82" s="104"/>
      <c r="D82" s="104"/>
      <c r="E82" s="104"/>
      <c r="F82" s="104"/>
      <c r="G82" s="21" t="s">
        <v>58</v>
      </c>
    </row>
    <row r="83" spans="1:7" ht="15">
      <c r="A83" s="104" t="s">
        <v>49</v>
      </c>
      <c r="B83" s="104"/>
      <c r="C83" s="104"/>
      <c r="D83" s="104"/>
      <c r="E83" s="104"/>
      <c r="F83" s="104"/>
      <c r="G83" s="21">
        <f>F74+F89</f>
        <v>11869527339.55</v>
      </c>
    </row>
    <row r="84" spans="1:7" ht="15">
      <c r="A84" s="105" t="s">
        <v>55</v>
      </c>
      <c r="B84" s="105"/>
      <c r="C84" s="105"/>
      <c r="D84" s="105"/>
      <c r="E84" s="105"/>
      <c r="F84" s="105"/>
      <c r="G84" s="21"/>
    </row>
    <row r="85" spans="1:6" ht="15">
      <c r="A85" s="106"/>
      <c r="B85" s="106"/>
      <c r="C85" s="106"/>
      <c r="D85" s="106"/>
      <c r="E85" s="106"/>
      <c r="F85" s="106"/>
    </row>
    <row r="86" spans="1:6" ht="15.75" thickBot="1">
      <c r="A86" s="37" t="s">
        <v>10</v>
      </c>
      <c r="B86" s="38" t="s">
        <v>6</v>
      </c>
      <c r="C86" s="38" t="s">
        <v>31</v>
      </c>
      <c r="D86" s="38" t="s">
        <v>36</v>
      </c>
      <c r="E86" s="38" t="s">
        <v>40</v>
      </c>
      <c r="F86" s="38" t="s">
        <v>41</v>
      </c>
    </row>
    <row r="88" spans="1:6" ht="15">
      <c r="A88" s="20" t="s">
        <v>66</v>
      </c>
      <c r="B88" s="20">
        <f>+'I T'!E88</f>
        <v>31877147.71000004</v>
      </c>
      <c r="C88" s="20">
        <f>+'2 T'!E88</f>
        <v>262629109.78999996</v>
      </c>
      <c r="D88" s="20">
        <f>+'3 T'!E88</f>
        <v>163911833.28999996</v>
      </c>
      <c r="E88" s="20">
        <f>+'4 T'!E88</f>
        <v>213455096.07999992</v>
      </c>
      <c r="F88" s="20">
        <f>+B88</f>
        <v>31877147.71000004</v>
      </c>
    </row>
    <row r="89" spans="1:6" ht="15">
      <c r="A89" s="20" t="s">
        <v>17</v>
      </c>
      <c r="B89" s="20">
        <f>+'I T'!E89</f>
        <v>1643652065.98</v>
      </c>
      <c r="C89" s="20">
        <f>+'2 T'!E89</f>
        <v>1478870119</v>
      </c>
      <c r="D89" s="20">
        <f>+'3 T'!E89</f>
        <v>1658315624.9899998</v>
      </c>
      <c r="E89" s="20">
        <f>+'4 T'!E89</f>
        <v>2950186717.83</v>
      </c>
      <c r="F89" s="20">
        <f>+SUM(B89:E89)</f>
        <v>7731024527.799999</v>
      </c>
    </row>
    <row r="90" spans="1:6" ht="15">
      <c r="A90" s="20" t="s">
        <v>18</v>
      </c>
      <c r="B90" s="20">
        <f>+'I T'!E90</f>
        <v>1675529213.69</v>
      </c>
      <c r="C90" s="20">
        <f>+'2 T'!E90</f>
        <v>1741499228.79</v>
      </c>
      <c r="D90" s="20">
        <f>+'3 T'!E90</f>
        <v>1822227458.2799997</v>
      </c>
      <c r="E90" s="20">
        <f>+'4 T'!E90</f>
        <v>3163641813.91</v>
      </c>
      <c r="F90" s="20">
        <f>+F88+F89</f>
        <v>7762901675.509999</v>
      </c>
    </row>
    <row r="91" spans="1:6" ht="15">
      <c r="A91" s="20" t="s">
        <v>19</v>
      </c>
      <c r="B91" s="20">
        <f>+'I T'!E91</f>
        <v>1412900103.9</v>
      </c>
      <c r="C91" s="20">
        <f>+'2 T'!E91</f>
        <v>1577587395.5</v>
      </c>
      <c r="D91" s="20">
        <f>+'3 T'!E91</f>
        <v>1608772362.1999998</v>
      </c>
      <c r="E91" s="20">
        <f>+'4 T'!E91</f>
        <v>3122896940.8999996</v>
      </c>
      <c r="F91" s="20">
        <f>+SUM(B91:E91)</f>
        <v>7722156802.5</v>
      </c>
    </row>
    <row r="92" spans="1:6" ht="15">
      <c r="A92" s="33" t="s">
        <v>20</v>
      </c>
      <c r="B92" s="33">
        <f>+'I T'!E92</f>
        <v>262629109.78999996</v>
      </c>
      <c r="C92" s="33">
        <f>+'2 T'!E92</f>
        <v>163911833.28999996</v>
      </c>
      <c r="D92" s="33">
        <f>+'3 T'!E92</f>
        <v>213455096.07999992</v>
      </c>
      <c r="E92" s="33">
        <f>+'4 T'!E92</f>
        <v>40744873.01000023</v>
      </c>
      <c r="F92" s="33">
        <f>+F90-F91</f>
        <v>40744873.009999275</v>
      </c>
    </row>
    <row r="93" spans="1:6" ht="15.75" thickBot="1">
      <c r="A93" s="30"/>
      <c r="B93" s="30"/>
      <c r="C93" s="30"/>
      <c r="D93" s="30"/>
      <c r="E93" s="30"/>
      <c r="F93" s="30"/>
    </row>
    <row r="94" ht="15.75" thickTop="1">
      <c r="A94" s="61" t="s">
        <v>77</v>
      </c>
    </row>
    <row r="97" ht="15">
      <c r="A97" s="86" t="s">
        <v>89</v>
      </c>
    </row>
    <row r="98" ht="15">
      <c r="A98" s="46"/>
    </row>
    <row r="99" ht="15">
      <c r="A99" s="46"/>
    </row>
  </sheetData>
  <sheetProtection/>
  <mergeCells count="24">
    <mergeCell ref="A85:F85"/>
    <mergeCell ref="A35:F35"/>
    <mergeCell ref="A52:F52"/>
    <mergeCell ref="A53:F53"/>
    <mergeCell ref="A55:F55"/>
    <mergeCell ref="A67:F67"/>
    <mergeCell ref="A68:F68"/>
    <mergeCell ref="A84:F84"/>
    <mergeCell ref="A42:A43"/>
    <mergeCell ref="A33:F33"/>
    <mergeCell ref="A13:A15"/>
    <mergeCell ref="A16:A18"/>
    <mergeCell ref="A19:A21"/>
    <mergeCell ref="A82:F82"/>
    <mergeCell ref="A83:F83"/>
    <mergeCell ref="A34:G34"/>
    <mergeCell ref="A54:F54"/>
    <mergeCell ref="A69:F69"/>
    <mergeCell ref="A9:G9"/>
    <mergeCell ref="A1:E1"/>
    <mergeCell ref="A7:G7"/>
    <mergeCell ref="A8:G8"/>
    <mergeCell ref="A10:G10"/>
    <mergeCell ref="A32:F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Ines</dc:creator>
  <cp:keywords/>
  <dc:description/>
  <cp:lastModifiedBy>Horacio Rodriguez</cp:lastModifiedBy>
  <cp:lastPrinted>2013-01-15T15:36:29Z</cp:lastPrinted>
  <dcterms:created xsi:type="dcterms:W3CDTF">2011-03-10T14:40:05Z</dcterms:created>
  <dcterms:modified xsi:type="dcterms:W3CDTF">2016-04-18T21:02:50Z</dcterms:modified>
  <cp:category/>
  <cp:version/>
  <cp:contentType/>
  <cp:contentStatus/>
</cp:coreProperties>
</file>