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formes trimestrales 2015\IV trimestre\RNC\"/>
    </mc:Choice>
  </mc:AlternateContent>
  <bookViews>
    <workbookView xWindow="0" yWindow="0" windowWidth="21600" windowHeight="9735" activeTab="6"/>
  </bookViews>
  <sheets>
    <sheet name="IT" sheetId="1" r:id="rId1"/>
    <sheet name="2T" sheetId="3" r:id="rId2"/>
    <sheet name="3T" sheetId="4" r:id="rId3"/>
    <sheet name="4T" sheetId="8" r:id="rId4"/>
    <sheet name="Semestral" sheetId="5" r:id="rId5"/>
    <sheet name=" 3T Acumulado" sheetId="6" r:id="rId6"/>
    <sheet name="Anual" sheetId="7" r:id="rId7"/>
  </sheets>
  <calcPr calcId="152511"/>
</workbook>
</file>

<file path=xl/calcChain.xml><?xml version="1.0" encoding="utf-8"?>
<calcChain xmlns="http://schemas.openxmlformats.org/spreadsheetml/2006/main">
  <c r="E37" i="4" l="1"/>
  <c r="G16" i="1" l="1"/>
  <c r="B31" i="3" l="1"/>
  <c r="C31" i="3"/>
  <c r="D31" i="3"/>
  <c r="E13" i="8" l="1"/>
  <c r="D13" i="8"/>
  <c r="C13" i="8"/>
  <c r="D13" i="4"/>
  <c r="E13" i="4"/>
  <c r="C13" i="4"/>
  <c r="G16" i="8" l="1"/>
  <c r="B48" i="3" l="1"/>
  <c r="B48" i="4" l="1"/>
  <c r="B54" i="4" l="1"/>
  <c r="D48" i="4"/>
  <c r="C48" i="4"/>
  <c r="E48" i="4" s="1"/>
  <c r="D13" i="3" l="1"/>
  <c r="E13" i="3"/>
  <c r="C13" i="3"/>
  <c r="D13" i="1" l="1"/>
  <c r="E13" i="1"/>
  <c r="C13" i="1"/>
  <c r="B31" i="1" s="1"/>
  <c r="C18" i="8" l="1"/>
  <c r="C18" i="4"/>
  <c r="C18" i="3"/>
  <c r="E65" i="8"/>
  <c r="C48" i="8"/>
  <c r="D48" i="8"/>
  <c r="B48" i="8"/>
  <c r="C34" i="8"/>
  <c r="C38" i="8" s="1"/>
  <c r="D34" i="8"/>
  <c r="D38" i="8" s="1"/>
  <c r="B34" i="8"/>
  <c r="B38" i="8" s="1"/>
  <c r="E33" i="8"/>
  <c r="D32" i="8"/>
  <c r="C32" i="8"/>
  <c r="B32" i="8"/>
  <c r="D31" i="8"/>
  <c r="C31" i="8"/>
  <c r="B31" i="8"/>
  <c r="E48" i="8" l="1"/>
  <c r="E31" i="8"/>
  <c r="E32" i="8"/>
  <c r="C34" i="4" l="1"/>
  <c r="D34" i="4"/>
  <c r="B34" i="4"/>
  <c r="E65" i="1" l="1"/>
  <c r="E64" i="1"/>
  <c r="B66" i="1"/>
  <c r="E66" i="1" l="1"/>
  <c r="E35" i="1"/>
  <c r="E36" i="1"/>
  <c r="E37" i="1"/>
  <c r="C34" i="1"/>
  <c r="D34" i="1"/>
  <c r="B34" i="1"/>
  <c r="C48" i="3" l="1"/>
  <c r="D48" i="3"/>
  <c r="C34" i="3"/>
  <c r="C38" i="3" s="1"/>
  <c r="D34" i="3"/>
  <c r="D38" i="3" s="1"/>
  <c r="B34" i="3"/>
  <c r="B38" i="3" s="1"/>
  <c r="E37" i="3"/>
  <c r="E65" i="3"/>
  <c r="E48" i="3" l="1"/>
  <c r="E34" i="8"/>
  <c r="E35" i="8"/>
  <c r="E36" i="8"/>
  <c r="E37" i="8"/>
  <c r="E37" i="7" s="1"/>
  <c r="E30" i="8"/>
  <c r="E32" i="7"/>
  <c r="E31" i="7"/>
  <c r="C31" i="4"/>
  <c r="D31" i="4"/>
  <c r="C32" i="4"/>
  <c r="D32" i="4"/>
  <c r="B32" i="4"/>
  <c r="B31" i="4"/>
  <c r="C32" i="3"/>
  <c r="D32" i="3"/>
  <c r="B32" i="3"/>
  <c r="E32" i="3" s="1"/>
  <c r="C32" i="1"/>
  <c r="D32" i="1"/>
  <c r="B32" i="1"/>
  <c r="C31" i="1"/>
  <c r="D31" i="1"/>
  <c r="H32" i="8" l="1"/>
  <c r="I32" i="8" s="1"/>
  <c r="H31" i="8"/>
  <c r="I31" i="8" s="1"/>
  <c r="E31" i="3"/>
  <c r="C31" i="6" s="1"/>
  <c r="E38" i="8"/>
  <c r="C32" i="6"/>
  <c r="E32" i="4"/>
  <c r="D32" i="7" s="1"/>
  <c r="E31" i="4"/>
  <c r="D31" i="7" s="1"/>
  <c r="E32" i="1"/>
  <c r="B32" i="5" s="1"/>
  <c r="E31" i="1"/>
  <c r="B31" i="5" s="1"/>
  <c r="E65" i="7"/>
  <c r="E33" i="7"/>
  <c r="E34" i="7"/>
  <c r="E35" i="7"/>
  <c r="E36" i="7"/>
  <c r="E30" i="7"/>
  <c r="E38" i="7" l="1"/>
  <c r="C32" i="7"/>
  <c r="D32" i="6"/>
  <c r="C32" i="5"/>
  <c r="D32" i="5" s="1"/>
  <c r="C31" i="5"/>
  <c r="D31" i="5" s="1"/>
  <c r="C31" i="7"/>
  <c r="D31" i="6"/>
  <c r="C38" i="4"/>
  <c r="D38" i="4"/>
  <c r="B38" i="4"/>
  <c r="B65" i="7" l="1"/>
  <c r="D37" i="7"/>
  <c r="C37" i="7"/>
  <c r="B37" i="7"/>
  <c r="B36" i="7"/>
  <c r="B35" i="7"/>
  <c r="B32" i="7"/>
  <c r="F32" i="7" s="1"/>
  <c r="B31" i="7"/>
  <c r="F31" i="7" s="1"/>
  <c r="E49" i="1"/>
  <c r="B49" i="7" s="1"/>
  <c r="E50" i="1"/>
  <c r="B50" i="7" s="1"/>
  <c r="E51" i="1"/>
  <c r="B51" i="7" s="1"/>
  <c r="E52" i="1"/>
  <c r="B52" i="7" s="1"/>
  <c r="E53" i="1"/>
  <c r="B53" i="7" s="1"/>
  <c r="D54" i="8"/>
  <c r="D67" i="8" s="1"/>
  <c r="B54" i="8"/>
  <c r="B67" i="8" s="1"/>
  <c r="E53" i="8"/>
  <c r="E53" i="7" s="1"/>
  <c r="E52" i="8"/>
  <c r="E51" i="8"/>
  <c r="E51" i="7" s="1"/>
  <c r="E50" i="8"/>
  <c r="E50" i="7" s="1"/>
  <c r="E49" i="8"/>
  <c r="C54" i="8"/>
  <c r="C67" i="8" s="1"/>
  <c r="F16" i="8"/>
  <c r="F16" i="7" s="1"/>
  <c r="F15" i="8"/>
  <c r="F15" i="7" s="1"/>
  <c r="G15" i="8"/>
  <c r="G14" i="8"/>
  <c r="F14" i="8"/>
  <c r="F14" i="7" s="1"/>
  <c r="E18" i="8"/>
  <c r="E52" i="7" l="1"/>
  <c r="E54" i="8"/>
  <c r="F13" i="7"/>
  <c r="E67" i="8"/>
  <c r="E67" i="7" s="1"/>
  <c r="F37" i="7"/>
  <c r="E49" i="7"/>
  <c r="E48" i="7"/>
  <c r="D18" i="8"/>
  <c r="E54" i="7" l="1"/>
  <c r="G18" i="8"/>
  <c r="G13" i="8"/>
  <c r="F13" i="8"/>
  <c r="B65" i="6"/>
  <c r="B49" i="6"/>
  <c r="B50" i="6"/>
  <c r="B51" i="6"/>
  <c r="B52" i="6"/>
  <c r="B53" i="6"/>
  <c r="D37" i="6"/>
  <c r="C37" i="6"/>
  <c r="B31" i="6"/>
  <c r="B32" i="6"/>
  <c r="E32" i="6" s="1"/>
  <c r="B35" i="6"/>
  <c r="B36" i="6"/>
  <c r="B37" i="6"/>
  <c r="B65" i="5"/>
  <c r="B52" i="5"/>
  <c r="B53" i="5"/>
  <c r="B49" i="5"/>
  <c r="B50" i="5"/>
  <c r="B51" i="5"/>
  <c r="B35" i="5"/>
  <c r="B36" i="5"/>
  <c r="E65" i="4"/>
  <c r="D65" i="7" s="1"/>
  <c r="E53" i="4"/>
  <c r="D53" i="7" s="1"/>
  <c r="E52" i="4"/>
  <c r="E51" i="4"/>
  <c r="D51" i="7" s="1"/>
  <c r="E50" i="4"/>
  <c r="D50" i="7" s="1"/>
  <c r="E49" i="4"/>
  <c r="D54" i="4"/>
  <c r="D67" i="4" s="1"/>
  <c r="C54" i="4"/>
  <c r="C67" i="4" s="1"/>
  <c r="B67" i="4"/>
  <c r="E36" i="4"/>
  <c r="D36" i="7" s="1"/>
  <c r="E35" i="4"/>
  <c r="D35" i="7" s="1"/>
  <c r="E34" i="4"/>
  <c r="D34" i="7" s="1"/>
  <c r="E33" i="4"/>
  <c r="D33" i="7" s="1"/>
  <c r="E30" i="4"/>
  <c r="G16" i="4"/>
  <c r="F16" i="4"/>
  <c r="E16" i="7" s="1"/>
  <c r="G15" i="4"/>
  <c r="F15" i="4"/>
  <c r="E15" i="7" s="1"/>
  <c r="G14" i="4"/>
  <c r="F14" i="4"/>
  <c r="E14" i="7" s="1"/>
  <c r="E13" i="7" s="1"/>
  <c r="E18" i="4"/>
  <c r="F13" i="4"/>
  <c r="D52" i="7" l="1"/>
  <c r="E54" i="4"/>
  <c r="E67" i="4"/>
  <c r="E38" i="4"/>
  <c r="E37" i="6"/>
  <c r="D30" i="7"/>
  <c r="D38" i="7" s="1"/>
  <c r="E16" i="6"/>
  <c r="F18" i="4"/>
  <c r="E18" i="7"/>
  <c r="E15" i="6"/>
  <c r="E14" i="6"/>
  <c r="E31" i="6"/>
  <c r="F18" i="8"/>
  <c r="F18" i="7"/>
  <c r="D52" i="6"/>
  <c r="D34" i="6"/>
  <c r="D36" i="6"/>
  <c r="D35" i="6"/>
  <c r="D33" i="6"/>
  <c r="D30" i="6"/>
  <c r="D53" i="6"/>
  <c r="D51" i="6"/>
  <c r="D50" i="6"/>
  <c r="D49" i="7"/>
  <c r="D49" i="6"/>
  <c r="D65" i="6"/>
  <c r="G13" i="4"/>
  <c r="D18" i="4"/>
  <c r="G18" i="4" s="1"/>
  <c r="E13" i="6" l="1"/>
  <c r="E18" i="6" s="1"/>
  <c r="D67" i="7"/>
  <c r="D38" i="6"/>
  <c r="D67" i="6"/>
  <c r="D48" i="7"/>
  <c r="D54" i="7" s="1"/>
  <c r="D48" i="6"/>
  <c r="D54" i="6" s="1"/>
  <c r="F16" i="3"/>
  <c r="F14" i="3"/>
  <c r="F15" i="3"/>
  <c r="F13" i="3"/>
  <c r="F18" i="3" l="1"/>
  <c r="D14" i="7"/>
  <c r="D14" i="5"/>
  <c r="D14" i="6"/>
  <c r="D15" i="7"/>
  <c r="D15" i="6"/>
  <c r="D15" i="5"/>
  <c r="D16" i="7"/>
  <c r="D16" i="5"/>
  <c r="D16" i="6"/>
  <c r="E53" i="3"/>
  <c r="E52" i="3"/>
  <c r="E51" i="3"/>
  <c r="E50" i="3"/>
  <c r="E49" i="3"/>
  <c r="D54" i="3"/>
  <c r="D67" i="3" s="1"/>
  <c r="C54" i="3"/>
  <c r="C67" i="3" s="1"/>
  <c r="B54" i="3"/>
  <c r="B67" i="3" s="1"/>
  <c r="E36" i="3"/>
  <c r="E35" i="3"/>
  <c r="E33" i="3"/>
  <c r="E30" i="3"/>
  <c r="G16" i="3"/>
  <c r="G15" i="3"/>
  <c r="G14" i="3"/>
  <c r="E18" i="3"/>
  <c r="D18" i="3"/>
  <c r="G15" i="1"/>
  <c r="G14" i="1"/>
  <c r="G18" i="3" l="1"/>
  <c r="D13" i="5"/>
  <c r="D13" i="7"/>
  <c r="D18" i="7" s="1"/>
  <c r="E54" i="3"/>
  <c r="D13" i="6"/>
  <c r="D18" i="6" s="1"/>
  <c r="D18" i="5"/>
  <c r="E67" i="3"/>
  <c r="C67" i="6" s="1"/>
  <c r="C52" i="7"/>
  <c r="F52" i="7" s="1"/>
  <c r="C52" i="6"/>
  <c r="E52" i="6" s="1"/>
  <c r="C52" i="5"/>
  <c r="D52" i="5" s="1"/>
  <c r="C53" i="7"/>
  <c r="F53" i="7" s="1"/>
  <c r="C53" i="6"/>
  <c r="E53" i="6" s="1"/>
  <c r="C53" i="5"/>
  <c r="D53" i="5" s="1"/>
  <c r="C51" i="7"/>
  <c r="F51" i="7" s="1"/>
  <c r="C51" i="6"/>
  <c r="E51" i="6" s="1"/>
  <c r="C51" i="5"/>
  <c r="D51" i="5" s="1"/>
  <c r="C50" i="7"/>
  <c r="F50" i="7" s="1"/>
  <c r="C50" i="5"/>
  <c r="D50" i="5" s="1"/>
  <c r="C50" i="6"/>
  <c r="E50" i="6" s="1"/>
  <c r="C49" i="7"/>
  <c r="F49" i="7" s="1"/>
  <c r="C49" i="5"/>
  <c r="D49" i="5" s="1"/>
  <c r="C49" i="6"/>
  <c r="E49" i="6" s="1"/>
  <c r="C36" i="7"/>
  <c r="F36" i="7" s="1"/>
  <c r="C36" i="5"/>
  <c r="D36" i="5" s="1"/>
  <c r="C36" i="6"/>
  <c r="E36" i="6" s="1"/>
  <c r="C35" i="7"/>
  <c r="F35" i="7" s="1"/>
  <c r="C35" i="6"/>
  <c r="E35" i="6" s="1"/>
  <c r="C35" i="5"/>
  <c r="D35" i="5" s="1"/>
  <c r="C33" i="7"/>
  <c r="C33" i="6"/>
  <c r="C33" i="5"/>
  <c r="C30" i="7"/>
  <c r="C30" i="5"/>
  <c r="C30" i="6"/>
  <c r="C65" i="7"/>
  <c r="F65" i="7" s="1"/>
  <c r="C65" i="5"/>
  <c r="D65" i="5" s="1"/>
  <c r="C65" i="6"/>
  <c r="E65" i="6" s="1"/>
  <c r="G13" i="3"/>
  <c r="E34" i="3"/>
  <c r="E38" i="3" s="1"/>
  <c r="C67" i="7" l="1"/>
  <c r="C67" i="5"/>
  <c r="C48" i="7"/>
  <c r="C54" i="7" s="1"/>
  <c r="C48" i="6"/>
  <c r="C48" i="5"/>
  <c r="C54" i="5" s="1"/>
  <c r="C34" i="7"/>
  <c r="C38" i="7" s="1"/>
  <c r="C34" i="6"/>
  <c r="C38" i="6" s="1"/>
  <c r="C34" i="5"/>
  <c r="C38" i="5" s="1"/>
  <c r="E30" i="1"/>
  <c r="F16" i="1"/>
  <c r="F14" i="1"/>
  <c r="F13" i="1"/>
  <c r="C54" i="6" l="1"/>
  <c r="B64" i="7"/>
  <c r="F64" i="7" s="1"/>
  <c r="F66" i="7" s="1"/>
  <c r="B64" i="6"/>
  <c r="E64" i="6" s="1"/>
  <c r="E66" i="6" s="1"/>
  <c r="B64" i="5"/>
  <c r="D64" i="5" s="1"/>
  <c r="D66" i="5" s="1"/>
  <c r="B30" i="7"/>
  <c r="B30" i="5"/>
  <c r="B30" i="6"/>
  <c r="C14" i="7"/>
  <c r="C14" i="6"/>
  <c r="C14" i="5"/>
  <c r="C16" i="7"/>
  <c r="G16" i="7" s="1"/>
  <c r="H16" i="7" s="1"/>
  <c r="C16" i="6"/>
  <c r="F16" i="6" s="1"/>
  <c r="G16" i="6" s="1"/>
  <c r="C16" i="5"/>
  <c r="E16" i="5" s="1"/>
  <c r="F16" i="5" s="1"/>
  <c r="F15" i="1"/>
  <c r="C48" i="1"/>
  <c r="C54" i="1" s="1"/>
  <c r="C67" i="1" s="1"/>
  <c r="D48" i="1"/>
  <c r="D54" i="1" s="1"/>
  <c r="D67" i="1" s="1"/>
  <c r="B48" i="1"/>
  <c r="E33" i="1"/>
  <c r="B38" i="1"/>
  <c r="F30" i="7" l="1"/>
  <c r="E14" i="5"/>
  <c r="F14" i="5" s="1"/>
  <c r="F14" i="6"/>
  <c r="G14" i="6" s="1"/>
  <c r="G14" i="7"/>
  <c r="H14" i="7" s="1"/>
  <c r="B66" i="7"/>
  <c r="B66" i="6"/>
  <c r="B66" i="5"/>
  <c r="B54" i="1"/>
  <c r="B67" i="1" s="1"/>
  <c r="E48" i="1"/>
  <c r="E54" i="1" s="1"/>
  <c r="B33" i="7"/>
  <c r="F33" i="7" s="1"/>
  <c r="B33" i="6"/>
  <c r="E33" i="6" s="1"/>
  <c r="B33" i="5"/>
  <c r="D33" i="5" s="1"/>
  <c r="D30" i="5"/>
  <c r="E30" i="6"/>
  <c r="C15" i="7"/>
  <c r="G15" i="7" s="1"/>
  <c r="H15" i="7" s="1"/>
  <c r="C15" i="5"/>
  <c r="E15" i="5" s="1"/>
  <c r="F15" i="5" s="1"/>
  <c r="C15" i="6"/>
  <c r="F15" i="6" s="1"/>
  <c r="G15" i="6" s="1"/>
  <c r="E34" i="1"/>
  <c r="G13" i="1"/>
  <c r="D18" i="1"/>
  <c r="E18" i="1"/>
  <c r="F18" i="1"/>
  <c r="C18" i="1"/>
  <c r="C13" i="6" l="1"/>
  <c r="C13" i="7"/>
  <c r="C13" i="5"/>
  <c r="B48" i="7"/>
  <c r="B48" i="6"/>
  <c r="B48" i="5"/>
  <c r="B34" i="7"/>
  <c r="F34" i="7" s="1"/>
  <c r="F38" i="7" s="1"/>
  <c r="B34" i="6"/>
  <c r="B38" i="6" s="1"/>
  <c r="B34" i="5"/>
  <c r="D34" i="5" s="1"/>
  <c r="E38" i="1"/>
  <c r="G18" i="1"/>
  <c r="C38" i="1"/>
  <c r="D38" i="1"/>
  <c r="F48" i="7" l="1"/>
  <c r="F54" i="7" s="1"/>
  <c r="B54" i="7"/>
  <c r="B38" i="7"/>
  <c r="E13" i="5"/>
  <c r="C18" i="5"/>
  <c r="B54" i="6"/>
  <c r="E48" i="6"/>
  <c r="E54" i="6" s="1"/>
  <c r="G13" i="7"/>
  <c r="C18" i="7"/>
  <c r="F13" i="6"/>
  <c r="C18" i="6"/>
  <c r="B38" i="5"/>
  <c r="D48" i="5"/>
  <c r="D54" i="5" s="1"/>
  <c r="B54" i="5"/>
  <c r="D38" i="5"/>
  <c r="E67" i="1"/>
  <c r="B68" i="1"/>
  <c r="C64" i="1" s="1"/>
  <c r="C66" i="1" s="1"/>
  <c r="C68" i="1" s="1"/>
  <c r="D64" i="1" s="1"/>
  <c r="D66" i="1" s="1"/>
  <c r="D68" i="1" s="1"/>
  <c r="E34" i="6"/>
  <c r="G13" i="6" l="1"/>
  <c r="F18" i="6"/>
  <c r="G18" i="6" s="1"/>
  <c r="G18" i="7"/>
  <c r="H18" i="7" s="1"/>
  <c r="H13" i="7"/>
  <c r="F13" i="5"/>
  <c r="E18" i="5"/>
  <c r="F18" i="5" s="1"/>
  <c r="E38" i="6"/>
  <c r="E68" i="1"/>
  <c r="B64" i="3" s="1"/>
  <c r="B67" i="7"/>
  <c r="F67" i="7" s="1"/>
  <c r="F68" i="7" s="1"/>
  <c r="B67" i="6"/>
  <c r="E67" i="6" s="1"/>
  <c r="E68" i="6" s="1"/>
  <c r="B67" i="5"/>
  <c r="D67" i="5" s="1"/>
  <c r="D68" i="5" s="1"/>
  <c r="B66" i="3" l="1"/>
  <c r="B68" i="3" s="1"/>
  <c r="C64" i="3" s="1"/>
  <c r="C66" i="3" s="1"/>
  <c r="C68" i="3" s="1"/>
  <c r="D64" i="3" s="1"/>
  <c r="D66" i="3" s="1"/>
  <c r="D68" i="3" s="1"/>
  <c r="E64" i="3"/>
  <c r="B68" i="7"/>
  <c r="B68" i="5"/>
  <c r="B68" i="6"/>
  <c r="E66" i="3" l="1"/>
  <c r="C64" i="6"/>
  <c r="C64" i="5"/>
  <c r="C64" i="7"/>
  <c r="E68" i="3" l="1"/>
  <c r="B64" i="4" s="1"/>
  <c r="C66" i="6"/>
  <c r="C66" i="7"/>
  <c r="C66" i="5"/>
  <c r="C68" i="7" l="1"/>
  <c r="C68" i="6"/>
  <c r="C68" i="5"/>
  <c r="B66" i="4" l="1"/>
  <c r="E64" i="4"/>
  <c r="B68" i="4" l="1"/>
  <c r="C64" i="4" s="1"/>
  <c r="C66" i="4" s="1"/>
  <c r="C68" i="4" s="1"/>
  <c r="D64" i="4" s="1"/>
  <c r="D66" i="4" s="1"/>
  <c r="D68" i="4" s="1"/>
  <c r="D64" i="6"/>
  <c r="D64" i="7"/>
  <c r="E66" i="4"/>
  <c r="E68" i="4" s="1"/>
  <c r="B64" i="8" s="1"/>
  <c r="D66" i="6" l="1"/>
  <c r="D66" i="7"/>
  <c r="B66" i="8" l="1"/>
  <c r="B68" i="8" s="1"/>
  <c r="C64" i="8" s="1"/>
  <c r="C66" i="8" s="1"/>
  <c r="C68" i="8" s="1"/>
  <c r="D64" i="8" s="1"/>
  <c r="D66" i="8" s="1"/>
  <c r="D68" i="8" s="1"/>
  <c r="E64" i="8"/>
  <c r="D68" i="6"/>
  <c r="D68" i="7"/>
  <c r="E66" i="8" l="1"/>
  <c r="E64" i="7"/>
  <c r="E68" i="8" l="1"/>
  <c r="E68" i="7" s="1"/>
  <c r="E66" i="7"/>
</calcChain>
</file>

<file path=xl/sharedStrings.xml><?xml version="1.0" encoding="utf-8"?>
<sst xmlns="http://schemas.openxmlformats.org/spreadsheetml/2006/main" count="554" uniqueCount="101">
  <si>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</si>
  <si>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</si>
  <si>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</si>
  <si>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</si>
  <si>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</si>
  <si>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</si>
  <si>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</si>
  <si>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Personas</t>
  </si>
  <si>
    <t>Cuadro 1</t>
  </si>
  <si>
    <t>Reporte de gastos efectivos financiados por el Fondo de Desarrollo Social y Asignaciones Familiares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</si>
  <si>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</si>
  <si>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</si>
  <si>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</si>
  <si>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</si>
  <si>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</si>
  <si>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</si>
  <si>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</si>
  <si>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</si>
  <si>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</si>
  <si>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</si>
  <si>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</si>
  <si>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Cuadro 4</t>
  </si>
  <si>
    <t>FODESAF</t>
  </si>
  <si>
    <t>Caja Costarricense de Seguro Social (CCSS)</t>
  </si>
  <si>
    <t xml:space="preserve">Régimen no Contributivo de Pensiones </t>
  </si>
  <si>
    <t>Gerencia de Pensiones, Departamento del Régimen No Contributivo</t>
  </si>
  <si>
    <t>Pensiones ordinarias para adultos mayores (65 o más años)</t>
  </si>
  <si>
    <t>Pensiones ordinarias para otros beneficiarios</t>
  </si>
  <si>
    <t>1. Pensiones ordinarias para adultos mayores y otros beneficiarios</t>
  </si>
  <si>
    <t>3. Gastos generales</t>
  </si>
  <si>
    <t>Servicios Médicos</t>
  </si>
  <si>
    <t>Servicios Administrativos</t>
  </si>
  <si>
    <t>Pensiones Ordinadrias</t>
  </si>
  <si>
    <t>Décimo Tercer Mes</t>
  </si>
  <si>
    <t xml:space="preserve">6.03. Prestaciones </t>
  </si>
  <si>
    <t>6.01.03. Transferencias corrientes al SP- IDNE (cuota SEM)</t>
  </si>
  <si>
    <t>1.04. Servicios diversos (servicios administrativos)</t>
  </si>
  <si>
    <t>Período:</t>
  </si>
  <si>
    <r>
      <t>I Trimestre</t>
    </r>
    <r>
      <rPr>
        <sz val="11"/>
        <color theme="1"/>
        <rFont val="Calibri"/>
        <family val="2"/>
      </rPr>
      <t>¹</t>
    </r>
  </si>
  <si>
    <r>
      <t>Promedio</t>
    </r>
    <r>
      <rPr>
        <sz val="11"/>
        <color theme="1"/>
        <rFont val="Calibri"/>
        <family val="2"/>
      </rPr>
      <t>²</t>
    </r>
  </si>
  <si>
    <t>1\ Corresponde al total de subsidios del trimestre</t>
  </si>
  <si>
    <t>2\ Corresponde al total de beneficiarios atendidos en el trimestre en promedio</t>
  </si>
  <si>
    <t>Unidad: Colones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</si>
  <si>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</si>
  <si>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Abril</t>
  </si>
  <si>
    <t>Mayo</t>
  </si>
  <si>
    <t>Junio</t>
  </si>
  <si>
    <r>
      <t>II Trimestre</t>
    </r>
    <r>
      <rPr>
        <sz val="11"/>
        <color theme="1"/>
        <rFont val="Calibri"/>
        <family val="2"/>
      </rPr>
      <t>¹</t>
    </r>
  </si>
  <si>
    <t>II Trimestre</t>
  </si>
  <si>
    <t>Julio</t>
  </si>
  <si>
    <t>Agosto</t>
  </si>
  <si>
    <t>Septiembre</t>
  </si>
  <si>
    <r>
      <t>III Trimestre</t>
    </r>
    <r>
      <rPr>
        <sz val="11"/>
        <color theme="1"/>
        <rFont val="Calibri"/>
        <family val="2"/>
      </rPr>
      <t>¹</t>
    </r>
  </si>
  <si>
    <t>III Trimestre</t>
  </si>
  <si>
    <t>Pensiones Ordinarias</t>
  </si>
  <si>
    <r>
      <t>Semestral</t>
    </r>
    <r>
      <rPr>
        <b/>
        <sz val="11"/>
        <color theme="1"/>
        <rFont val="Calibri"/>
        <family val="2"/>
      </rPr>
      <t>¹</t>
    </r>
  </si>
  <si>
    <r>
      <t>Promedio</t>
    </r>
    <r>
      <rPr>
        <b/>
        <sz val="11"/>
        <color theme="1"/>
        <rFont val="Calibri"/>
        <family val="2"/>
      </rPr>
      <t>²</t>
    </r>
  </si>
  <si>
    <t>1\ Corresponde al total de subsidios del semestre</t>
  </si>
  <si>
    <t>Semestral</t>
  </si>
  <si>
    <t>I trimestre</t>
  </si>
  <si>
    <t xml:space="preserve">1. Saldo en caja inicial  (5 t-1) </t>
  </si>
  <si>
    <r>
      <t>Acumulado</t>
    </r>
    <r>
      <rPr>
        <b/>
        <sz val="11"/>
        <color theme="1"/>
        <rFont val="Calibri"/>
        <family val="2"/>
      </rPr>
      <t>¹</t>
    </r>
  </si>
  <si>
    <t>1\ Corresponde al total de subsidios hasta el tercer trimestre</t>
  </si>
  <si>
    <t>2\ Corresponde al total de beneficiarios atendidos hasta el tercer trimestre en promedio</t>
  </si>
  <si>
    <t>Acumulado</t>
  </si>
  <si>
    <t xml:space="preserve">     Décimo Tercer Mes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</si>
  <si>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Área Régimen No Contributivo</t>
    </r>
  </si>
  <si>
    <t>2\ Corresponde al total de beneficiarios atendidos en el semestre en promedio</t>
  </si>
  <si>
    <t>Octubre</t>
  </si>
  <si>
    <t>Noviembre</t>
  </si>
  <si>
    <t>Diciembre</t>
  </si>
  <si>
    <r>
      <t>IV Trimestre</t>
    </r>
    <r>
      <rPr>
        <sz val="11"/>
        <color theme="1"/>
        <rFont val="Calibri"/>
        <family val="2"/>
      </rPr>
      <t>¹</t>
    </r>
  </si>
  <si>
    <t>IV Trimestre</t>
  </si>
  <si>
    <t xml:space="preserve">      Décimo tercer mes</t>
  </si>
  <si>
    <r>
      <t>Anual</t>
    </r>
    <r>
      <rPr>
        <sz val="11"/>
        <color theme="1"/>
        <rFont val="Calibri"/>
        <family val="2"/>
      </rPr>
      <t>¹</t>
    </r>
  </si>
  <si>
    <t>1\ Corresponde al total de subsidios del año</t>
  </si>
  <si>
    <t>2\ Corresponde al total de beneficiarios atendidos en el año en promedio</t>
  </si>
  <si>
    <t>Anual</t>
  </si>
  <si>
    <t xml:space="preserve">      Décimo Tercer Mes</t>
  </si>
  <si>
    <t>Beneficio</t>
  </si>
  <si>
    <t>2. Pensiones especiales</t>
  </si>
  <si>
    <t>Pensiones Especiales</t>
  </si>
  <si>
    <t>Fuente: Informe de Ejecución Presupuestaria RNC.</t>
  </si>
  <si>
    <r>
      <t xml:space="preserve">Fuente:  </t>
    </r>
    <r>
      <rPr>
        <sz val="11"/>
        <color theme="1"/>
        <rFont val="Calibri"/>
        <family val="2"/>
        <scheme val="minor"/>
      </rPr>
      <t xml:space="preserve">Informe de Ejecución Presupuestaria RNC </t>
    </r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</si>
  <si>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  <scheme val="minor"/>
      </rPr>
      <t xml:space="preserve"> Informe de Ejecución Presupuestaria RNC</t>
    </r>
  </si>
  <si>
    <t>Fuente:  Informe de Ejecución Presupuestaria RNC</t>
  </si>
  <si>
    <t xml:space="preserve">Fuente:  Informe de Ejecución Presupuestaria RNC </t>
  </si>
  <si>
    <t xml:space="preserve">Aquinaldo </t>
  </si>
  <si>
    <t>Primer Trimestre 2015</t>
  </si>
  <si>
    <t>Segundo Trimestre 2015</t>
  </si>
  <si>
    <t>Tercer Trimestre 2015</t>
  </si>
  <si>
    <t>Cuarto Trimestre 2015</t>
  </si>
  <si>
    <t>Primer Semestre 2015</t>
  </si>
  <si>
    <t>Tercer Trimestre Acumulado 2015</t>
  </si>
  <si>
    <t xml:space="preserve">Fecha de actualización: 10/09/2015 </t>
  </si>
  <si>
    <t>Fecha de actualización: 09/11/2015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</si>
  <si>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>t-1)</t>
    </r>
  </si>
  <si>
    <t>Fecha de actualización: 25/11/2015</t>
  </si>
  <si>
    <t>Fuente: Informe de Ejecución Presupuestaria RNC .** La subdivisión de las pensiones ordinarias es calculada por la DESAF</t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</si>
  <si>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  <scheme val="minor"/>
      </rPr>
      <t xml:space="preserve">  Informe de liquidación presupuestaria 2015, CCSS.</t>
    </r>
  </si>
  <si>
    <t>Fecha de actualización: 04/03/2016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</si>
</sst>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164" fontId="0" fillId="0" borderId="0" xfId="1" applyNumberFormat="1" applyFont="1"/>
    <xf numFmtId="164" fontId="0" fillId="2" borderId="0" xfId="1" applyNumberFormat="1" applyFont="1" applyFill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2" xfId="1" applyNumberFormat="1" applyFont="1" applyBorder="1"/>
    <xf numFmtId="164" fontId="6" fillId="0" borderId="0" xfId="1" applyNumberFormat="1" applyFont="1" applyAlignment="1">
      <alignment horizontal="center"/>
    </xf>
    <xf numFmtId="164" fontId="0" fillId="0" borderId="2" xfId="1" applyNumberFormat="1" applyFont="1" applyFill="1" applyBorder="1"/>
    <xf numFmtId="164" fontId="0" fillId="0" borderId="1" xfId="1" applyNumberFormat="1" applyFont="1" applyBorder="1" applyAlignment="1">
      <alignment horizontal="center"/>
    </xf>
    <xf numFmtId="0" fontId="0" fillId="0" borderId="4" xfId="0" applyFont="1" applyFill="1" applyBorder="1"/>
    <xf numFmtId="164" fontId="0" fillId="2" borderId="0" xfId="1" applyNumberFormat="1" applyFont="1" applyFill="1" applyBorder="1"/>
    <xf numFmtId="164" fontId="0" fillId="2" borderId="0" xfId="1" applyNumberFormat="1" applyFont="1" applyFill="1" applyBorder="1" applyAlignment="1">
      <alignment horizontal="left" indent="3"/>
    </xf>
    <xf numFmtId="164" fontId="1" fillId="0" borderId="0" xfId="1" applyNumberFormat="1" applyFont="1"/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left"/>
    </xf>
    <xf numFmtId="164" fontId="4" fillId="0" borderId="0" xfId="1" applyNumberFormat="1" applyFont="1"/>
    <xf numFmtId="164" fontId="1" fillId="0" borderId="0" xfId="1" applyNumberFormat="1" applyFont="1" applyFill="1" applyAlignment="1">
      <alignment horizontal="right"/>
    </xf>
    <xf numFmtId="164" fontId="1" fillId="0" borderId="0" xfId="1" applyNumberFormat="1" applyFont="1" applyAlignment="1"/>
    <xf numFmtId="164" fontId="0" fillId="0" borderId="1" xfId="1" applyNumberFormat="1" applyFont="1" applyFill="1" applyBorder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 applyBorder="1" applyAlignment="1">
      <alignment horizontal="left"/>
    </xf>
    <xf numFmtId="164" fontId="7" fillId="0" borderId="0" xfId="1" applyNumberFormat="1" applyFont="1" applyFill="1"/>
    <xf numFmtId="164" fontId="8" fillId="0" borderId="0" xfId="1" applyNumberFormat="1" applyFont="1" applyFill="1"/>
    <xf numFmtId="164" fontId="6" fillId="2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left" indent="2"/>
    </xf>
    <xf numFmtId="164" fontId="0" fillId="0" borderId="0" xfId="1" applyNumberFormat="1" applyFont="1" applyFill="1" applyBorder="1"/>
    <xf numFmtId="164" fontId="9" fillId="0" borderId="0" xfId="1" applyNumberFormat="1" applyFont="1" applyFill="1" applyBorder="1"/>
    <xf numFmtId="164" fontId="1" fillId="0" borderId="0" xfId="1" applyNumberFormat="1" applyFont="1" applyFill="1"/>
    <xf numFmtId="164" fontId="4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center"/>
    </xf>
    <xf numFmtId="164" fontId="4" fillId="0" borderId="5" xfId="1" applyNumberFormat="1" applyFont="1" applyBorder="1"/>
    <xf numFmtId="164" fontId="4" fillId="0" borderId="2" xfId="1" applyNumberFormat="1" applyFont="1" applyBorder="1"/>
    <xf numFmtId="164" fontId="4" fillId="0" borderId="2" xfId="1" applyNumberFormat="1" applyFont="1" applyBorder="1" applyAlignment="1">
      <alignment horizontal="center"/>
    </xf>
    <xf numFmtId="164" fontId="0" fillId="0" borderId="4" xfId="1" applyNumberFormat="1" applyFont="1" applyBorder="1"/>
    <xf numFmtId="164" fontId="0" fillId="2" borderId="4" xfId="1" applyNumberFormat="1" applyFont="1" applyFill="1" applyBorder="1" applyAlignment="1">
      <alignment horizontal="left" indent="3"/>
    </xf>
    <xf numFmtId="164" fontId="12" fillId="0" borderId="0" xfId="1" applyNumberFormat="1" applyFont="1" applyFill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0" xfId="1" applyNumberFormat="1" applyFont="1" applyFill="1" applyAlignment="1"/>
    <xf numFmtId="164" fontId="13" fillId="0" borderId="0" xfId="1" applyNumberFormat="1" applyFont="1"/>
    <xf numFmtId="164" fontId="0" fillId="0" borderId="3" xfId="1" applyNumberFormat="1" applyFont="1" applyFill="1" applyBorder="1" applyAlignment="1">
      <alignment horizontal="center"/>
    </xf>
    <xf numFmtId="164" fontId="0" fillId="0" borderId="4" xfId="1" applyNumberFormat="1" applyFont="1" applyFill="1" applyBorder="1"/>
    <xf numFmtId="164" fontId="0" fillId="0" borderId="4" xfId="1" applyNumberFormat="1" applyFont="1" applyBorder="1" applyAlignment="1">
      <alignment horizontal="left"/>
    </xf>
    <xf numFmtId="164" fontId="0" fillId="0" borderId="4" xfId="1" applyNumberFormat="1" applyFont="1" applyFill="1" applyBorder="1" applyAlignment="1">
      <alignment horizontal="left" indent="2"/>
    </xf>
    <xf numFmtId="164" fontId="0" fillId="0" borderId="5" xfId="1" applyNumberFormat="1" applyFont="1" applyFill="1" applyBorder="1"/>
    <xf numFmtId="164" fontId="0" fillId="0" borderId="5" xfId="1" applyNumberFormat="1" applyFont="1" applyBorder="1"/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164" fontId="8" fillId="0" borderId="1" xfId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4" fontId="11" fillId="0" borderId="0" xfId="1" applyNumberFormat="1" applyFont="1" applyFill="1"/>
    <xf numFmtId="164" fontId="3" fillId="0" borderId="0" xfId="1" applyNumberFormat="1" applyFont="1" applyFill="1"/>
    <xf numFmtId="39" fontId="0" fillId="0" borderId="0" xfId="1" applyNumberFormat="1" applyFont="1" applyFill="1"/>
    <xf numFmtId="0" fontId="0" fillId="0" borderId="0" xfId="0" applyFont="1" applyFill="1"/>
    <xf numFmtId="4" fontId="0" fillId="0" borderId="0" xfId="0" applyNumberFormat="1" applyFont="1" applyFill="1"/>
    <xf numFmtId="164" fontId="0" fillId="0" borderId="4" xfId="1" applyNumberFormat="1" applyFont="1" applyBorder="1" applyAlignment="1">
      <alignment horizontal="left" indent="2"/>
    </xf>
    <xf numFmtId="164" fontId="2" fillId="0" borderId="0" xfId="1" applyNumberFormat="1" applyFont="1"/>
    <xf numFmtId="164" fontId="6" fillId="0" borderId="0" xfId="1" applyNumberFormat="1" applyFont="1"/>
    <xf numFmtId="165" fontId="2" fillId="0" borderId="0" xfId="2" applyNumberFormat="1" applyFont="1" applyBorder="1"/>
    <xf numFmtId="165" fontId="2" fillId="0" borderId="0" xfId="2" applyNumberFormat="1" applyFont="1" applyFill="1" applyBorder="1"/>
    <xf numFmtId="164" fontId="6" fillId="2" borderId="0" xfId="1" applyNumberFormat="1" applyFont="1" applyFill="1"/>
    <xf numFmtId="164" fontId="3" fillId="0" borderId="0" xfId="1" applyNumberFormat="1" applyFont="1"/>
    <xf numFmtId="164" fontId="16" fillId="0" borderId="0" xfId="1" applyNumberFormat="1" applyFont="1"/>
    <xf numFmtId="164" fontId="2" fillId="0" borderId="2" xfId="1" applyNumberFormat="1" applyFont="1" applyBorder="1"/>
    <xf numFmtId="164" fontId="6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left" indent="3"/>
    </xf>
    <xf numFmtId="164" fontId="5" fillId="0" borderId="0" xfId="1" applyNumberFormat="1" applyFont="1" applyFill="1"/>
    <xf numFmtId="164" fontId="17" fillId="0" borderId="0" xfId="1" applyNumberFormat="1" applyFont="1" applyFill="1" applyAlignment="1">
      <alignment horizontal="center"/>
    </xf>
    <xf numFmtId="164" fontId="17" fillId="0" borderId="0" xfId="1" applyNumberFormat="1" applyFont="1" applyFill="1"/>
    <xf numFmtId="164" fontId="17" fillId="0" borderId="0" xfId="1" applyNumberFormat="1" applyFont="1"/>
    <xf numFmtId="164" fontId="17" fillId="2" borderId="0" xfId="1" applyNumberFormat="1" applyFont="1" applyFill="1"/>
    <xf numFmtId="37" fontId="0" fillId="0" borderId="0" xfId="1" applyNumberFormat="1" applyFont="1"/>
    <xf numFmtId="37" fontId="0" fillId="0" borderId="0" xfId="1" applyNumberFormat="1" applyFont="1" applyBorder="1"/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opLeftCell="A55" zoomScaleNormal="100" workbookViewId="0">
      <selection activeCell="A82" sqref="A82"/>
    </sheetView>
  </sheetViews>
  <sheetFormatPr baseColWidth="10" defaultColWidth="11.5703125" defaultRowHeight="15" customHeight="1" x14ac:dyDescent="0.25"/>
  <cols>
    <col min="1" max="1" width="78.85546875" style="28" customWidth="1"/>
    <col min="2" max="2" width="16.7109375" style="12" bestFit="1" customWidth="1"/>
    <col min="3" max="4" width="17.7109375" style="12" bestFit="1" customWidth="1"/>
    <col min="5" max="5" width="18.5703125" style="12" bestFit="1" customWidth="1"/>
    <col min="6" max="6" width="19" style="12" customWidth="1"/>
    <col min="7" max="7" width="17.7109375" style="12" customWidth="1"/>
    <col min="8" max="8" width="19.140625" style="12" customWidth="1"/>
    <col min="9" max="9" width="18.140625" style="12" customWidth="1"/>
    <col min="10" max="10" width="18.7109375" style="12" customWidth="1"/>
    <col min="11" max="16384" width="11.5703125" style="12"/>
  </cols>
  <sheetData>
    <row r="1" spans="1:7" ht="15" customHeight="1" x14ac:dyDescent="0.25">
      <c r="A1" s="80" t="s">
        <v>22</v>
      </c>
      <c r="B1" s="80"/>
      <c r="C1" s="80"/>
      <c r="D1" s="80"/>
      <c r="E1" s="80"/>
      <c r="F1" s="80"/>
      <c r="G1" s="80"/>
    </row>
    <row r="2" spans="1:7" ht="15" customHeight="1" x14ac:dyDescent="0.25">
      <c r="A2" s="13" t="s">
        <v>0</v>
      </c>
      <c r="B2" s="81" t="s">
        <v>24</v>
      </c>
      <c r="C2" s="81"/>
      <c r="D2" s="81"/>
      <c r="E2" s="1"/>
      <c r="F2" s="1"/>
      <c r="G2" s="1"/>
    </row>
    <row r="3" spans="1:7" ht="15" customHeight="1" x14ac:dyDescent="0.25">
      <c r="A3" s="13" t="s">
        <v>1</v>
      </c>
      <c r="B3" s="14" t="s">
        <v>23</v>
      </c>
      <c r="C3" s="14"/>
      <c r="D3" s="14"/>
      <c r="E3" s="1"/>
      <c r="F3" s="1"/>
      <c r="G3" s="1"/>
    </row>
    <row r="4" spans="1:7" ht="15" customHeight="1" x14ac:dyDescent="0.25">
      <c r="A4" s="13" t="s">
        <v>11</v>
      </c>
      <c r="B4" s="14" t="s">
        <v>25</v>
      </c>
      <c r="C4" s="14"/>
      <c r="D4" s="14"/>
      <c r="E4" s="1"/>
      <c r="F4" s="1"/>
      <c r="G4" s="1"/>
    </row>
    <row r="5" spans="1:7" ht="15" customHeight="1" x14ac:dyDescent="0.25">
      <c r="A5" s="13" t="s">
        <v>37</v>
      </c>
      <c r="B5" s="15" t="s">
        <v>88</v>
      </c>
      <c r="C5" s="16"/>
      <c r="D5" s="16"/>
      <c r="E5" s="1"/>
      <c r="F5" s="1"/>
      <c r="G5" s="1"/>
    </row>
    <row r="6" spans="1:7" ht="15" customHeight="1" x14ac:dyDescent="0.25">
      <c r="A6" s="17"/>
      <c r="B6" s="18"/>
      <c r="C6" s="18"/>
      <c r="D6" s="18"/>
    </row>
    <row r="7" spans="1:7" ht="15" customHeight="1" x14ac:dyDescent="0.25">
      <c r="A7" s="17"/>
      <c r="B7" s="18"/>
      <c r="C7" s="18"/>
      <c r="D7" s="18"/>
    </row>
    <row r="8" spans="1:7" ht="15" customHeight="1" x14ac:dyDescent="0.25">
      <c r="A8" s="80" t="s">
        <v>8</v>
      </c>
      <c r="B8" s="80"/>
      <c r="C8" s="80"/>
      <c r="D8" s="80"/>
      <c r="E8" s="80"/>
      <c r="F8" s="80"/>
      <c r="G8" s="80"/>
    </row>
    <row r="9" spans="1:7" ht="15" customHeight="1" x14ac:dyDescent="0.25">
      <c r="A9" s="80" t="s">
        <v>12</v>
      </c>
      <c r="B9" s="80"/>
      <c r="C9" s="80"/>
      <c r="D9" s="80"/>
      <c r="E9" s="80"/>
      <c r="F9" s="80"/>
      <c r="G9" s="80"/>
    </row>
    <row r="11" spans="1:7" ht="15" customHeight="1" thickBot="1" x14ac:dyDescent="0.3">
      <c r="A11" s="54" t="s">
        <v>79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38</v>
      </c>
      <c r="G11" s="8" t="s">
        <v>39</v>
      </c>
    </row>
    <row r="12" spans="1:7" ht="15" customHeight="1" x14ac:dyDescent="0.25">
      <c r="A12" s="20"/>
      <c r="B12" s="1"/>
      <c r="C12" s="1"/>
      <c r="D12" s="1"/>
      <c r="E12" s="1"/>
      <c r="F12" s="1"/>
      <c r="G12" s="1"/>
    </row>
    <row r="13" spans="1:7" ht="15" customHeight="1" x14ac:dyDescent="0.25">
      <c r="A13" s="21" t="s">
        <v>28</v>
      </c>
      <c r="B13" s="1" t="s">
        <v>7</v>
      </c>
      <c r="C13" s="1">
        <f>+C14+C15</f>
        <v>100559</v>
      </c>
      <c r="D13" s="1">
        <f t="shared" ref="D13:E13" si="0">+D14+D15</f>
        <v>100864</v>
      </c>
      <c r="E13" s="1">
        <f t="shared" si="0"/>
        <v>101181</v>
      </c>
      <c r="F13" s="1">
        <f>SUM(C13:E13)</f>
        <v>302604</v>
      </c>
      <c r="G13" s="1">
        <f>AVERAGE(C13:E13)</f>
        <v>100868</v>
      </c>
    </row>
    <row r="14" spans="1:7" s="22" customFormat="1" ht="15" customHeight="1" x14ac:dyDescent="0.25">
      <c r="A14" s="11" t="s">
        <v>26</v>
      </c>
      <c r="B14" s="2" t="s">
        <v>7</v>
      </c>
      <c r="C14" s="2">
        <v>72748</v>
      </c>
      <c r="D14" s="2">
        <v>73003</v>
      </c>
      <c r="E14" s="2">
        <v>73294</v>
      </c>
      <c r="F14" s="2">
        <f t="shared" ref="F14:F15" si="1">SUM(C14:E14)</f>
        <v>219045</v>
      </c>
      <c r="G14" s="2">
        <f>+AVERAGE(C14:E14)</f>
        <v>73015</v>
      </c>
    </row>
    <row r="15" spans="1:7" s="22" customFormat="1" ht="15" customHeight="1" x14ac:dyDescent="0.25">
      <c r="A15" s="11" t="s">
        <v>27</v>
      </c>
      <c r="B15" s="2" t="s">
        <v>7</v>
      </c>
      <c r="C15" s="2">
        <v>27811</v>
      </c>
      <c r="D15" s="2">
        <v>27861</v>
      </c>
      <c r="E15" s="2">
        <v>27887</v>
      </c>
      <c r="F15" s="2">
        <f t="shared" si="1"/>
        <v>83559</v>
      </c>
      <c r="G15" s="2">
        <f>+AVERAGE(C15:E15)</f>
        <v>27853</v>
      </c>
    </row>
    <row r="16" spans="1:7" ht="15" customHeight="1" x14ac:dyDescent="0.25">
      <c r="A16" s="44" t="s">
        <v>80</v>
      </c>
      <c r="B16" s="1" t="s">
        <v>7</v>
      </c>
      <c r="C16" s="1">
        <v>3459</v>
      </c>
      <c r="D16" s="1">
        <v>3477</v>
      </c>
      <c r="E16" s="1">
        <v>3496</v>
      </c>
      <c r="F16" s="1">
        <f>SUM(C16:E16)</f>
        <v>10432</v>
      </c>
      <c r="G16" s="20">
        <f>+AVERAGE(C16:E16)</f>
        <v>3477.3333333333335</v>
      </c>
    </row>
    <row r="17" spans="1:7" ht="15" customHeight="1" x14ac:dyDescent="0.25">
      <c r="A17" s="20"/>
      <c r="B17" s="1"/>
      <c r="C17" s="1"/>
      <c r="D17" s="1"/>
      <c r="E17" s="1"/>
      <c r="F17" s="1"/>
      <c r="G17" s="1"/>
    </row>
    <row r="18" spans="1:7" ht="15" customHeight="1" thickBot="1" x14ac:dyDescent="0.3">
      <c r="A18" s="7" t="s">
        <v>13</v>
      </c>
      <c r="B18" s="5"/>
      <c r="C18" s="5">
        <f>C13+C16</f>
        <v>104018</v>
      </c>
      <c r="D18" s="5">
        <f t="shared" ref="D18:F18" si="2">D13+D16</f>
        <v>104341</v>
      </c>
      <c r="E18" s="5">
        <f t="shared" si="2"/>
        <v>104677</v>
      </c>
      <c r="F18" s="5">
        <f t="shared" si="2"/>
        <v>313036</v>
      </c>
      <c r="G18" s="5">
        <f>AVERAGE(C18:E18)</f>
        <v>104345.33333333333</v>
      </c>
    </row>
    <row r="19" spans="1:7" ht="15" customHeight="1" thickTop="1" x14ac:dyDescent="0.25">
      <c r="A19" s="1" t="s">
        <v>66</v>
      </c>
      <c r="B19" s="1"/>
      <c r="C19" s="1"/>
      <c r="D19" s="1"/>
      <c r="E19" s="1"/>
      <c r="F19" s="1"/>
      <c r="G19" s="1"/>
    </row>
    <row r="20" spans="1:7" ht="15" customHeight="1" x14ac:dyDescent="0.25">
      <c r="A20" s="37" t="s">
        <v>40</v>
      </c>
      <c r="B20" s="1"/>
      <c r="C20" s="1"/>
      <c r="D20" s="1"/>
      <c r="E20" s="1"/>
      <c r="F20" s="1"/>
      <c r="G20" s="1"/>
    </row>
    <row r="21" spans="1:7" ht="15" customHeight="1" x14ac:dyDescent="0.25">
      <c r="A21" s="37" t="s">
        <v>41</v>
      </c>
      <c r="B21" s="1"/>
      <c r="C21" s="1"/>
      <c r="D21" s="1"/>
      <c r="E21" s="1"/>
      <c r="F21" s="1"/>
      <c r="G21" s="1"/>
    </row>
    <row r="22" spans="1:7" ht="15" customHeight="1" x14ac:dyDescent="0.25">
      <c r="A22" s="23"/>
      <c r="B22" s="1"/>
      <c r="C22" s="1"/>
      <c r="D22" s="1"/>
      <c r="E22" s="1"/>
      <c r="F22" s="1"/>
      <c r="G22" s="1"/>
    </row>
    <row r="24" spans="1:7" ht="15" customHeight="1" x14ac:dyDescent="0.25">
      <c r="A24" s="82" t="s">
        <v>14</v>
      </c>
      <c r="B24" s="82"/>
      <c r="C24" s="82"/>
      <c r="D24" s="82"/>
      <c r="E24" s="82"/>
    </row>
    <row r="25" spans="1:7" ht="15" customHeight="1" x14ac:dyDescent="0.25">
      <c r="A25" s="80" t="s">
        <v>9</v>
      </c>
      <c r="B25" s="80"/>
      <c r="C25" s="80"/>
      <c r="D25" s="80"/>
      <c r="E25" s="80"/>
    </row>
    <row r="26" spans="1:7" ht="15" customHeight="1" x14ac:dyDescent="0.25">
      <c r="A26" s="80" t="s">
        <v>42</v>
      </c>
      <c r="B26" s="80"/>
      <c r="C26" s="80"/>
      <c r="D26" s="80"/>
      <c r="E26" s="80"/>
    </row>
    <row r="28" spans="1:7" ht="15" customHeight="1" thickBot="1" x14ac:dyDescent="0.3">
      <c r="A28" s="54" t="s">
        <v>79</v>
      </c>
      <c r="B28" s="8" t="s">
        <v>3</v>
      </c>
      <c r="C28" s="8" t="s">
        <v>4</v>
      </c>
      <c r="D28" s="8" t="s">
        <v>5</v>
      </c>
      <c r="E28" s="8" t="s">
        <v>6</v>
      </c>
    </row>
    <row r="29" spans="1:7" ht="15" customHeight="1" x14ac:dyDescent="0.25">
      <c r="A29" s="20"/>
      <c r="B29" s="1"/>
      <c r="C29" s="1"/>
      <c r="D29" s="1"/>
      <c r="E29" s="1"/>
    </row>
    <row r="30" spans="1:7" ht="15" customHeight="1" x14ac:dyDescent="0.25">
      <c r="A30" s="21" t="s">
        <v>28</v>
      </c>
      <c r="B30" s="3">
        <v>5976371389.5900002</v>
      </c>
      <c r="C30" s="3">
        <v>7606384999.4000006</v>
      </c>
      <c r="D30" s="3">
        <v>7646979709.2600002</v>
      </c>
      <c r="E30" s="1">
        <f>SUM(B30:D30)</f>
        <v>21229736098.25</v>
      </c>
    </row>
    <row r="31" spans="1:7" ht="15" customHeight="1" x14ac:dyDescent="0.25">
      <c r="A31" s="11" t="s">
        <v>26</v>
      </c>
      <c r="B31" s="24">
        <f>(C14/C13)*B30</f>
        <v>4323522169.5710316</v>
      </c>
      <c r="C31" s="24">
        <f t="shared" ref="C31:D31" si="3">(D14/D13)*C30</f>
        <v>5505323248.2471266</v>
      </c>
      <c r="D31" s="24">
        <f t="shared" si="3"/>
        <v>5539357496.0763636</v>
      </c>
      <c r="E31" s="24">
        <f t="shared" ref="E31:E32" si="4">SUM(B31:D31)</f>
        <v>15368202913.89452</v>
      </c>
    </row>
    <row r="32" spans="1:7" ht="15" customHeight="1" x14ac:dyDescent="0.25">
      <c r="A32" s="11" t="s">
        <v>27</v>
      </c>
      <c r="B32" s="24">
        <f>(C15/C13)*B30</f>
        <v>1652849220.0189688</v>
      </c>
      <c r="C32" s="24">
        <f t="shared" ref="C32:D32" si="5">(D15/D13)*C30</f>
        <v>2101061751.1528733</v>
      </c>
      <c r="D32" s="24">
        <f t="shared" si="5"/>
        <v>2107622213.1836376</v>
      </c>
      <c r="E32" s="24">
        <f t="shared" si="4"/>
        <v>5861533184.3554802</v>
      </c>
    </row>
    <row r="33" spans="1:5" ht="15" customHeight="1" x14ac:dyDescent="0.25">
      <c r="A33" s="44" t="s">
        <v>80</v>
      </c>
      <c r="B33" s="3">
        <v>889862985.14999998</v>
      </c>
      <c r="C33" s="3">
        <v>897956770.6500001</v>
      </c>
      <c r="D33" s="3">
        <v>885863420.19999993</v>
      </c>
      <c r="E33" s="1">
        <f>SUM(B33:D33)</f>
        <v>2673683176</v>
      </c>
    </row>
    <row r="34" spans="1:5" ht="15" customHeight="1" x14ac:dyDescent="0.25">
      <c r="A34" s="20" t="s">
        <v>29</v>
      </c>
      <c r="B34" s="1">
        <f>SUM(B35:B37)</f>
        <v>501784298.50999999</v>
      </c>
      <c r="C34" s="1">
        <f t="shared" ref="C34:D34" si="6">SUM(C35:C37)</f>
        <v>1555118942.48</v>
      </c>
      <c r="D34" s="1">
        <f t="shared" si="6"/>
        <v>2283623873.6300001</v>
      </c>
      <c r="E34" s="1">
        <f>SUM(B34:D34)</f>
        <v>4340527114.6199999</v>
      </c>
    </row>
    <row r="35" spans="1:5" ht="15" customHeight="1" x14ac:dyDescent="0.25">
      <c r="A35" s="25" t="s">
        <v>30</v>
      </c>
      <c r="B35" s="1">
        <v>156317635.49000001</v>
      </c>
      <c r="C35" s="1">
        <v>1156252278.79</v>
      </c>
      <c r="D35" s="1">
        <v>1911457200.3400002</v>
      </c>
      <c r="E35" s="1">
        <f t="shared" ref="E35:E37" si="7">SUM(B35:D35)</f>
        <v>3224027114.6199999</v>
      </c>
    </row>
    <row r="36" spans="1:5" ht="15" customHeight="1" x14ac:dyDescent="0.25">
      <c r="A36" s="25" t="s">
        <v>31</v>
      </c>
      <c r="B36" s="1">
        <v>345466663.01999998</v>
      </c>
      <c r="C36" s="1">
        <v>398866663.69</v>
      </c>
      <c r="D36" s="1">
        <v>372166673.28999996</v>
      </c>
      <c r="E36" s="1">
        <f t="shared" si="7"/>
        <v>1116500000</v>
      </c>
    </row>
    <row r="37" spans="1:5" ht="15" customHeight="1" x14ac:dyDescent="0.25">
      <c r="A37" s="9" t="s">
        <v>73</v>
      </c>
      <c r="B37" s="78">
        <v>0</v>
      </c>
      <c r="C37" s="78">
        <v>0</v>
      </c>
      <c r="D37" s="78">
        <v>0</v>
      </c>
      <c r="E37" s="1">
        <f t="shared" si="7"/>
        <v>0</v>
      </c>
    </row>
    <row r="38" spans="1:5" ht="15" customHeight="1" thickBot="1" x14ac:dyDescent="0.3">
      <c r="A38" s="7" t="s">
        <v>13</v>
      </c>
      <c r="B38" s="5">
        <f>SUM(B34,B33,B30)</f>
        <v>7368018673.25</v>
      </c>
      <c r="C38" s="5">
        <f t="shared" ref="C38:D38" si="8">SUM(C34,C33,C30)</f>
        <v>10059460712.530001</v>
      </c>
      <c r="D38" s="5">
        <f t="shared" si="8"/>
        <v>10816467003.09</v>
      </c>
      <c r="E38" s="5">
        <f>SUM(E34,E33,E30)</f>
        <v>28243946388.869999</v>
      </c>
    </row>
    <row r="39" spans="1:5" ht="15" customHeight="1" thickTop="1" x14ac:dyDescent="0.25">
      <c r="A39" s="20" t="s">
        <v>98</v>
      </c>
      <c r="B39" s="1"/>
      <c r="C39" s="1"/>
      <c r="D39" s="1"/>
      <c r="E39" s="1"/>
    </row>
    <row r="40" spans="1:5" ht="15" customHeight="1" x14ac:dyDescent="0.25">
      <c r="A40" s="20"/>
      <c r="B40" s="1"/>
      <c r="C40" s="1"/>
      <c r="D40" s="1"/>
      <c r="E40" s="1"/>
    </row>
    <row r="41" spans="1:5" ht="15" customHeight="1" x14ac:dyDescent="0.25">
      <c r="A41" s="20"/>
      <c r="B41" s="1"/>
      <c r="C41" s="1"/>
      <c r="D41" s="1"/>
      <c r="E41" s="1"/>
    </row>
    <row r="42" spans="1:5" ht="15" customHeight="1" x14ac:dyDescent="0.25">
      <c r="A42" s="80" t="s">
        <v>15</v>
      </c>
      <c r="B42" s="80"/>
      <c r="C42" s="80"/>
      <c r="D42" s="80"/>
      <c r="E42" s="80"/>
    </row>
    <row r="43" spans="1:5" ht="15" customHeight="1" x14ac:dyDescent="0.25">
      <c r="A43" s="80" t="s">
        <v>9</v>
      </c>
      <c r="B43" s="80"/>
      <c r="C43" s="80"/>
      <c r="D43" s="80"/>
      <c r="E43" s="80"/>
    </row>
    <row r="44" spans="1:5" ht="15" customHeight="1" x14ac:dyDescent="0.25">
      <c r="A44" s="80" t="s">
        <v>42</v>
      </c>
      <c r="B44" s="80"/>
      <c r="C44" s="80"/>
      <c r="D44" s="80"/>
      <c r="E44" s="80"/>
    </row>
    <row r="46" spans="1:5" ht="15" customHeight="1" thickBot="1" x14ac:dyDescent="0.3">
      <c r="A46" s="19" t="s">
        <v>10</v>
      </c>
      <c r="B46" s="8" t="s">
        <v>3</v>
      </c>
      <c r="C46" s="8" t="s">
        <v>4</v>
      </c>
      <c r="D46" s="8" t="s">
        <v>5</v>
      </c>
      <c r="E46" s="8" t="s">
        <v>6</v>
      </c>
    </row>
    <row r="47" spans="1:5" ht="15" customHeight="1" x14ac:dyDescent="0.25">
      <c r="A47" s="20"/>
      <c r="B47" s="1"/>
      <c r="C47" s="1"/>
      <c r="D47" s="1"/>
      <c r="E47" s="1"/>
    </row>
    <row r="48" spans="1:5" ht="15" customHeight="1" x14ac:dyDescent="0.25">
      <c r="A48" s="20" t="s">
        <v>34</v>
      </c>
      <c r="B48" s="3">
        <f>SUM(B49:B51)</f>
        <v>6866234374.7399998</v>
      </c>
      <c r="C48" s="3">
        <f t="shared" ref="C48:D48" si="9">SUM(C49:C51)</f>
        <v>8504341770.0500011</v>
      </c>
      <c r="D48" s="3">
        <f t="shared" si="9"/>
        <v>8532843129.46</v>
      </c>
      <c r="E48" s="4">
        <f>+SUM(B48:D48)</f>
        <v>23903419274.25</v>
      </c>
    </row>
    <row r="49" spans="1:5" ht="15" customHeight="1" x14ac:dyDescent="0.25">
      <c r="A49" s="25" t="s">
        <v>54</v>
      </c>
      <c r="B49" s="3">
        <v>5976371389.5900002</v>
      </c>
      <c r="C49" s="3">
        <v>7606384999.4000006</v>
      </c>
      <c r="D49" s="3">
        <v>7646979709.2600002</v>
      </c>
      <c r="E49" s="4">
        <f t="shared" ref="E49:E53" si="10">+SUM(B49:D49)</f>
        <v>21229736098.25</v>
      </c>
    </row>
    <row r="50" spans="1:5" ht="15" customHeight="1" x14ac:dyDescent="0.25">
      <c r="A50" s="25" t="s">
        <v>81</v>
      </c>
      <c r="B50" s="3">
        <v>889862985.14999998</v>
      </c>
      <c r="C50" s="3">
        <v>897956770.6500001</v>
      </c>
      <c r="D50" s="3">
        <v>885863420.19999993</v>
      </c>
      <c r="E50" s="4">
        <f t="shared" si="10"/>
        <v>2673683176</v>
      </c>
    </row>
    <row r="51" spans="1:5" ht="15" customHeight="1" x14ac:dyDescent="0.25">
      <c r="A51" s="25" t="s">
        <v>33</v>
      </c>
      <c r="B51" s="79">
        <v>0</v>
      </c>
      <c r="C51" s="79">
        <v>0</v>
      </c>
      <c r="D51" s="79">
        <v>0</v>
      </c>
      <c r="E51" s="4">
        <f t="shared" si="10"/>
        <v>0</v>
      </c>
    </row>
    <row r="52" spans="1:5" ht="15" customHeight="1" x14ac:dyDescent="0.25">
      <c r="A52" s="20" t="s">
        <v>35</v>
      </c>
      <c r="B52" s="1">
        <v>156317635.49000001</v>
      </c>
      <c r="C52" s="1">
        <v>1156252278.79</v>
      </c>
      <c r="D52" s="1">
        <v>1911457200.3400002</v>
      </c>
      <c r="E52" s="4">
        <f t="shared" si="10"/>
        <v>3224027114.6199999</v>
      </c>
    </row>
    <row r="53" spans="1:5" ht="15" customHeight="1" x14ac:dyDescent="0.25">
      <c r="A53" s="20" t="s">
        <v>36</v>
      </c>
      <c r="B53" s="1">
        <v>345466663.01999998</v>
      </c>
      <c r="C53" s="1">
        <v>398866663.69</v>
      </c>
      <c r="D53" s="1">
        <v>372166673.28999996</v>
      </c>
      <c r="E53" s="4">
        <f t="shared" si="10"/>
        <v>1116500000</v>
      </c>
    </row>
    <row r="54" spans="1:5" ht="15" customHeight="1" thickBot="1" x14ac:dyDescent="0.3">
      <c r="A54" s="7" t="s">
        <v>13</v>
      </c>
      <c r="B54" s="7">
        <f>B48+B52+B53</f>
        <v>7368018673.25</v>
      </c>
      <c r="C54" s="7">
        <f t="shared" ref="C54:E54" si="11">C48+C52+C53</f>
        <v>10059460712.530001</v>
      </c>
      <c r="D54" s="7">
        <f t="shared" si="11"/>
        <v>10816467003.09</v>
      </c>
      <c r="E54" s="7">
        <f t="shared" si="11"/>
        <v>28243946388.869999</v>
      </c>
    </row>
    <row r="55" spans="1:5" ht="15" customHeight="1" thickTop="1" x14ac:dyDescent="0.25">
      <c r="A55" s="26" t="s">
        <v>83</v>
      </c>
    </row>
    <row r="56" spans="1:5" ht="15" customHeight="1" x14ac:dyDescent="0.25">
      <c r="A56" s="27"/>
    </row>
    <row r="58" spans="1:5" ht="15" customHeight="1" x14ac:dyDescent="0.25">
      <c r="A58" s="80" t="s">
        <v>21</v>
      </c>
      <c r="B58" s="80"/>
      <c r="C58" s="80"/>
      <c r="D58" s="80"/>
      <c r="E58" s="80"/>
    </row>
    <row r="59" spans="1:5" ht="15" customHeight="1" x14ac:dyDescent="0.25">
      <c r="A59" s="80" t="s">
        <v>16</v>
      </c>
      <c r="B59" s="80"/>
      <c r="C59" s="80"/>
      <c r="D59" s="80"/>
      <c r="E59" s="80"/>
    </row>
    <row r="60" spans="1:5" ht="15" customHeight="1" x14ac:dyDescent="0.25">
      <c r="A60" s="80" t="s">
        <v>42</v>
      </c>
      <c r="B60" s="80"/>
      <c r="C60" s="80"/>
      <c r="D60" s="80"/>
      <c r="E60" s="80"/>
    </row>
    <row r="62" spans="1:5" ht="15" customHeight="1" thickBot="1" x14ac:dyDescent="0.3">
      <c r="A62" s="19" t="s">
        <v>10</v>
      </c>
      <c r="B62" s="8" t="s">
        <v>3</v>
      </c>
      <c r="C62" s="8" t="s">
        <v>4</v>
      </c>
      <c r="D62" s="8" t="s">
        <v>5</v>
      </c>
      <c r="E62" s="8" t="s">
        <v>6</v>
      </c>
    </row>
    <row r="63" spans="1:5" ht="15" customHeight="1" x14ac:dyDescent="0.25">
      <c r="A63" s="20"/>
      <c r="B63" s="1"/>
      <c r="C63" s="1"/>
      <c r="D63" s="1"/>
      <c r="E63" s="1"/>
    </row>
    <row r="64" spans="1:5" ht="15" customHeight="1" x14ac:dyDescent="0.25">
      <c r="A64" s="1" t="s">
        <v>43</v>
      </c>
      <c r="B64" s="20">
        <v>7788801730.2364197</v>
      </c>
      <c r="C64" s="1">
        <f>B68</f>
        <v>11719928544.446419</v>
      </c>
      <c r="D64" s="1">
        <f>C68</f>
        <v>13122860311.076418</v>
      </c>
      <c r="E64" s="6">
        <f>B64</f>
        <v>7788801730.2364197</v>
      </c>
    </row>
    <row r="65" spans="1:5" ht="15" customHeight="1" x14ac:dyDescent="0.25">
      <c r="A65" s="1" t="s">
        <v>17</v>
      </c>
      <c r="B65" s="20">
        <v>11299145487.459999</v>
      </c>
      <c r="C65" s="20">
        <v>11462392479.16</v>
      </c>
      <c r="D65" s="20">
        <v>11567845870.18</v>
      </c>
      <c r="E65" s="20">
        <f>SUM(B65:D65)</f>
        <v>34329383836.799999</v>
      </c>
    </row>
    <row r="66" spans="1:5" ht="15" customHeight="1" x14ac:dyDescent="0.25">
      <c r="A66" s="1" t="s">
        <v>18</v>
      </c>
      <c r="B66" s="1">
        <f>+B64+B65</f>
        <v>19087947217.696419</v>
      </c>
      <c r="C66" s="1">
        <f t="shared" ref="C66:E66" si="12">+C64+C65</f>
        <v>23182321023.606419</v>
      </c>
      <c r="D66" s="1">
        <f t="shared" si="12"/>
        <v>24690706181.256416</v>
      </c>
      <c r="E66" s="1">
        <f t="shared" si="12"/>
        <v>42118185567.036423</v>
      </c>
    </row>
    <row r="67" spans="1:5" ht="15" customHeight="1" x14ac:dyDescent="0.25">
      <c r="A67" s="1" t="s">
        <v>19</v>
      </c>
      <c r="B67" s="1">
        <f>B54</f>
        <v>7368018673.25</v>
      </c>
      <c r="C67" s="1">
        <f t="shared" ref="C67" si="13">C54</f>
        <v>10059460712.530001</v>
      </c>
      <c r="D67" s="1">
        <f>D54</f>
        <v>10816467003.09</v>
      </c>
      <c r="E67" s="1">
        <f>SUM(B67:D67)</f>
        <v>28243946388.869999</v>
      </c>
    </row>
    <row r="68" spans="1:5" ht="15" customHeight="1" x14ac:dyDescent="0.25">
      <c r="A68" s="1" t="s">
        <v>20</v>
      </c>
      <c r="B68" s="1">
        <f t="shared" ref="B68:D68" si="14">+B66-B67</f>
        <v>11719928544.446419</v>
      </c>
      <c r="C68" s="1">
        <f t="shared" si="14"/>
        <v>13122860311.076418</v>
      </c>
      <c r="D68" s="1">
        <f t="shared" si="14"/>
        <v>13874239178.166416</v>
      </c>
      <c r="E68" s="1">
        <f>+E66-E67</f>
        <v>13874239178.166424</v>
      </c>
    </row>
    <row r="69" spans="1:5" ht="15" customHeight="1" thickBot="1" x14ac:dyDescent="0.3">
      <c r="A69" s="5"/>
      <c r="B69" s="5"/>
      <c r="C69" s="5"/>
      <c r="D69" s="5"/>
      <c r="E69" s="5"/>
    </row>
    <row r="70" spans="1:5" ht="15" customHeight="1" thickTop="1" x14ac:dyDescent="0.25">
      <c r="A70" s="1" t="s">
        <v>82</v>
      </c>
    </row>
    <row r="71" spans="1:5" ht="15" customHeight="1" x14ac:dyDescent="0.25">
      <c r="A71" s="12"/>
    </row>
    <row r="73" spans="1:5" ht="15" customHeight="1" x14ac:dyDescent="0.25">
      <c r="A73" s="20" t="s">
        <v>94</v>
      </c>
    </row>
    <row r="74" spans="1:5" ht="15" customHeight="1" x14ac:dyDescent="0.25">
      <c r="B74" s="20"/>
      <c r="C74" s="20"/>
      <c r="D74" s="20"/>
      <c r="E74" s="56"/>
    </row>
    <row r="75" spans="1:5" ht="15" customHeight="1" x14ac:dyDescent="0.25">
      <c r="B75" s="20"/>
      <c r="C75" s="28"/>
      <c r="D75" s="20"/>
      <c r="E75" s="28"/>
    </row>
    <row r="76" spans="1:5" ht="15" customHeight="1" x14ac:dyDescent="0.25">
      <c r="A76" s="20"/>
      <c r="B76" s="28"/>
      <c r="C76" s="28"/>
      <c r="D76" s="20"/>
      <c r="E76" s="28"/>
    </row>
    <row r="77" spans="1:5" ht="15" customHeight="1" x14ac:dyDescent="0.25">
      <c r="A77" s="20"/>
    </row>
    <row r="78" spans="1:5" ht="15" customHeight="1" x14ac:dyDescent="0.25">
      <c r="A78" s="20"/>
    </row>
  </sheetData>
  <mergeCells count="13">
    <mergeCell ref="A60:E60"/>
    <mergeCell ref="A1:G1"/>
    <mergeCell ref="B2:D2"/>
    <mergeCell ref="A8:G8"/>
    <mergeCell ref="A9:G9"/>
    <mergeCell ref="A24:E24"/>
    <mergeCell ref="A25:E25"/>
    <mergeCell ref="A26:E26"/>
    <mergeCell ref="A42:E42"/>
    <mergeCell ref="A43:E43"/>
    <mergeCell ref="A44:E44"/>
    <mergeCell ref="A58:E58"/>
    <mergeCell ref="A59:E59"/>
  </mergeCells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opLeftCell="A46" zoomScale="90" zoomScaleNormal="90" workbookViewId="0">
      <selection activeCell="A39" sqref="A39"/>
    </sheetView>
  </sheetViews>
  <sheetFormatPr baseColWidth="10" defaultColWidth="11.5703125" defaultRowHeight="15" x14ac:dyDescent="0.25"/>
  <cols>
    <col min="1" max="1" width="70.85546875" style="20" customWidth="1"/>
    <col min="2" max="2" width="21.140625" style="1" customWidth="1"/>
    <col min="3" max="3" width="18" style="1" customWidth="1"/>
    <col min="4" max="5" width="18" style="1" bestFit="1" customWidth="1"/>
    <col min="6" max="6" width="17.85546875" style="1" bestFit="1" customWidth="1"/>
    <col min="7" max="7" width="16.140625" style="1" bestFit="1" customWidth="1"/>
    <col min="8" max="8" width="16.42578125" style="1" bestFit="1" customWidth="1"/>
    <col min="9" max="9" width="16.140625" style="1" bestFit="1" customWidth="1"/>
    <col min="10" max="16384" width="11.5703125" style="1"/>
  </cols>
  <sheetData>
    <row r="1" spans="1:7" ht="15" customHeight="1" x14ac:dyDescent="0.25">
      <c r="A1" s="80" t="s">
        <v>22</v>
      </c>
      <c r="B1" s="80"/>
      <c r="C1" s="80"/>
      <c r="D1" s="80"/>
      <c r="E1" s="80"/>
      <c r="F1" s="80"/>
      <c r="G1" s="80"/>
    </row>
    <row r="2" spans="1:7" s="16" customFormat="1" ht="15" customHeight="1" x14ac:dyDescent="0.25">
      <c r="A2" s="13" t="s">
        <v>0</v>
      </c>
      <c r="B2" s="81" t="s">
        <v>24</v>
      </c>
      <c r="C2" s="81"/>
      <c r="D2" s="81"/>
    </row>
    <row r="3" spans="1:7" s="16" customFormat="1" ht="15" customHeight="1" x14ac:dyDescent="0.25">
      <c r="A3" s="13" t="s">
        <v>1</v>
      </c>
      <c r="B3" s="14" t="s">
        <v>23</v>
      </c>
      <c r="C3" s="14"/>
      <c r="D3" s="14"/>
    </row>
    <row r="4" spans="1:7" s="16" customFormat="1" ht="15" customHeight="1" x14ac:dyDescent="0.25">
      <c r="A4" s="13" t="s">
        <v>11</v>
      </c>
      <c r="B4" s="14" t="s">
        <v>25</v>
      </c>
      <c r="C4" s="14"/>
      <c r="D4" s="14"/>
    </row>
    <row r="5" spans="1:7" s="16" customFormat="1" ht="15" customHeight="1" x14ac:dyDescent="0.25">
      <c r="A5" s="13" t="s">
        <v>37</v>
      </c>
      <c r="B5" s="15" t="s">
        <v>89</v>
      </c>
    </row>
    <row r="6" spans="1:7" s="16" customFormat="1" ht="15" customHeight="1" x14ac:dyDescent="0.25">
      <c r="A6" s="13"/>
      <c r="B6" s="51"/>
    </row>
    <row r="7" spans="1:7" ht="15" customHeight="1" x14ac:dyDescent="0.25">
      <c r="A7" s="50"/>
      <c r="B7" s="50"/>
      <c r="C7" s="50"/>
      <c r="D7" s="50"/>
      <c r="E7" s="50"/>
      <c r="F7" s="50"/>
      <c r="G7" s="50"/>
    </row>
    <row r="8" spans="1:7" ht="15" customHeight="1" x14ac:dyDescent="0.25">
      <c r="A8" s="80" t="s">
        <v>8</v>
      </c>
      <c r="B8" s="80"/>
      <c r="C8" s="80"/>
      <c r="D8" s="80"/>
      <c r="E8" s="80"/>
      <c r="F8" s="80"/>
      <c r="G8" s="80"/>
    </row>
    <row r="9" spans="1:7" ht="15" customHeight="1" x14ac:dyDescent="0.25">
      <c r="A9" s="80" t="s">
        <v>12</v>
      </c>
      <c r="B9" s="80"/>
      <c r="C9" s="80"/>
      <c r="D9" s="80"/>
      <c r="E9" s="80"/>
      <c r="F9" s="80"/>
      <c r="G9" s="80"/>
    </row>
    <row r="11" spans="1:7" ht="15" customHeight="1" thickBot="1" x14ac:dyDescent="0.3">
      <c r="A11" s="54" t="s">
        <v>79</v>
      </c>
      <c r="B11" s="8" t="s">
        <v>2</v>
      </c>
      <c r="C11" s="8" t="s">
        <v>44</v>
      </c>
      <c r="D11" s="8" t="s">
        <v>45</v>
      </c>
      <c r="E11" s="8" t="s">
        <v>46</v>
      </c>
      <c r="F11" s="8" t="s">
        <v>47</v>
      </c>
      <c r="G11" s="8" t="s">
        <v>39</v>
      </c>
    </row>
    <row r="12" spans="1:7" ht="15" customHeight="1" x14ac:dyDescent="0.25">
      <c r="A12" s="43"/>
    </row>
    <row r="13" spans="1:7" ht="15" customHeight="1" x14ac:dyDescent="0.25">
      <c r="A13" s="44" t="s">
        <v>28</v>
      </c>
      <c r="B13" s="1" t="s">
        <v>7</v>
      </c>
      <c r="C13" s="1">
        <f>+C14+C15</f>
        <v>101463</v>
      </c>
      <c r="D13" s="1">
        <f t="shared" ref="D13:E13" si="0">+D14+D15</f>
        <v>101816</v>
      </c>
      <c r="E13" s="1">
        <f t="shared" si="0"/>
        <v>102175</v>
      </c>
      <c r="F13" s="1">
        <f>+SUM(C13:E13)</f>
        <v>305454</v>
      </c>
      <c r="G13" s="1">
        <f>AVERAGE(C13:E13)</f>
        <v>101818</v>
      </c>
    </row>
    <row r="14" spans="1:7" ht="15" customHeight="1" x14ac:dyDescent="0.25">
      <c r="A14" s="36" t="s">
        <v>26</v>
      </c>
      <c r="B14" s="2" t="s">
        <v>7</v>
      </c>
      <c r="C14" s="2">
        <v>73537</v>
      </c>
      <c r="D14" s="2">
        <v>73845</v>
      </c>
      <c r="E14" s="2">
        <v>74181</v>
      </c>
      <c r="F14" s="2">
        <f t="shared" ref="F14:F15" si="1">+SUM(C14:E14)</f>
        <v>221563</v>
      </c>
      <c r="G14" s="2">
        <f>AVERAGE(C14:E14)</f>
        <v>73854.333333333328</v>
      </c>
    </row>
    <row r="15" spans="1:7" ht="15" customHeight="1" x14ac:dyDescent="0.25">
      <c r="A15" s="36" t="s">
        <v>27</v>
      </c>
      <c r="B15" s="2" t="s">
        <v>7</v>
      </c>
      <c r="C15" s="2">
        <v>27926</v>
      </c>
      <c r="D15" s="2">
        <v>27971</v>
      </c>
      <c r="E15" s="2">
        <v>27994</v>
      </c>
      <c r="F15" s="2">
        <f t="shared" si="1"/>
        <v>83891</v>
      </c>
      <c r="G15" s="2">
        <f>AVERAGE(C15:E15)</f>
        <v>27963.666666666668</v>
      </c>
    </row>
    <row r="16" spans="1:7" ht="15" customHeight="1" x14ac:dyDescent="0.25">
      <c r="A16" s="44" t="s">
        <v>80</v>
      </c>
      <c r="B16" s="1" t="s">
        <v>7</v>
      </c>
      <c r="C16" s="1">
        <v>3505</v>
      </c>
      <c r="D16" s="1">
        <v>3528</v>
      </c>
      <c r="E16" s="1">
        <v>3547</v>
      </c>
      <c r="F16" s="1">
        <f>+SUM(C16:E16)</f>
        <v>10580</v>
      </c>
      <c r="G16" s="1">
        <f>AVERAGE(C16:E16)</f>
        <v>3526.6666666666665</v>
      </c>
    </row>
    <row r="17" spans="1:7" ht="15" customHeight="1" x14ac:dyDescent="0.25">
      <c r="A17" s="43"/>
    </row>
    <row r="18" spans="1:7" ht="15" customHeight="1" thickBot="1" x14ac:dyDescent="0.3">
      <c r="A18" s="46" t="s">
        <v>13</v>
      </c>
      <c r="B18" s="5"/>
      <c r="C18" s="5">
        <f>C13+C16</f>
        <v>104968</v>
      </c>
      <c r="D18" s="5">
        <f t="shared" ref="D18" si="2">D13+D16</f>
        <v>105344</v>
      </c>
      <c r="E18" s="5">
        <f>E13+E16</f>
        <v>105722</v>
      </c>
      <c r="F18" s="5">
        <f>F13+F16</f>
        <v>316034</v>
      </c>
      <c r="G18" s="5">
        <f>AVERAGE(C18:E18)</f>
        <v>105344.66666666667</v>
      </c>
    </row>
    <row r="19" spans="1:7" ht="15" customHeight="1" thickTop="1" x14ac:dyDescent="0.25">
      <c r="A19" s="1" t="s">
        <v>66</v>
      </c>
    </row>
    <row r="20" spans="1:7" ht="15" customHeight="1" x14ac:dyDescent="0.25">
      <c r="A20" s="37" t="s">
        <v>40</v>
      </c>
    </row>
    <row r="21" spans="1:7" ht="15" customHeight="1" x14ac:dyDescent="0.25">
      <c r="A21" s="37" t="s">
        <v>41</v>
      </c>
    </row>
    <row r="23" spans="1:7" ht="15" customHeight="1" x14ac:dyDescent="0.25">
      <c r="A23" s="83"/>
      <c r="B23" s="83"/>
      <c r="C23" s="83"/>
      <c r="D23" s="83"/>
      <c r="E23" s="83"/>
    </row>
    <row r="24" spans="1:7" ht="15" customHeight="1" x14ac:dyDescent="0.25">
      <c r="A24" s="82" t="s">
        <v>14</v>
      </c>
      <c r="B24" s="82"/>
      <c r="C24" s="82"/>
      <c r="D24" s="82"/>
      <c r="E24" s="82"/>
    </row>
    <row r="25" spans="1:7" ht="15" customHeight="1" x14ac:dyDescent="0.25">
      <c r="A25" s="80" t="s">
        <v>9</v>
      </c>
      <c r="B25" s="80"/>
      <c r="C25" s="80"/>
      <c r="D25" s="80"/>
      <c r="E25" s="80"/>
    </row>
    <row r="26" spans="1:7" ht="15" customHeight="1" x14ac:dyDescent="0.25">
      <c r="A26" s="80" t="s">
        <v>42</v>
      </c>
      <c r="B26" s="80"/>
      <c r="C26" s="80"/>
      <c r="D26" s="80"/>
      <c r="E26" s="80"/>
    </row>
    <row r="28" spans="1:7" ht="15" customHeight="1" thickBot="1" x14ac:dyDescent="0.3">
      <c r="A28" s="54" t="s">
        <v>79</v>
      </c>
      <c r="B28" s="8" t="s">
        <v>44</v>
      </c>
      <c r="C28" s="8" t="s">
        <v>45</v>
      </c>
      <c r="D28" s="8" t="s">
        <v>46</v>
      </c>
      <c r="E28" s="8" t="s">
        <v>48</v>
      </c>
    </row>
    <row r="29" spans="1:7" ht="15" customHeight="1" x14ac:dyDescent="0.25">
      <c r="A29" s="43"/>
    </row>
    <row r="30" spans="1:7" ht="15" customHeight="1" x14ac:dyDescent="0.25">
      <c r="A30" s="44" t="s">
        <v>28</v>
      </c>
      <c r="B30" s="1">
        <v>7666385380.96</v>
      </c>
      <c r="C30" s="1">
        <v>7715380174.0899992</v>
      </c>
      <c r="D30" s="1">
        <v>6281802703.5299997</v>
      </c>
      <c r="E30" s="1">
        <f>SUM(B30:D30)</f>
        <v>21663568258.579998</v>
      </c>
    </row>
    <row r="31" spans="1:7" ht="15" customHeight="1" x14ac:dyDescent="0.25">
      <c r="A31" s="36" t="s">
        <v>26</v>
      </c>
      <c r="B31" s="24">
        <f>(C14/C13)*B30</f>
        <v>5556340555.272913</v>
      </c>
      <c r="C31" s="24">
        <f t="shared" ref="C31:D31" si="3">(D14/D13)*C30</f>
        <v>5595802712.3013668</v>
      </c>
      <c r="D31" s="24">
        <f t="shared" si="3"/>
        <v>4560708650.3602533</v>
      </c>
      <c r="E31" s="24">
        <f>SUM(B31:D31)</f>
        <v>15712851917.934532</v>
      </c>
    </row>
    <row r="32" spans="1:7" ht="15" customHeight="1" x14ac:dyDescent="0.25">
      <c r="A32" s="36" t="s">
        <v>27</v>
      </c>
      <c r="B32" s="24">
        <f>(C15/C13)*B30</f>
        <v>2110044825.6870875</v>
      </c>
      <c r="C32" s="24">
        <f t="shared" ref="C32:D32" si="4">(D15/D13)*C30</f>
        <v>2119577461.7886319</v>
      </c>
      <c r="D32" s="24">
        <f t="shared" si="4"/>
        <v>1721094053.1697462</v>
      </c>
      <c r="E32" s="24">
        <f>SUM(B32:D32)</f>
        <v>5950716340.6454659</v>
      </c>
    </row>
    <row r="33" spans="1:6" x14ac:dyDescent="0.25">
      <c r="A33" s="44" t="s">
        <v>80</v>
      </c>
      <c r="B33" s="1">
        <v>890530059.54999995</v>
      </c>
      <c r="C33" s="1">
        <v>894828411.79999995</v>
      </c>
      <c r="D33" s="1">
        <v>903675898.80000007</v>
      </c>
      <c r="E33" s="1">
        <f>SUM(B33:D33)</f>
        <v>2689034370.1500001</v>
      </c>
    </row>
    <row r="34" spans="1:6" x14ac:dyDescent="0.25">
      <c r="A34" s="43" t="s">
        <v>29</v>
      </c>
      <c r="B34" s="62">
        <f>+SUM(B35:B37)</f>
        <v>1821687428.1599998</v>
      </c>
      <c r="C34" s="62">
        <f t="shared" ref="C34:D34" si="5">+SUM(C35:C37)</f>
        <v>1540777851.0599999</v>
      </c>
      <c r="D34" s="62">
        <f t="shared" si="5"/>
        <v>1545220532.1599998</v>
      </c>
      <c r="E34" s="62">
        <f>SUM(B34:D34)</f>
        <v>4907685811.3799992</v>
      </c>
    </row>
    <row r="35" spans="1:6" x14ac:dyDescent="0.25">
      <c r="A35" s="45" t="s">
        <v>30</v>
      </c>
      <c r="B35" s="65">
        <v>1166820757.48</v>
      </c>
      <c r="C35" s="65">
        <v>1168611184.3899999</v>
      </c>
      <c r="D35" s="65">
        <v>1173053865.49</v>
      </c>
      <c r="E35" s="62">
        <f t="shared" ref="E35:E37" si="6">SUM(B35:D35)</f>
        <v>3508485807.3599997</v>
      </c>
    </row>
    <row r="36" spans="1:6" x14ac:dyDescent="0.25">
      <c r="A36" s="45" t="s">
        <v>31</v>
      </c>
      <c r="B36" s="65">
        <v>654866670.67999995</v>
      </c>
      <c r="C36" s="65">
        <v>372166666.66999996</v>
      </c>
      <c r="D36" s="65">
        <v>372166666.66999996</v>
      </c>
      <c r="E36" s="62">
        <f t="shared" si="6"/>
        <v>1399200004.02</v>
      </c>
    </row>
    <row r="37" spans="1:6" x14ac:dyDescent="0.25">
      <c r="A37" s="43" t="s">
        <v>73</v>
      </c>
      <c r="B37" s="62">
        <v>0</v>
      </c>
      <c r="C37" s="62">
        <v>0</v>
      </c>
      <c r="D37" s="62">
        <v>0</v>
      </c>
      <c r="E37" s="62">
        <f t="shared" si="6"/>
        <v>0</v>
      </c>
    </row>
    <row r="38" spans="1:6" ht="15.75" thickBot="1" x14ac:dyDescent="0.3">
      <c r="A38" s="46" t="s">
        <v>13</v>
      </c>
      <c r="B38" s="5">
        <f>+B30+B33+B34</f>
        <v>10378602868.67</v>
      </c>
      <c r="C38" s="5">
        <f t="shared" ref="C38:E38" si="7">+C30+C33+C34</f>
        <v>10150986436.949999</v>
      </c>
      <c r="D38" s="5">
        <f t="shared" si="7"/>
        <v>8730699134.4899998</v>
      </c>
      <c r="E38" s="5">
        <f t="shared" si="7"/>
        <v>29260288440.110001</v>
      </c>
    </row>
    <row r="39" spans="1:6" ht="15.75" thickTop="1" x14ac:dyDescent="0.25">
      <c r="A39" s="20" t="s">
        <v>98</v>
      </c>
    </row>
    <row r="41" spans="1:6" x14ac:dyDescent="0.25">
      <c r="A41" s="1"/>
    </row>
    <row r="42" spans="1:6" s="16" customFormat="1" x14ac:dyDescent="0.25">
      <c r="A42" s="80" t="s">
        <v>15</v>
      </c>
      <c r="B42" s="80"/>
      <c r="C42" s="80"/>
      <c r="D42" s="80"/>
      <c r="E42" s="80"/>
    </row>
    <row r="43" spans="1:6" x14ac:dyDescent="0.25">
      <c r="A43" s="80" t="s">
        <v>9</v>
      </c>
      <c r="B43" s="80"/>
      <c r="C43" s="80"/>
      <c r="D43" s="80"/>
      <c r="E43" s="80"/>
    </row>
    <row r="44" spans="1:6" x14ac:dyDescent="0.25">
      <c r="A44" s="80" t="s">
        <v>42</v>
      </c>
      <c r="B44" s="80"/>
      <c r="C44" s="80"/>
      <c r="D44" s="80"/>
      <c r="E44" s="80"/>
    </row>
    <row r="46" spans="1:6" ht="15.75" thickBot="1" x14ac:dyDescent="0.3">
      <c r="A46" s="42" t="s">
        <v>10</v>
      </c>
      <c r="B46" s="8" t="s">
        <v>44</v>
      </c>
      <c r="C46" s="8" t="s">
        <v>45</v>
      </c>
      <c r="D46" s="8" t="s">
        <v>46</v>
      </c>
      <c r="E46" s="8" t="s">
        <v>48</v>
      </c>
    </row>
    <row r="47" spans="1:6" x14ac:dyDescent="0.25">
      <c r="A47" s="43"/>
    </row>
    <row r="48" spans="1:6" x14ac:dyDescent="0.25">
      <c r="A48" s="43" t="s">
        <v>34</v>
      </c>
      <c r="B48" s="4">
        <f>+B49+B50+B51</f>
        <v>8556915440.5100002</v>
      </c>
      <c r="C48" s="4">
        <f t="shared" ref="C48:D48" si="8">+C49+C50+C51</f>
        <v>8610208585.8899994</v>
      </c>
      <c r="D48" s="4">
        <f t="shared" si="8"/>
        <v>7185478602.3299999</v>
      </c>
      <c r="E48" s="62">
        <f t="shared" ref="E48:E53" si="9">SUM(B48:D48)</f>
        <v>24352602628.73</v>
      </c>
      <c r="F48" s="67"/>
    </row>
    <row r="49" spans="1:10" x14ac:dyDescent="0.25">
      <c r="A49" s="45" t="s">
        <v>54</v>
      </c>
      <c r="B49" s="64">
        <v>7666385380.96</v>
      </c>
      <c r="C49" s="64">
        <v>7715380174.0899992</v>
      </c>
      <c r="D49" s="64">
        <v>6281802703.5299997</v>
      </c>
      <c r="E49" s="1">
        <f t="shared" si="9"/>
        <v>21663568258.579998</v>
      </c>
    </row>
    <row r="50" spans="1:10" x14ac:dyDescent="0.25">
      <c r="A50" s="25" t="s">
        <v>81</v>
      </c>
      <c r="B50" s="64">
        <v>890530059.54999995</v>
      </c>
      <c r="C50" s="64">
        <v>894828411.79999995</v>
      </c>
      <c r="D50" s="64">
        <v>903675898.80000007</v>
      </c>
      <c r="E50" s="1">
        <f t="shared" si="9"/>
        <v>2689034370.1500001</v>
      </c>
    </row>
    <row r="51" spans="1:10" x14ac:dyDescent="0.25">
      <c r="A51" s="45" t="s">
        <v>33</v>
      </c>
      <c r="B51" s="4">
        <v>0</v>
      </c>
      <c r="C51" s="4">
        <v>0</v>
      </c>
      <c r="D51" s="4">
        <v>0</v>
      </c>
      <c r="E51" s="1">
        <f t="shared" si="9"/>
        <v>0</v>
      </c>
    </row>
    <row r="52" spans="1:10" x14ac:dyDescent="0.25">
      <c r="A52" s="43" t="s">
        <v>35</v>
      </c>
      <c r="B52" s="64">
        <v>1166820757.48</v>
      </c>
      <c r="C52" s="64">
        <v>1168611184.3899999</v>
      </c>
      <c r="D52" s="64">
        <v>1173053865.49</v>
      </c>
      <c r="E52" s="1">
        <f t="shared" si="9"/>
        <v>3508485807.3599997</v>
      </c>
    </row>
    <row r="53" spans="1:10" x14ac:dyDescent="0.25">
      <c r="A53" s="43" t="s">
        <v>36</v>
      </c>
      <c r="B53" s="64">
        <v>654866670.67999995</v>
      </c>
      <c r="C53" s="64">
        <v>372166666.66999996</v>
      </c>
      <c r="D53" s="64">
        <v>372166666.66999996</v>
      </c>
      <c r="E53" s="1">
        <f t="shared" si="9"/>
        <v>1399200004.02</v>
      </c>
    </row>
    <row r="54" spans="1:10" ht="15.75" thickBot="1" x14ac:dyDescent="0.3">
      <c r="A54" s="46" t="s">
        <v>13</v>
      </c>
      <c r="B54" s="5">
        <f>B48+B52+B53</f>
        <v>10378602868.67</v>
      </c>
      <c r="C54" s="5">
        <f t="shared" ref="C54:E54" si="10">C48+C52+C53</f>
        <v>10150986436.949999</v>
      </c>
      <c r="D54" s="5">
        <f t="shared" si="10"/>
        <v>8730699134.4899998</v>
      </c>
      <c r="E54" s="5">
        <f t="shared" si="10"/>
        <v>29260288440.110001</v>
      </c>
      <c r="F54" s="67"/>
    </row>
    <row r="55" spans="1:10" ht="15.75" thickTop="1" x14ac:dyDescent="0.25">
      <c r="A55" s="53" t="s">
        <v>84</v>
      </c>
    </row>
    <row r="57" spans="1:10" x14ac:dyDescent="0.25">
      <c r="A57" s="40"/>
      <c r="B57" s="40"/>
      <c r="C57" s="40"/>
      <c r="D57" s="40"/>
      <c r="E57" s="40"/>
    </row>
    <row r="58" spans="1:10" x14ac:dyDescent="0.25">
      <c r="A58" s="80" t="s">
        <v>21</v>
      </c>
      <c r="B58" s="80"/>
      <c r="C58" s="80"/>
      <c r="D58" s="80"/>
      <c r="E58" s="80"/>
    </row>
    <row r="59" spans="1:10" x14ac:dyDescent="0.25">
      <c r="A59" s="80" t="s">
        <v>16</v>
      </c>
      <c r="B59" s="80"/>
      <c r="C59" s="80"/>
      <c r="D59" s="80"/>
      <c r="E59" s="80"/>
    </row>
    <row r="60" spans="1:10" x14ac:dyDescent="0.25">
      <c r="A60" s="80" t="s">
        <v>42</v>
      </c>
      <c r="B60" s="80"/>
      <c r="C60" s="80"/>
      <c r="D60" s="80"/>
      <c r="E60" s="80"/>
    </row>
    <row r="62" spans="1:10" ht="15.75" thickBot="1" x14ac:dyDescent="0.3">
      <c r="A62" s="42" t="s">
        <v>10</v>
      </c>
      <c r="B62" s="8" t="s">
        <v>44</v>
      </c>
      <c r="C62" s="8" t="s">
        <v>45</v>
      </c>
      <c r="D62" s="8" t="s">
        <v>46</v>
      </c>
      <c r="E62" s="8" t="s">
        <v>48</v>
      </c>
    </row>
    <row r="63" spans="1:10" x14ac:dyDescent="0.25">
      <c r="A63" s="43"/>
    </row>
    <row r="64" spans="1:10" x14ac:dyDescent="0.25">
      <c r="A64" s="35" t="s">
        <v>43</v>
      </c>
      <c r="B64" s="1">
        <f>IT!E68</f>
        <v>13874239178.166424</v>
      </c>
      <c r="C64" s="1">
        <f>B68</f>
        <v>14025844987.266424</v>
      </c>
      <c r="D64" s="1">
        <f>C68</f>
        <v>12510609794.416426</v>
      </c>
      <c r="E64" s="1">
        <f>+B64</f>
        <v>13874239178.166424</v>
      </c>
      <c r="G64" s="57"/>
      <c r="H64" s="20"/>
      <c r="I64" s="20"/>
      <c r="J64" s="20"/>
    </row>
    <row r="65" spans="1:10" x14ac:dyDescent="0.25">
      <c r="A65" s="35" t="s">
        <v>17</v>
      </c>
      <c r="B65" s="20">
        <v>10530208677.77</v>
      </c>
      <c r="C65" s="20">
        <v>8635751244.1000004</v>
      </c>
      <c r="D65" s="20">
        <v>6276048358.4499998</v>
      </c>
      <c r="E65" s="20">
        <f>SUM(B65:D65)</f>
        <v>25442008280.320004</v>
      </c>
      <c r="G65" s="58"/>
      <c r="H65" s="58"/>
      <c r="I65" s="58"/>
      <c r="J65" s="57"/>
    </row>
    <row r="66" spans="1:10" x14ac:dyDescent="0.25">
      <c r="A66" s="35" t="s">
        <v>18</v>
      </c>
      <c r="B66" s="1">
        <f t="shared" ref="B66:D66" si="11">+B64+B65</f>
        <v>24404447855.936424</v>
      </c>
      <c r="C66" s="1">
        <f t="shared" si="11"/>
        <v>22661596231.366425</v>
      </c>
      <c r="D66" s="1">
        <f t="shared" si="11"/>
        <v>18786658152.866425</v>
      </c>
      <c r="E66" s="1">
        <f>+E64+E65</f>
        <v>39316247458.486427</v>
      </c>
      <c r="F66" s="55"/>
      <c r="G66" s="59"/>
      <c r="H66" s="60"/>
      <c r="I66" s="60"/>
      <c r="J66" s="20"/>
    </row>
    <row r="67" spans="1:10" x14ac:dyDescent="0.25">
      <c r="A67" s="35" t="s">
        <v>19</v>
      </c>
      <c r="B67" s="1">
        <f>B54</f>
        <v>10378602868.67</v>
      </c>
      <c r="C67" s="1">
        <f t="shared" ref="C67" si="12">C54</f>
        <v>10150986436.949999</v>
      </c>
      <c r="D67" s="1">
        <f>D54</f>
        <v>8730699134.4899998</v>
      </c>
      <c r="E67" s="1">
        <f>SUM(B67:D67)</f>
        <v>29260288440.110001</v>
      </c>
    </row>
    <row r="68" spans="1:10" x14ac:dyDescent="0.25">
      <c r="A68" s="35" t="s">
        <v>20</v>
      </c>
      <c r="B68" s="1">
        <f t="shared" ref="B68:C68" si="13">+B66-B67</f>
        <v>14025844987.266424</v>
      </c>
      <c r="C68" s="1">
        <f t="shared" si="13"/>
        <v>12510609794.416426</v>
      </c>
      <c r="D68" s="1">
        <f>+D66-D67</f>
        <v>10055959018.376425</v>
      </c>
      <c r="E68" s="1">
        <f>+E66-E67</f>
        <v>10055959018.376427</v>
      </c>
    </row>
    <row r="69" spans="1:10" ht="15.75" thickBot="1" x14ac:dyDescent="0.3">
      <c r="A69" s="47"/>
      <c r="B69" s="5"/>
      <c r="C69" s="5"/>
      <c r="D69" s="5"/>
      <c r="E69" s="5"/>
    </row>
    <row r="70" spans="1:10" ht="15.75" thickTop="1" x14ac:dyDescent="0.25">
      <c r="A70" s="1" t="s">
        <v>85</v>
      </c>
    </row>
    <row r="71" spans="1:10" x14ac:dyDescent="0.25">
      <c r="A71" s="1"/>
    </row>
    <row r="73" spans="1:10" x14ac:dyDescent="0.25">
      <c r="A73" s="20" t="s">
        <v>95</v>
      </c>
    </row>
  </sheetData>
  <mergeCells count="14">
    <mergeCell ref="A24:E24"/>
    <mergeCell ref="A1:G1"/>
    <mergeCell ref="B2:D2"/>
    <mergeCell ref="A8:G8"/>
    <mergeCell ref="A9:G9"/>
    <mergeCell ref="A23:E23"/>
    <mergeCell ref="A59:E59"/>
    <mergeCell ref="A60:E60"/>
    <mergeCell ref="A25:E25"/>
    <mergeCell ref="A26:E26"/>
    <mergeCell ref="A42:E42"/>
    <mergeCell ref="A43:E43"/>
    <mergeCell ref="A44:E44"/>
    <mergeCell ref="A58:E5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37" zoomScale="90" zoomScaleNormal="90" workbookViewId="0">
      <selection activeCell="A74" sqref="A74"/>
    </sheetView>
  </sheetViews>
  <sheetFormatPr baseColWidth="10" defaultColWidth="11.5703125" defaultRowHeight="15" x14ac:dyDescent="0.25"/>
  <cols>
    <col min="1" max="1" width="67.5703125" style="20" customWidth="1"/>
    <col min="2" max="5" width="17.85546875" style="1" bestFit="1" customWidth="1"/>
    <col min="6" max="6" width="18" style="1" bestFit="1" customWidth="1"/>
    <col min="7" max="9" width="16.140625" style="1" bestFit="1" customWidth="1"/>
    <col min="10" max="16384" width="11.5703125" style="1"/>
  </cols>
  <sheetData>
    <row r="1" spans="1:8" ht="15" customHeight="1" x14ac:dyDescent="0.25">
      <c r="A1" s="80" t="s">
        <v>22</v>
      </c>
      <c r="B1" s="80"/>
      <c r="C1" s="80"/>
      <c r="D1" s="80"/>
      <c r="E1" s="80"/>
      <c r="F1" s="80"/>
      <c r="G1" s="80"/>
    </row>
    <row r="2" spans="1:8" s="16" customFormat="1" ht="15" customHeight="1" x14ac:dyDescent="0.25">
      <c r="A2" s="13" t="s">
        <v>0</v>
      </c>
      <c r="B2" s="81" t="s">
        <v>24</v>
      </c>
      <c r="C2" s="81"/>
      <c r="D2" s="81"/>
    </row>
    <row r="3" spans="1:8" s="16" customFormat="1" ht="15" customHeight="1" x14ac:dyDescent="0.25">
      <c r="A3" s="13" t="s">
        <v>1</v>
      </c>
      <c r="B3" s="14" t="s">
        <v>23</v>
      </c>
      <c r="C3" s="14"/>
      <c r="D3" s="14"/>
    </row>
    <row r="4" spans="1:8" s="16" customFormat="1" ht="15" customHeight="1" x14ac:dyDescent="0.25">
      <c r="A4" s="13" t="s">
        <v>11</v>
      </c>
      <c r="B4" s="14" t="s">
        <v>25</v>
      </c>
      <c r="C4" s="14"/>
      <c r="D4" s="14"/>
    </row>
    <row r="5" spans="1:8" s="16" customFormat="1" ht="15" customHeight="1" x14ac:dyDescent="0.25">
      <c r="A5" s="13" t="s">
        <v>37</v>
      </c>
      <c r="B5" s="15" t="s">
        <v>90</v>
      </c>
    </row>
    <row r="6" spans="1:8" s="16" customFormat="1" ht="15" customHeight="1" x14ac:dyDescent="0.25">
      <c r="A6" s="13"/>
      <c r="B6" s="15"/>
    </row>
    <row r="7" spans="1:8" ht="15" customHeight="1" x14ac:dyDescent="0.25">
      <c r="A7" s="49"/>
      <c r="B7" s="49"/>
      <c r="C7" s="49"/>
      <c r="D7" s="49"/>
      <c r="E7" s="49"/>
      <c r="F7" s="49"/>
      <c r="G7" s="49"/>
    </row>
    <row r="8" spans="1:8" ht="15" customHeight="1" x14ac:dyDescent="0.25">
      <c r="A8" s="80" t="s">
        <v>8</v>
      </c>
      <c r="B8" s="80"/>
      <c r="C8" s="80"/>
      <c r="D8" s="80"/>
      <c r="E8" s="80"/>
      <c r="F8" s="80"/>
      <c r="G8" s="80"/>
    </row>
    <row r="9" spans="1:8" ht="15" customHeight="1" x14ac:dyDescent="0.25">
      <c r="A9" s="80" t="s">
        <v>12</v>
      </c>
      <c r="B9" s="80"/>
      <c r="C9" s="80"/>
      <c r="D9" s="80"/>
      <c r="E9" s="80"/>
      <c r="F9" s="80"/>
      <c r="G9" s="80"/>
    </row>
    <row r="11" spans="1:8" ht="15" customHeight="1" thickBot="1" x14ac:dyDescent="0.3">
      <c r="A11" s="54" t="s">
        <v>79</v>
      </c>
      <c r="B11" s="8" t="s">
        <v>2</v>
      </c>
      <c r="C11" s="8" t="s">
        <v>49</v>
      </c>
      <c r="D11" s="8" t="s">
        <v>50</v>
      </c>
      <c r="E11" s="8" t="s">
        <v>51</v>
      </c>
      <c r="F11" s="8" t="s">
        <v>52</v>
      </c>
      <c r="G11" s="8" t="s">
        <v>39</v>
      </c>
    </row>
    <row r="12" spans="1:8" ht="15" customHeight="1" x14ac:dyDescent="0.25">
      <c r="A12" s="43"/>
    </row>
    <row r="13" spans="1:8" ht="15" customHeight="1" x14ac:dyDescent="0.25">
      <c r="A13" s="44" t="s">
        <v>28</v>
      </c>
      <c r="B13" s="63" t="s">
        <v>7</v>
      </c>
      <c r="C13" s="73">
        <f>C14+C15</f>
        <v>102580</v>
      </c>
      <c r="D13" s="73">
        <f t="shared" ref="D13:E13" si="0">D14+D15</f>
        <v>102966</v>
      </c>
      <c r="E13" s="73">
        <f t="shared" si="0"/>
        <v>103340</v>
      </c>
      <c r="F13" s="76">
        <f>SUM(C13:E13)</f>
        <v>308886</v>
      </c>
      <c r="G13" s="76">
        <f>AVERAGE(C13:E13)</f>
        <v>102962</v>
      </c>
      <c r="H13" s="67"/>
    </row>
    <row r="14" spans="1:8" ht="15" customHeight="1" x14ac:dyDescent="0.25">
      <c r="A14" s="36" t="s">
        <v>26</v>
      </c>
      <c r="B14" s="66" t="s">
        <v>7</v>
      </c>
      <c r="C14" s="74">
        <v>74448</v>
      </c>
      <c r="D14" s="74">
        <v>74784</v>
      </c>
      <c r="E14" s="74">
        <v>75022</v>
      </c>
      <c r="F14" s="77">
        <f t="shared" ref="F14:F15" si="1">SUM(C14:E14)</f>
        <v>224254</v>
      </c>
      <c r="G14" s="77">
        <f>AVERAGE(C14:E14)</f>
        <v>74751.333333333328</v>
      </c>
    </row>
    <row r="15" spans="1:8" ht="15" customHeight="1" x14ac:dyDescent="0.25">
      <c r="A15" s="36" t="s">
        <v>27</v>
      </c>
      <c r="B15" s="66" t="s">
        <v>7</v>
      </c>
      <c r="C15" s="74">
        <v>28132</v>
      </c>
      <c r="D15" s="74">
        <v>28182</v>
      </c>
      <c r="E15" s="74">
        <v>28318</v>
      </c>
      <c r="F15" s="77">
        <f t="shared" si="1"/>
        <v>84632</v>
      </c>
      <c r="G15" s="77">
        <f>AVERAGE(C15:E15)</f>
        <v>28210.666666666668</v>
      </c>
    </row>
    <row r="16" spans="1:8" ht="15" customHeight="1" x14ac:dyDescent="0.25">
      <c r="A16" s="44" t="s">
        <v>80</v>
      </c>
      <c r="B16" s="63" t="s">
        <v>7</v>
      </c>
      <c r="C16" s="75">
        <v>3568</v>
      </c>
      <c r="D16" s="75">
        <v>3588</v>
      </c>
      <c r="E16" s="75">
        <v>3614</v>
      </c>
      <c r="F16" s="76">
        <f>SUM(C16:E16)</f>
        <v>10770</v>
      </c>
      <c r="G16" s="76">
        <f>AVERAGE(C16:E16)</f>
        <v>3590</v>
      </c>
    </row>
    <row r="17" spans="1:7" ht="15" customHeight="1" x14ac:dyDescent="0.25">
      <c r="A17" s="43"/>
    </row>
    <row r="18" spans="1:7" ht="15" customHeight="1" thickBot="1" x14ac:dyDescent="0.3">
      <c r="A18" s="46" t="s">
        <v>13</v>
      </c>
      <c r="B18" s="5"/>
      <c r="C18" s="5">
        <f>C13+C16</f>
        <v>106148</v>
      </c>
      <c r="D18" s="5">
        <f t="shared" ref="D18" si="2">D13+D16</f>
        <v>106554</v>
      </c>
      <c r="E18" s="5">
        <f>E13+E16</f>
        <v>106954</v>
      </c>
      <c r="F18" s="5">
        <f>F13+F16</f>
        <v>319656</v>
      </c>
      <c r="G18" s="5">
        <f>AVERAGE(C18:E18)</f>
        <v>106552</v>
      </c>
    </row>
    <row r="19" spans="1:7" ht="15" customHeight="1" thickTop="1" x14ac:dyDescent="0.25">
      <c r="A19" s="1" t="s">
        <v>66</v>
      </c>
    </row>
    <row r="20" spans="1:7" ht="15" customHeight="1" x14ac:dyDescent="0.25">
      <c r="A20" s="37" t="s">
        <v>40</v>
      </c>
    </row>
    <row r="21" spans="1:7" ht="15" customHeight="1" x14ac:dyDescent="0.25">
      <c r="A21" s="37" t="s">
        <v>41</v>
      </c>
    </row>
    <row r="23" spans="1:7" ht="15" customHeight="1" x14ac:dyDescent="0.25">
      <c r="A23" s="40"/>
      <c r="B23" s="40"/>
      <c r="C23" s="40"/>
      <c r="D23" s="40"/>
      <c r="E23" s="40"/>
      <c r="F23" s="41"/>
    </row>
    <row r="24" spans="1:7" ht="15" customHeight="1" x14ac:dyDescent="0.25">
      <c r="A24" s="82" t="s">
        <v>14</v>
      </c>
      <c r="B24" s="82"/>
      <c r="C24" s="82"/>
      <c r="D24" s="82"/>
      <c r="E24" s="82"/>
    </row>
    <row r="25" spans="1:7" ht="15" customHeight="1" x14ac:dyDescent="0.25">
      <c r="A25" s="80" t="s">
        <v>9</v>
      </c>
      <c r="B25" s="80"/>
      <c r="C25" s="80"/>
      <c r="D25" s="80"/>
      <c r="E25" s="80"/>
    </row>
    <row r="26" spans="1:7" ht="15" customHeight="1" x14ac:dyDescent="0.25">
      <c r="A26" s="80" t="s">
        <v>42</v>
      </c>
      <c r="B26" s="80"/>
      <c r="C26" s="80"/>
      <c r="D26" s="80"/>
      <c r="E26" s="80"/>
    </row>
    <row r="28" spans="1:7" ht="15" customHeight="1" thickBot="1" x14ac:dyDescent="0.3">
      <c r="A28" s="54" t="s">
        <v>79</v>
      </c>
      <c r="B28" s="8" t="s">
        <v>49</v>
      </c>
      <c r="C28" s="8" t="s">
        <v>50</v>
      </c>
      <c r="D28" s="8" t="s">
        <v>51</v>
      </c>
      <c r="E28" s="8" t="s">
        <v>53</v>
      </c>
    </row>
    <row r="29" spans="1:7" ht="15" customHeight="1" x14ac:dyDescent="0.25">
      <c r="A29" s="43"/>
    </row>
    <row r="30" spans="1:7" ht="15" customHeight="1" x14ac:dyDescent="0.25">
      <c r="A30" s="44" t="s">
        <v>28</v>
      </c>
      <c r="B30" s="62">
        <v>6317965523.4399996</v>
      </c>
      <c r="C30" s="62">
        <v>7482431588.6800003</v>
      </c>
      <c r="D30" s="62">
        <v>7611383674.0100002</v>
      </c>
      <c r="E30" s="62">
        <f>SUM(B30:D30)</f>
        <v>21411780786.129997</v>
      </c>
    </row>
    <row r="31" spans="1:7" ht="15" customHeight="1" x14ac:dyDescent="0.25">
      <c r="A31" s="36" t="s">
        <v>26</v>
      </c>
      <c r="B31" s="24">
        <f>(C14/C13)*B30</f>
        <v>4585298277.3353586</v>
      </c>
      <c r="C31" s="24">
        <f t="shared" ref="C31:D31" si="3">(D14/D13)*C30</f>
        <v>5434475107.5874081</v>
      </c>
      <c r="D31" s="24">
        <f t="shared" si="3"/>
        <v>5525655370.5397549</v>
      </c>
      <c r="E31" s="24">
        <f t="shared" ref="E31:E32" si="4">SUM(B31:D31)</f>
        <v>15545428755.462523</v>
      </c>
    </row>
    <row r="32" spans="1:7" ht="15" customHeight="1" x14ac:dyDescent="0.25">
      <c r="A32" s="36" t="s">
        <v>27</v>
      </c>
      <c r="B32" s="24">
        <f>(C15/C13)*B30</f>
        <v>1732667246.104641</v>
      </c>
      <c r="C32" s="24">
        <f t="shared" ref="C32:D32" si="5">(D15/D13)*C30</f>
        <v>2047956481.0925913</v>
      </c>
      <c r="D32" s="24">
        <f t="shared" si="5"/>
        <v>2085728303.4702456</v>
      </c>
      <c r="E32" s="24">
        <f t="shared" si="4"/>
        <v>5866352030.6674776</v>
      </c>
    </row>
    <row r="33" spans="1:6" x14ac:dyDescent="0.25">
      <c r="A33" s="44" t="s">
        <v>80</v>
      </c>
      <c r="B33" s="62">
        <v>916759719.95000005</v>
      </c>
      <c r="C33" s="62">
        <v>936512405.85000002</v>
      </c>
      <c r="D33" s="62">
        <v>932909550.3499999</v>
      </c>
      <c r="E33" s="62">
        <f>SUM(B33:D33)</f>
        <v>2786181676.1500001</v>
      </c>
    </row>
    <row r="34" spans="1:6" x14ac:dyDescent="0.25">
      <c r="A34" s="43" t="s">
        <v>29</v>
      </c>
      <c r="B34" s="62">
        <f>+B35+B36+B37</f>
        <v>1549585545.8899999</v>
      </c>
      <c r="C34" s="62">
        <f t="shared" ref="C34:D34" si="6">+C35+C36+C37</f>
        <v>1555789212.7800002</v>
      </c>
      <c r="D34" s="62">
        <f t="shared" si="6"/>
        <v>1560474805.8000002</v>
      </c>
      <c r="E34" s="62">
        <f>SUM(B34:D34)</f>
        <v>4665849564.4700003</v>
      </c>
    </row>
    <row r="35" spans="1:6" x14ac:dyDescent="0.25">
      <c r="A35" s="45" t="s">
        <v>30</v>
      </c>
      <c r="B35" s="62">
        <v>1177418879.22</v>
      </c>
      <c r="C35" s="62">
        <v>1183622546.1100001</v>
      </c>
      <c r="D35" s="62">
        <v>1188308139.1300001</v>
      </c>
      <c r="E35" s="62">
        <f>SUM(B35:D35)</f>
        <v>3549349564.46</v>
      </c>
    </row>
    <row r="36" spans="1:6" x14ac:dyDescent="0.25">
      <c r="A36" s="45" t="s">
        <v>31</v>
      </c>
      <c r="B36" s="62">
        <v>372166666.66999996</v>
      </c>
      <c r="C36" s="62">
        <v>372166666.66999996</v>
      </c>
      <c r="D36" s="62">
        <v>372166666.66999996</v>
      </c>
      <c r="E36" s="62">
        <f>SUM(B36:D36)</f>
        <v>1116500000.0099998</v>
      </c>
    </row>
    <row r="37" spans="1:6" x14ac:dyDescent="0.25">
      <c r="A37" s="9" t="s">
        <v>73</v>
      </c>
      <c r="B37" s="1">
        <v>0</v>
      </c>
      <c r="C37" s="1">
        <v>0</v>
      </c>
      <c r="D37" s="1">
        <v>0</v>
      </c>
      <c r="E37" s="1">
        <f>SUM(B37:D37)</f>
        <v>0</v>
      </c>
    </row>
    <row r="38" spans="1:6" ht="15.75" thickBot="1" x14ac:dyDescent="0.3">
      <c r="A38" s="46" t="s">
        <v>13</v>
      </c>
      <c r="B38" s="5">
        <f>+B30+B33+B34</f>
        <v>8784310789.2799988</v>
      </c>
      <c r="C38" s="5">
        <f t="shared" ref="C38:D38" si="7">+C30+C33+C34</f>
        <v>9974733207.3100014</v>
      </c>
      <c r="D38" s="5">
        <f t="shared" si="7"/>
        <v>10104768030.16</v>
      </c>
      <c r="E38" s="5">
        <f>+E30+E33+E34</f>
        <v>28863812026.75</v>
      </c>
    </row>
    <row r="39" spans="1:6" ht="15.75" thickTop="1" x14ac:dyDescent="0.25">
      <c r="A39" s="20" t="s">
        <v>98</v>
      </c>
    </row>
    <row r="41" spans="1:6" x14ac:dyDescent="0.25">
      <c r="A41" s="1"/>
    </row>
    <row r="42" spans="1:6" s="16" customFormat="1" x14ac:dyDescent="0.25">
      <c r="A42" s="80" t="s">
        <v>15</v>
      </c>
      <c r="B42" s="80"/>
      <c r="C42" s="80"/>
      <c r="D42" s="80"/>
      <c r="E42" s="80"/>
    </row>
    <row r="43" spans="1:6" x14ac:dyDescent="0.25">
      <c r="A43" s="80" t="s">
        <v>9</v>
      </c>
      <c r="B43" s="80"/>
      <c r="C43" s="80"/>
      <c r="D43" s="80"/>
      <c r="E43" s="80"/>
    </row>
    <row r="44" spans="1:6" x14ac:dyDescent="0.25">
      <c r="A44" s="80" t="s">
        <v>42</v>
      </c>
      <c r="B44" s="80"/>
      <c r="C44" s="80"/>
      <c r="D44" s="80"/>
      <c r="E44" s="80"/>
    </row>
    <row r="46" spans="1:6" ht="15.75" thickBot="1" x14ac:dyDescent="0.3">
      <c r="A46" s="42" t="s">
        <v>10</v>
      </c>
      <c r="B46" s="8" t="s">
        <v>49</v>
      </c>
      <c r="C46" s="8" t="s">
        <v>50</v>
      </c>
      <c r="D46" s="8" t="s">
        <v>51</v>
      </c>
      <c r="E46" s="8" t="s">
        <v>53</v>
      </c>
    </row>
    <row r="47" spans="1:6" x14ac:dyDescent="0.25">
      <c r="A47" s="43"/>
    </row>
    <row r="48" spans="1:6" x14ac:dyDescent="0.25">
      <c r="A48" s="43" t="s">
        <v>34</v>
      </c>
      <c r="B48" s="1">
        <f>+B49+B50+B51</f>
        <v>7234725243.3899994</v>
      </c>
      <c r="C48" s="1">
        <f>+C49+C50+C51</f>
        <v>8418943994.5300007</v>
      </c>
      <c r="D48" s="1">
        <f>+D49+D50+D51</f>
        <v>8544293224.3600006</v>
      </c>
      <c r="E48" s="62">
        <f>SUM(B48:D48)</f>
        <v>24197962462.279999</v>
      </c>
      <c r="F48" s="67"/>
    </row>
    <row r="49" spans="1:6" x14ac:dyDescent="0.25">
      <c r="A49" s="45" t="s">
        <v>54</v>
      </c>
      <c r="B49" s="1">
        <v>6317965523.4399996</v>
      </c>
      <c r="C49" s="1">
        <v>7482431588.6800003</v>
      </c>
      <c r="D49" s="1">
        <v>7611383674.0100002</v>
      </c>
      <c r="E49" s="1">
        <f t="shared" ref="E49:E53" si="8">SUM(B49:D49)</f>
        <v>21411780786.129997</v>
      </c>
    </row>
    <row r="50" spans="1:6" x14ac:dyDescent="0.25">
      <c r="A50" s="25" t="s">
        <v>81</v>
      </c>
      <c r="B50" s="1">
        <v>916759719.95000005</v>
      </c>
      <c r="C50" s="1">
        <v>936512405.85000002</v>
      </c>
      <c r="D50" s="1">
        <v>932909550.3499999</v>
      </c>
      <c r="E50" s="1">
        <f t="shared" si="8"/>
        <v>2786181676.1500001</v>
      </c>
    </row>
    <row r="51" spans="1:6" x14ac:dyDescent="0.25">
      <c r="A51" s="45" t="s">
        <v>33</v>
      </c>
      <c r="B51" s="1">
        <v>0</v>
      </c>
      <c r="C51" s="1">
        <v>0</v>
      </c>
      <c r="D51" s="1">
        <v>0</v>
      </c>
      <c r="E51" s="1">
        <f t="shared" si="8"/>
        <v>0</v>
      </c>
    </row>
    <row r="52" spans="1:6" x14ac:dyDescent="0.25">
      <c r="A52" s="43" t="s">
        <v>35</v>
      </c>
      <c r="B52" s="1">
        <v>1177418879.22</v>
      </c>
      <c r="C52" s="1">
        <v>1183622546.1100001</v>
      </c>
      <c r="D52" s="1">
        <v>1188308139.1300001</v>
      </c>
      <c r="E52" s="1">
        <f t="shared" si="8"/>
        <v>3549349564.46</v>
      </c>
    </row>
    <row r="53" spans="1:6" x14ac:dyDescent="0.25">
      <c r="A53" s="43" t="s">
        <v>36</v>
      </c>
      <c r="B53" s="1">
        <v>372166666.66999996</v>
      </c>
      <c r="C53" s="1">
        <v>372166666.66999996</v>
      </c>
      <c r="D53" s="1">
        <v>372166666.66999996</v>
      </c>
      <c r="E53" s="1">
        <f t="shared" si="8"/>
        <v>1116500000.0099998</v>
      </c>
    </row>
    <row r="54" spans="1:6" ht="15.75" thickBot="1" x14ac:dyDescent="0.3">
      <c r="A54" s="46" t="s">
        <v>13</v>
      </c>
      <c r="B54" s="5">
        <f>B48+B52+B53</f>
        <v>8784310789.2799988</v>
      </c>
      <c r="C54" s="5">
        <f t="shared" ref="C54:E54" si="9">C48+C52+C53</f>
        <v>9974733207.3100014</v>
      </c>
      <c r="D54" s="5">
        <f t="shared" si="9"/>
        <v>10104768030.160002</v>
      </c>
      <c r="E54" s="5">
        <f t="shared" si="9"/>
        <v>28863812026.749996</v>
      </c>
      <c r="F54" s="67"/>
    </row>
    <row r="55" spans="1:6" ht="15.75" thickTop="1" x14ac:dyDescent="0.25">
      <c r="A55" s="1" t="s">
        <v>86</v>
      </c>
    </row>
    <row r="57" spans="1:6" x14ac:dyDescent="0.25">
      <c r="A57" s="83"/>
      <c r="B57" s="83"/>
      <c r="C57" s="83"/>
      <c r="D57" s="83"/>
      <c r="E57" s="83"/>
    </row>
    <row r="58" spans="1:6" x14ac:dyDescent="0.25">
      <c r="A58" s="80" t="s">
        <v>21</v>
      </c>
      <c r="B58" s="80"/>
      <c r="C58" s="80"/>
      <c r="D58" s="80"/>
      <c r="E58" s="80"/>
    </row>
    <row r="59" spans="1:6" x14ac:dyDescent="0.25">
      <c r="A59" s="80" t="s">
        <v>16</v>
      </c>
      <c r="B59" s="80"/>
      <c r="C59" s="80"/>
      <c r="D59" s="80"/>
      <c r="E59" s="80"/>
    </row>
    <row r="60" spans="1:6" x14ac:dyDescent="0.25">
      <c r="A60" s="80" t="s">
        <v>42</v>
      </c>
      <c r="B60" s="80"/>
      <c r="C60" s="80"/>
      <c r="D60" s="80"/>
      <c r="E60" s="80"/>
    </row>
    <row r="62" spans="1:6" ht="15.75" thickBot="1" x14ac:dyDescent="0.3">
      <c r="A62" s="42" t="s">
        <v>10</v>
      </c>
      <c r="B62" s="8" t="s">
        <v>49</v>
      </c>
      <c r="C62" s="8" t="s">
        <v>50</v>
      </c>
      <c r="D62" s="8" t="s">
        <v>51</v>
      </c>
      <c r="E62" s="8" t="s">
        <v>53</v>
      </c>
    </row>
    <row r="63" spans="1:6" x14ac:dyDescent="0.25">
      <c r="A63" s="43"/>
    </row>
    <row r="64" spans="1:6" x14ac:dyDescent="0.25">
      <c r="A64" s="35" t="s">
        <v>96</v>
      </c>
      <c r="B64" s="1">
        <f>'2T'!E68</f>
        <v>10055959018.376427</v>
      </c>
      <c r="C64" s="1">
        <f>B68</f>
        <v>14790488618.17643</v>
      </c>
      <c r="D64" s="1">
        <f>C68</f>
        <v>16849706803.146427</v>
      </c>
      <c r="E64" s="1">
        <f>B64</f>
        <v>10055959018.376427</v>
      </c>
    </row>
    <row r="65" spans="1:9" x14ac:dyDescent="0.25">
      <c r="A65" s="35" t="s">
        <v>17</v>
      </c>
      <c r="B65" s="1">
        <v>13518840389.08</v>
      </c>
      <c r="C65" s="1">
        <v>12033951392.279999</v>
      </c>
      <c r="D65" s="1">
        <v>12390386433.67</v>
      </c>
      <c r="E65" s="1">
        <f>SUM(B65:D65)</f>
        <v>37943178215.029999</v>
      </c>
      <c r="F65" s="20"/>
      <c r="G65" s="58"/>
      <c r="H65" s="58"/>
      <c r="I65" s="58"/>
    </row>
    <row r="66" spans="1:9" x14ac:dyDescent="0.25">
      <c r="A66" s="35" t="s">
        <v>18</v>
      </c>
      <c r="B66" s="1">
        <f>+B64+B65</f>
        <v>23574799407.456429</v>
      </c>
      <c r="C66" s="1">
        <f t="shared" ref="C66:D66" si="10">+C64+C65</f>
        <v>26824440010.456429</v>
      </c>
      <c r="D66" s="1">
        <f t="shared" si="10"/>
        <v>29240093236.816429</v>
      </c>
      <c r="E66" s="1">
        <f t="shared" ref="E66" si="11">SUM(E64:E65)</f>
        <v>47999137233.406425</v>
      </c>
      <c r="F66" s="55"/>
      <c r="G66" s="60"/>
      <c r="H66" s="60"/>
      <c r="I66" s="60"/>
    </row>
    <row r="67" spans="1:9" x14ac:dyDescent="0.25">
      <c r="A67" s="35" t="s">
        <v>19</v>
      </c>
      <c r="B67" s="1">
        <f>B54</f>
        <v>8784310789.2799988</v>
      </c>
      <c r="C67" s="1">
        <f t="shared" ref="C67:D67" si="12">C54</f>
        <v>9974733207.3100014</v>
      </c>
      <c r="D67" s="1">
        <f t="shared" si="12"/>
        <v>10104768030.160002</v>
      </c>
      <c r="E67" s="1">
        <f>SUM(B67:D67)</f>
        <v>28863812026.75</v>
      </c>
      <c r="F67" s="20"/>
      <c r="G67" s="20"/>
      <c r="H67" s="57"/>
      <c r="I67" s="20"/>
    </row>
    <row r="68" spans="1:9" x14ac:dyDescent="0.25">
      <c r="A68" s="35" t="s">
        <v>20</v>
      </c>
      <c r="B68" s="1">
        <f>B66-B67</f>
        <v>14790488618.17643</v>
      </c>
      <c r="C68" s="1">
        <f>C66-C67</f>
        <v>16849706803.146427</v>
      </c>
      <c r="D68" s="1">
        <f>D66-D67</f>
        <v>19135325206.656425</v>
      </c>
      <c r="E68" s="1">
        <f>E66-E67</f>
        <v>19135325206.656425</v>
      </c>
    </row>
    <row r="69" spans="1:9" ht="15.75" thickBot="1" x14ac:dyDescent="0.3">
      <c r="A69" s="47"/>
      <c r="B69" s="5"/>
      <c r="C69" s="5"/>
      <c r="D69" s="5"/>
      <c r="E69" s="5"/>
    </row>
    <row r="70" spans="1:9" ht="15.75" thickTop="1" x14ac:dyDescent="0.25">
      <c r="A70" s="1" t="s">
        <v>85</v>
      </c>
    </row>
    <row r="71" spans="1:9" x14ac:dyDescent="0.25">
      <c r="A71" s="1"/>
    </row>
    <row r="74" spans="1:9" x14ac:dyDescent="0.25">
      <c r="A74" s="20" t="s">
        <v>97</v>
      </c>
    </row>
  </sheetData>
  <mergeCells count="14">
    <mergeCell ref="A25:E25"/>
    <mergeCell ref="A1:G1"/>
    <mergeCell ref="B2:D2"/>
    <mergeCell ref="A8:G8"/>
    <mergeCell ref="A9:G9"/>
    <mergeCell ref="A24:E24"/>
    <mergeCell ref="A59:E59"/>
    <mergeCell ref="A60:E60"/>
    <mergeCell ref="A26:E26"/>
    <mergeCell ref="A42:E42"/>
    <mergeCell ref="A43:E43"/>
    <mergeCell ref="A44:E44"/>
    <mergeCell ref="A57:E57"/>
    <mergeCell ref="A58:E5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zoomScaleNormal="100" workbookViewId="0">
      <selection activeCell="F71" sqref="F71"/>
    </sheetView>
  </sheetViews>
  <sheetFormatPr baseColWidth="10" defaultColWidth="11.5703125" defaultRowHeight="15" x14ac:dyDescent="0.25"/>
  <cols>
    <col min="1" max="1" width="60.42578125" style="20" customWidth="1"/>
    <col min="2" max="2" width="17.140625" style="1" bestFit="1" customWidth="1"/>
    <col min="3" max="5" width="17.7109375" style="1" bestFit="1" customWidth="1"/>
    <col min="6" max="6" width="17.85546875" style="1" bestFit="1" customWidth="1"/>
    <col min="7" max="7" width="17.140625" style="1" bestFit="1" customWidth="1"/>
    <col min="8" max="8" width="16.7109375" style="1" bestFit="1" customWidth="1"/>
    <col min="9" max="9" width="24.5703125" style="1" customWidth="1"/>
    <col min="10" max="16384" width="11.5703125" style="1"/>
  </cols>
  <sheetData>
    <row r="1" spans="1:8" ht="15" customHeight="1" x14ac:dyDescent="0.25">
      <c r="A1" s="80" t="s">
        <v>22</v>
      </c>
      <c r="B1" s="80"/>
      <c r="C1" s="80"/>
      <c r="D1" s="80"/>
      <c r="E1" s="80"/>
      <c r="F1" s="80"/>
      <c r="G1" s="80"/>
    </row>
    <row r="2" spans="1:8" s="16" customFormat="1" ht="15" customHeight="1" x14ac:dyDescent="0.25">
      <c r="A2" s="13" t="s">
        <v>0</v>
      </c>
      <c r="B2" s="81" t="s">
        <v>24</v>
      </c>
      <c r="C2" s="81"/>
      <c r="D2" s="81"/>
    </row>
    <row r="3" spans="1:8" s="16" customFormat="1" ht="15" customHeight="1" x14ac:dyDescent="0.25">
      <c r="A3" s="13" t="s">
        <v>1</v>
      </c>
      <c r="B3" s="14" t="s">
        <v>23</v>
      </c>
      <c r="C3" s="14"/>
      <c r="D3" s="14"/>
    </row>
    <row r="4" spans="1:8" s="16" customFormat="1" ht="15" customHeight="1" x14ac:dyDescent="0.25">
      <c r="A4" s="13" t="s">
        <v>11</v>
      </c>
      <c r="B4" s="14" t="s">
        <v>25</v>
      </c>
      <c r="C4" s="14"/>
      <c r="D4" s="14"/>
    </row>
    <row r="5" spans="1:8" s="16" customFormat="1" ht="15" customHeight="1" x14ac:dyDescent="0.25">
      <c r="A5" s="13" t="s">
        <v>37</v>
      </c>
      <c r="B5" s="15" t="s">
        <v>91</v>
      </c>
    </row>
    <row r="6" spans="1:8" s="16" customFormat="1" ht="15" customHeight="1" x14ac:dyDescent="0.25">
      <c r="A6" s="13"/>
      <c r="B6" s="51"/>
    </row>
    <row r="7" spans="1:8" ht="15" customHeight="1" x14ac:dyDescent="0.25">
      <c r="A7" s="50"/>
      <c r="B7" s="50"/>
      <c r="C7" s="50"/>
      <c r="D7" s="50"/>
      <c r="E7" s="50"/>
      <c r="F7" s="50"/>
      <c r="G7" s="50"/>
    </row>
    <row r="8" spans="1:8" ht="15" customHeight="1" x14ac:dyDescent="0.25">
      <c r="A8" s="80" t="s">
        <v>8</v>
      </c>
      <c r="B8" s="80"/>
      <c r="C8" s="80"/>
      <c r="D8" s="80"/>
      <c r="E8" s="80"/>
      <c r="F8" s="80"/>
      <c r="G8" s="80"/>
    </row>
    <row r="9" spans="1:8" ht="15" customHeight="1" x14ac:dyDescent="0.25">
      <c r="A9" s="80" t="s">
        <v>12</v>
      </c>
      <c r="B9" s="80"/>
      <c r="C9" s="80"/>
      <c r="D9" s="80"/>
      <c r="E9" s="80"/>
      <c r="F9" s="80"/>
      <c r="G9" s="80"/>
    </row>
    <row r="11" spans="1:8" ht="15" customHeight="1" thickBot="1" x14ac:dyDescent="0.3">
      <c r="A11" s="54" t="s">
        <v>79</v>
      </c>
      <c r="B11" s="8" t="s">
        <v>2</v>
      </c>
      <c r="C11" s="8" t="s">
        <v>68</v>
      </c>
      <c r="D11" s="8" t="s">
        <v>69</v>
      </c>
      <c r="E11" s="8" t="s">
        <v>70</v>
      </c>
      <c r="F11" s="8" t="s">
        <v>71</v>
      </c>
      <c r="G11" s="8" t="s">
        <v>39</v>
      </c>
    </row>
    <row r="12" spans="1:8" ht="15" customHeight="1" x14ac:dyDescent="0.25">
      <c r="A12" s="43"/>
    </row>
    <row r="13" spans="1:8" ht="15" customHeight="1" x14ac:dyDescent="0.25">
      <c r="A13" s="44" t="s">
        <v>28</v>
      </c>
      <c r="B13" s="1" t="s">
        <v>7</v>
      </c>
      <c r="C13" s="62">
        <f>C14+C15</f>
        <v>103669</v>
      </c>
      <c r="D13" s="62">
        <f>D14+D15</f>
        <v>104043</v>
      </c>
      <c r="E13" s="62">
        <f>E14+E15</f>
        <v>104390</v>
      </c>
      <c r="F13" s="1">
        <f>SUM(C13:E13)</f>
        <v>312102</v>
      </c>
      <c r="G13" s="1">
        <f>AVERAGE(C13:E13)</f>
        <v>104034</v>
      </c>
      <c r="H13" s="67"/>
    </row>
    <row r="14" spans="1:8" ht="15" customHeight="1" x14ac:dyDescent="0.25">
      <c r="A14" s="36" t="s">
        <v>26</v>
      </c>
      <c r="B14" s="2" t="s">
        <v>7</v>
      </c>
      <c r="C14" s="2">
        <v>75297</v>
      </c>
      <c r="D14" s="2">
        <v>75552</v>
      </c>
      <c r="E14" s="2">
        <v>75857</v>
      </c>
      <c r="F14" s="2">
        <f t="shared" ref="F14:F15" si="0">SUM(C14:E14)</f>
        <v>226706</v>
      </c>
      <c r="G14" s="2">
        <f>AVERAGE(C14:E14)</f>
        <v>75568.666666666672</v>
      </c>
    </row>
    <row r="15" spans="1:8" ht="15" customHeight="1" x14ac:dyDescent="0.25">
      <c r="A15" s="36" t="s">
        <v>27</v>
      </c>
      <c r="B15" s="2" t="s">
        <v>7</v>
      </c>
      <c r="C15" s="2">
        <v>28372</v>
      </c>
      <c r="D15" s="2">
        <v>28491</v>
      </c>
      <c r="E15" s="2">
        <v>28533</v>
      </c>
      <c r="F15" s="2">
        <f t="shared" si="0"/>
        <v>85396</v>
      </c>
      <c r="G15" s="2">
        <f>AVERAGE(C15:E15)</f>
        <v>28465.333333333332</v>
      </c>
    </row>
    <row r="16" spans="1:8" ht="15" customHeight="1" x14ac:dyDescent="0.25">
      <c r="A16" s="44" t="s">
        <v>80</v>
      </c>
      <c r="B16" s="1" t="s">
        <v>7</v>
      </c>
      <c r="C16" s="1">
        <v>3642</v>
      </c>
      <c r="D16" s="1">
        <v>3668</v>
      </c>
      <c r="E16" s="1">
        <v>3679</v>
      </c>
      <c r="F16" s="1">
        <f>SUM(C16:E16)</f>
        <v>10989</v>
      </c>
      <c r="G16" s="1">
        <f>AVERAGE(C16:E16)</f>
        <v>3663</v>
      </c>
    </row>
    <row r="17" spans="1:9" ht="15" customHeight="1" x14ac:dyDescent="0.25">
      <c r="A17" s="43"/>
    </row>
    <row r="18" spans="1:9" ht="15" customHeight="1" thickBot="1" x14ac:dyDescent="0.3">
      <c r="A18" s="46" t="s">
        <v>13</v>
      </c>
      <c r="B18" s="5"/>
      <c r="C18" s="5">
        <f>C13+C16</f>
        <v>107311</v>
      </c>
      <c r="D18" s="5">
        <f t="shared" ref="D18" si="1">D13+D16</f>
        <v>107711</v>
      </c>
      <c r="E18" s="5">
        <f>E13+E16</f>
        <v>108069</v>
      </c>
      <c r="F18" s="5">
        <f>F13+F16</f>
        <v>323091</v>
      </c>
      <c r="G18" s="5">
        <f>AVERAGE(C18:E18)</f>
        <v>107697</v>
      </c>
    </row>
    <row r="19" spans="1:9" ht="15" customHeight="1" thickTop="1" x14ac:dyDescent="0.25">
      <c r="A19" s="1" t="s">
        <v>66</v>
      </c>
    </row>
    <row r="20" spans="1:9" ht="15" customHeight="1" x14ac:dyDescent="0.25">
      <c r="A20" s="37" t="s">
        <v>40</v>
      </c>
    </row>
    <row r="21" spans="1:9" ht="15" customHeight="1" x14ac:dyDescent="0.25">
      <c r="A21" s="37" t="s">
        <v>41</v>
      </c>
    </row>
    <row r="23" spans="1:9" ht="15" customHeight="1" x14ac:dyDescent="0.25">
      <c r="A23" s="40"/>
      <c r="B23" s="40"/>
      <c r="C23" s="40"/>
      <c r="D23" s="40"/>
      <c r="E23" s="40"/>
      <c r="F23" s="41"/>
    </row>
    <row r="24" spans="1:9" ht="15" customHeight="1" x14ac:dyDescent="0.25">
      <c r="A24" s="82" t="s">
        <v>14</v>
      </c>
      <c r="B24" s="82"/>
      <c r="C24" s="82"/>
      <c r="D24" s="82"/>
      <c r="E24" s="82"/>
    </row>
    <row r="25" spans="1:9" ht="15" customHeight="1" x14ac:dyDescent="0.25">
      <c r="A25" s="80" t="s">
        <v>9</v>
      </c>
      <c r="B25" s="80"/>
      <c r="C25" s="80"/>
      <c r="D25" s="80"/>
      <c r="E25" s="80"/>
    </row>
    <row r="26" spans="1:9" ht="15" customHeight="1" x14ac:dyDescent="0.25">
      <c r="A26" s="80" t="s">
        <v>42</v>
      </c>
      <c r="B26" s="80"/>
      <c r="C26" s="80"/>
      <c r="D26" s="80"/>
      <c r="E26" s="80"/>
    </row>
    <row r="28" spans="1:9" ht="15" customHeight="1" thickBot="1" x14ac:dyDescent="0.3">
      <c r="A28" s="54" t="s">
        <v>79</v>
      </c>
      <c r="B28" s="8" t="s">
        <v>68</v>
      </c>
      <c r="C28" s="8" t="s">
        <v>69</v>
      </c>
      <c r="D28" s="8" t="s">
        <v>70</v>
      </c>
      <c r="E28" s="8" t="s">
        <v>72</v>
      </c>
      <c r="F28" s="70"/>
      <c r="G28" s="67"/>
    </row>
    <row r="29" spans="1:9" ht="15" customHeight="1" x14ac:dyDescent="0.25">
      <c r="A29" s="43"/>
      <c r="F29" s="71"/>
    </row>
    <row r="30" spans="1:9" x14ac:dyDescent="0.25">
      <c r="A30" s="44" t="s">
        <v>28</v>
      </c>
      <c r="B30" s="1">
        <v>7497185136.789999</v>
      </c>
      <c r="C30" s="1">
        <v>7843079983.9800014</v>
      </c>
      <c r="D30" s="1">
        <v>8311127788.9100008</v>
      </c>
      <c r="E30" s="1">
        <f>SUM(B30:D30)</f>
        <v>23651392909.68</v>
      </c>
      <c r="F30" s="71"/>
      <c r="H30" s="1" t="s">
        <v>87</v>
      </c>
      <c r="I30" s="1" t="s">
        <v>13</v>
      </c>
    </row>
    <row r="31" spans="1:9" x14ac:dyDescent="0.25">
      <c r="A31" s="36" t="s">
        <v>26</v>
      </c>
      <c r="B31" s="24">
        <f>(C14/C13)*B30</f>
        <v>5445365048.8080006</v>
      </c>
      <c r="C31" s="24">
        <f t="shared" ref="C31:D31" si="2">(D14/D13)*C30</f>
        <v>5695341146.9263391</v>
      </c>
      <c r="D31" s="24">
        <f t="shared" si="2"/>
        <v>6039440757.5758781</v>
      </c>
      <c r="E31" s="24">
        <f t="shared" ref="E31:E32" si="3">SUM(B31:D31)</f>
        <v>17180146953.310219</v>
      </c>
      <c r="F31" s="70"/>
      <c r="H31" s="1">
        <f>(E31/E30)*E37</f>
        <v>6023099611.4063101</v>
      </c>
      <c r="I31" s="1">
        <f>E31+H31</f>
        <v>23203246564.71653</v>
      </c>
    </row>
    <row r="32" spans="1:9" x14ac:dyDescent="0.25">
      <c r="A32" s="36" t="s">
        <v>27</v>
      </c>
      <c r="B32" s="24">
        <f>(C15/C13)*B30</f>
        <v>2051820087.9819989</v>
      </c>
      <c r="C32" s="24">
        <f t="shared" ref="C32:D32" si="4">(D15/D13)*C30</f>
        <v>2147738837.0536628</v>
      </c>
      <c r="D32" s="24">
        <f t="shared" si="4"/>
        <v>2271687031.3341227</v>
      </c>
      <c r="E32" s="24">
        <f t="shared" si="3"/>
        <v>6471245956.3697844</v>
      </c>
      <c r="F32" s="70"/>
      <c r="H32" s="1">
        <f>(E32/E30)*E37</f>
        <v>2268720931.8436909</v>
      </c>
      <c r="I32" s="1">
        <f>E32+H32</f>
        <v>8739966888.2134743</v>
      </c>
    </row>
    <row r="33" spans="1:7" x14ac:dyDescent="0.25">
      <c r="A33" s="44" t="s">
        <v>80</v>
      </c>
      <c r="B33" s="1">
        <v>946203911.95000005</v>
      </c>
      <c r="C33" s="1">
        <v>961149071.75</v>
      </c>
      <c r="D33" s="1">
        <v>944107947.89999998</v>
      </c>
      <c r="E33" s="1">
        <f t="shared" ref="E33:E37" si="5">SUM(B33:D33)</f>
        <v>2851460931.5999999</v>
      </c>
      <c r="F33" s="71"/>
    </row>
    <row r="34" spans="1:7" x14ac:dyDescent="0.25">
      <c r="A34" s="43" t="s">
        <v>29</v>
      </c>
      <c r="B34" s="1">
        <f>SUM(B35:B37)</f>
        <v>1565248139.2399998</v>
      </c>
      <c r="C34" s="1">
        <f t="shared" ref="C34:D34" si="6">SUM(C35:C37)</f>
        <v>5545956927.9200001</v>
      </c>
      <c r="D34" s="1">
        <f t="shared" si="6"/>
        <v>6273573962.7199993</v>
      </c>
      <c r="E34" s="63">
        <f t="shared" si="5"/>
        <v>13384779029.879999</v>
      </c>
      <c r="F34" s="71"/>
      <c r="G34" s="67"/>
    </row>
    <row r="35" spans="1:7" x14ac:dyDescent="0.25">
      <c r="A35" s="45" t="s">
        <v>30</v>
      </c>
      <c r="B35" s="1">
        <v>1193081472.5699999</v>
      </c>
      <c r="C35" s="1">
        <v>900000000</v>
      </c>
      <c r="D35" s="1">
        <v>1883377014.05</v>
      </c>
      <c r="E35" s="1">
        <f t="shared" si="5"/>
        <v>3976458486.6199999</v>
      </c>
      <c r="F35" s="71"/>
    </row>
    <row r="36" spans="1:7" x14ac:dyDescent="0.25">
      <c r="A36" s="45" t="s">
        <v>31</v>
      </c>
      <c r="B36" s="1">
        <v>372166666.66999996</v>
      </c>
      <c r="C36" s="1">
        <v>372166666.66999996</v>
      </c>
      <c r="D36" s="1">
        <v>372166666.66999996</v>
      </c>
      <c r="E36" s="1">
        <f t="shared" si="5"/>
        <v>1116500000.0099998</v>
      </c>
      <c r="F36" s="71"/>
    </row>
    <row r="37" spans="1:7" x14ac:dyDescent="0.25">
      <c r="A37" s="43" t="s">
        <v>73</v>
      </c>
      <c r="B37" s="1">
        <v>0</v>
      </c>
      <c r="C37" s="1">
        <v>4273790261.25</v>
      </c>
      <c r="D37" s="1">
        <v>4018030282</v>
      </c>
      <c r="E37" s="1">
        <f t="shared" si="5"/>
        <v>8291820543.25</v>
      </c>
      <c r="F37" s="71"/>
    </row>
    <row r="38" spans="1:7" ht="15.75" thickBot="1" x14ac:dyDescent="0.3">
      <c r="A38" s="46" t="s">
        <v>13</v>
      </c>
      <c r="B38" s="5">
        <f>B30+B33+B34</f>
        <v>10008637187.98</v>
      </c>
      <c r="C38" s="5">
        <f t="shared" ref="C38:E38" si="7">C30+C33+C34</f>
        <v>14350185983.650002</v>
      </c>
      <c r="D38" s="5">
        <f t="shared" si="7"/>
        <v>15528809699.530001</v>
      </c>
      <c r="E38" s="5">
        <f t="shared" si="7"/>
        <v>39887632871.159996</v>
      </c>
      <c r="F38" s="71"/>
    </row>
    <row r="39" spans="1:7" ht="15.75" thickTop="1" x14ac:dyDescent="0.25">
      <c r="A39" s="20" t="s">
        <v>98</v>
      </c>
    </row>
    <row r="41" spans="1:7" x14ac:dyDescent="0.25">
      <c r="A41" s="1"/>
    </row>
    <row r="42" spans="1:7" x14ac:dyDescent="0.25">
      <c r="A42" s="80" t="s">
        <v>15</v>
      </c>
      <c r="B42" s="80"/>
      <c r="C42" s="80"/>
      <c r="D42" s="80"/>
      <c r="E42" s="80"/>
    </row>
    <row r="43" spans="1:7" x14ac:dyDescent="0.25">
      <c r="A43" s="80" t="s">
        <v>9</v>
      </c>
      <c r="B43" s="80"/>
      <c r="C43" s="80"/>
      <c r="D43" s="80"/>
      <c r="E43" s="80"/>
    </row>
    <row r="44" spans="1:7" x14ac:dyDescent="0.25">
      <c r="A44" s="80" t="s">
        <v>42</v>
      </c>
      <c r="B44" s="80"/>
      <c r="C44" s="80"/>
      <c r="D44" s="80"/>
      <c r="E44" s="80"/>
    </row>
    <row r="46" spans="1:7" ht="15.75" thickBot="1" x14ac:dyDescent="0.3">
      <c r="A46" s="42" t="s">
        <v>10</v>
      </c>
      <c r="B46" s="8" t="s">
        <v>68</v>
      </c>
      <c r="C46" s="8" t="s">
        <v>69</v>
      </c>
      <c r="D46" s="8" t="s">
        <v>70</v>
      </c>
      <c r="E46" s="8" t="s">
        <v>72</v>
      </c>
    </row>
    <row r="47" spans="1:7" x14ac:dyDescent="0.25">
      <c r="A47" s="43"/>
    </row>
    <row r="48" spans="1:7" x14ac:dyDescent="0.25">
      <c r="A48" s="43" t="s">
        <v>34</v>
      </c>
      <c r="B48" s="1">
        <f>+B49+B50+B51</f>
        <v>8443389048.7399988</v>
      </c>
      <c r="C48" s="1">
        <f t="shared" ref="C48:D48" si="8">+C49+C50+C51</f>
        <v>13078019316.980001</v>
      </c>
      <c r="D48" s="1">
        <f t="shared" si="8"/>
        <v>13273266018.810001</v>
      </c>
      <c r="E48" s="1">
        <f>SUM(B48:D48)</f>
        <v>34794674384.529999</v>
      </c>
    </row>
    <row r="49" spans="1:12" x14ac:dyDescent="0.25">
      <c r="A49" s="45" t="s">
        <v>54</v>
      </c>
      <c r="B49" s="1">
        <v>7497185136.789999</v>
      </c>
      <c r="C49" s="1">
        <v>7843079983.9800014</v>
      </c>
      <c r="D49" s="1">
        <v>8311127788.9100008</v>
      </c>
      <c r="E49" s="1">
        <f t="shared" ref="E49:E53" si="9">SUM(B49:D49)</f>
        <v>23651392909.68</v>
      </c>
    </row>
    <row r="50" spans="1:12" x14ac:dyDescent="0.25">
      <c r="A50" s="25" t="s">
        <v>81</v>
      </c>
      <c r="B50" s="1">
        <v>946203911.95000005</v>
      </c>
      <c r="C50" s="1">
        <v>961149071.75</v>
      </c>
      <c r="D50" s="1">
        <v>944107947.89999998</v>
      </c>
      <c r="E50" s="1">
        <f t="shared" si="9"/>
        <v>2851460931.5999999</v>
      </c>
    </row>
    <row r="51" spans="1:12" x14ac:dyDescent="0.25">
      <c r="A51" s="45" t="s">
        <v>33</v>
      </c>
      <c r="B51" s="1">
        <v>0</v>
      </c>
      <c r="C51" s="1">
        <v>4273790261.25</v>
      </c>
      <c r="D51" s="1">
        <v>4018030282</v>
      </c>
      <c r="E51" s="1">
        <f t="shared" si="9"/>
        <v>8291820543.25</v>
      </c>
    </row>
    <row r="52" spans="1:12" x14ac:dyDescent="0.25">
      <c r="A52" s="43" t="s">
        <v>35</v>
      </c>
      <c r="B52" s="1">
        <v>1193081472.5699999</v>
      </c>
      <c r="C52" s="1">
        <v>900000000</v>
      </c>
      <c r="D52" s="1">
        <v>1883377014.05</v>
      </c>
      <c r="E52" s="1">
        <f t="shared" si="9"/>
        <v>3976458486.6199999</v>
      </c>
    </row>
    <row r="53" spans="1:12" x14ac:dyDescent="0.25">
      <c r="A53" s="43" t="s">
        <v>36</v>
      </c>
      <c r="B53" s="1">
        <v>372166666.66999996</v>
      </c>
      <c r="C53" s="1">
        <v>372166666.66999996</v>
      </c>
      <c r="D53" s="1">
        <v>372166666.66999996</v>
      </c>
      <c r="E53" s="1">
        <f t="shared" si="9"/>
        <v>1116500000.0099998</v>
      </c>
    </row>
    <row r="54" spans="1:12" ht="15.75" thickBot="1" x14ac:dyDescent="0.3">
      <c r="A54" s="46" t="s">
        <v>13</v>
      </c>
      <c r="B54" s="5">
        <f>B48+B52+B53</f>
        <v>10008637187.98</v>
      </c>
      <c r="C54" s="5">
        <f t="shared" ref="C54:E54" si="10">C48+C52+C53</f>
        <v>14350185983.650002</v>
      </c>
      <c r="D54" s="5">
        <f t="shared" si="10"/>
        <v>15528809699.530001</v>
      </c>
      <c r="E54" s="5">
        <f t="shared" si="10"/>
        <v>39887632871.160004</v>
      </c>
      <c r="F54" s="67"/>
    </row>
    <row r="55" spans="1:12" ht="15.75" thickTop="1" x14ac:dyDescent="0.25">
      <c r="A55" s="53" t="s">
        <v>99</v>
      </c>
    </row>
    <row r="57" spans="1:12" x14ac:dyDescent="0.25">
      <c r="A57" s="40"/>
      <c r="B57" s="40"/>
      <c r="C57" s="40"/>
      <c r="D57" s="40"/>
      <c r="E57" s="40"/>
    </row>
    <row r="58" spans="1:12" x14ac:dyDescent="0.25">
      <c r="A58" s="80" t="s">
        <v>21</v>
      </c>
      <c r="B58" s="80"/>
      <c r="C58" s="80"/>
      <c r="D58" s="80"/>
      <c r="E58" s="80"/>
    </row>
    <row r="59" spans="1:12" x14ac:dyDescent="0.25">
      <c r="A59" s="80" t="s">
        <v>16</v>
      </c>
      <c r="B59" s="80"/>
      <c r="C59" s="80"/>
      <c r="D59" s="80"/>
      <c r="E59" s="80"/>
    </row>
    <row r="60" spans="1:12" x14ac:dyDescent="0.25">
      <c r="A60" s="80" t="s">
        <v>42</v>
      </c>
      <c r="B60" s="80"/>
      <c r="C60" s="80"/>
      <c r="D60" s="80"/>
      <c r="E60" s="80"/>
    </row>
    <row r="62" spans="1:12" ht="15.75" thickBot="1" x14ac:dyDescent="0.3">
      <c r="A62" s="42" t="s">
        <v>10</v>
      </c>
      <c r="B62" s="8" t="s">
        <v>68</v>
      </c>
      <c r="C62" s="8" t="s">
        <v>69</v>
      </c>
      <c r="D62" s="8" t="s">
        <v>70</v>
      </c>
      <c r="E62" s="8" t="s">
        <v>72</v>
      </c>
    </row>
    <row r="63" spans="1:12" x14ac:dyDescent="0.25">
      <c r="A63" s="43"/>
    </row>
    <row r="64" spans="1:12" x14ac:dyDescent="0.25">
      <c r="A64" s="35" t="s">
        <v>43</v>
      </c>
      <c r="B64" s="1">
        <f>'3T'!E68</f>
        <v>19135325206.656425</v>
      </c>
      <c r="C64" s="1">
        <f>B68</f>
        <v>20145227310.616425</v>
      </c>
      <c r="D64" s="1">
        <f>C68</f>
        <v>14275466912.156425</v>
      </c>
      <c r="E64" s="1">
        <f>B64</f>
        <v>19135325206.656425</v>
      </c>
      <c r="G64" s="57"/>
      <c r="H64" s="20"/>
      <c r="I64" s="20"/>
      <c r="J64" s="20"/>
      <c r="K64" s="20"/>
      <c r="L64" s="20"/>
    </row>
    <row r="65" spans="1:12" x14ac:dyDescent="0.25">
      <c r="A65" s="35" t="s">
        <v>17</v>
      </c>
      <c r="B65" s="1">
        <v>11018539291.939999</v>
      </c>
      <c r="C65" s="1">
        <v>8480425585.1900005</v>
      </c>
      <c r="D65" s="1">
        <v>9555284836.5400009</v>
      </c>
      <c r="E65" s="1">
        <f>SUM(B65:D65)</f>
        <v>29054249713.669998</v>
      </c>
      <c r="G65" s="58"/>
      <c r="H65" s="58"/>
      <c r="I65" s="58"/>
      <c r="J65" s="20"/>
      <c r="K65" s="20"/>
      <c r="L65" s="20"/>
    </row>
    <row r="66" spans="1:12" x14ac:dyDescent="0.25">
      <c r="A66" s="35" t="s">
        <v>18</v>
      </c>
      <c r="B66" s="1">
        <f>B64+B65</f>
        <v>30153864498.596424</v>
      </c>
      <c r="C66" s="1">
        <f t="shared" ref="C66:E66" si="11">C64+C65</f>
        <v>28625652895.806427</v>
      </c>
      <c r="D66" s="1">
        <f t="shared" si="11"/>
        <v>23830751748.696426</v>
      </c>
      <c r="E66" s="1">
        <f t="shared" si="11"/>
        <v>48189574920.326424</v>
      </c>
      <c r="F66" s="55"/>
      <c r="G66" s="60"/>
      <c r="H66" s="60"/>
      <c r="I66" s="60"/>
      <c r="J66" s="20"/>
      <c r="K66" s="20"/>
      <c r="L66" s="20"/>
    </row>
    <row r="67" spans="1:12" x14ac:dyDescent="0.25">
      <c r="A67" s="35" t="s">
        <v>19</v>
      </c>
      <c r="B67" s="1">
        <f>B54</f>
        <v>10008637187.98</v>
      </c>
      <c r="C67" s="1">
        <f t="shared" ref="C67:D67" si="12">C54</f>
        <v>14350185983.650002</v>
      </c>
      <c r="D67" s="1">
        <f t="shared" si="12"/>
        <v>15528809699.530001</v>
      </c>
      <c r="E67" s="1">
        <f>SUM(B67:D67)</f>
        <v>39887632871.160004</v>
      </c>
    </row>
    <row r="68" spans="1:12" x14ac:dyDescent="0.25">
      <c r="A68" s="35" t="s">
        <v>20</v>
      </c>
      <c r="B68" s="1">
        <f>B66-B67</f>
        <v>20145227310.616425</v>
      </c>
      <c r="C68" s="1">
        <f t="shared" ref="C68:E68" si="13">C66-C67</f>
        <v>14275466912.156425</v>
      </c>
      <c r="D68" s="1">
        <f t="shared" si="13"/>
        <v>8301942049.1664257</v>
      </c>
      <c r="E68" s="1">
        <f t="shared" si="13"/>
        <v>8301942049.16642</v>
      </c>
    </row>
    <row r="69" spans="1:12" ht="15.75" thickBot="1" x14ac:dyDescent="0.3">
      <c r="A69" s="47"/>
      <c r="B69" s="5"/>
      <c r="C69" s="5"/>
      <c r="D69" s="5"/>
      <c r="E69" s="5"/>
    </row>
    <row r="70" spans="1:12" ht="15.75" thickTop="1" x14ac:dyDescent="0.25">
      <c r="A70" s="53" t="s">
        <v>99</v>
      </c>
    </row>
    <row r="71" spans="1:12" x14ac:dyDescent="0.25">
      <c r="A71" s="1"/>
    </row>
    <row r="74" spans="1:12" x14ac:dyDescent="0.25">
      <c r="A74" s="20" t="s">
        <v>100</v>
      </c>
    </row>
  </sheetData>
  <mergeCells count="13">
    <mergeCell ref="A60:E60"/>
    <mergeCell ref="A26:E26"/>
    <mergeCell ref="A42:E42"/>
    <mergeCell ref="A43:E43"/>
    <mergeCell ref="A44:E44"/>
    <mergeCell ref="A58:E58"/>
    <mergeCell ref="A59:E59"/>
    <mergeCell ref="A25:E25"/>
    <mergeCell ref="A1:G1"/>
    <mergeCell ref="B2:D2"/>
    <mergeCell ref="A8:G8"/>
    <mergeCell ref="A9:G9"/>
    <mergeCell ref="A24:E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zoomScale="90" zoomScaleNormal="90" workbookViewId="0">
      <selection activeCell="A39" sqref="A39"/>
    </sheetView>
  </sheetViews>
  <sheetFormatPr baseColWidth="10" defaultColWidth="11.42578125" defaultRowHeight="15" x14ac:dyDescent="0.25"/>
  <cols>
    <col min="1" max="1" width="68.7109375" style="1" customWidth="1"/>
    <col min="2" max="2" width="18.5703125" style="1" customWidth="1"/>
    <col min="3" max="3" width="18.42578125" style="1" customWidth="1"/>
    <col min="4" max="4" width="19.42578125" style="1" customWidth="1"/>
    <col min="5" max="5" width="18" style="1" bestFit="1" customWidth="1"/>
    <col min="6" max="16384" width="11.42578125" style="1"/>
  </cols>
  <sheetData>
    <row r="1" spans="1:7" x14ac:dyDescent="0.25">
      <c r="A1" s="84" t="s">
        <v>22</v>
      </c>
      <c r="B1" s="84"/>
      <c r="C1" s="84"/>
      <c r="D1" s="84"/>
      <c r="E1" s="84"/>
    </row>
    <row r="2" spans="1:7" x14ac:dyDescent="0.25">
      <c r="A2" s="29" t="s">
        <v>0</v>
      </c>
      <c r="B2" s="16" t="s">
        <v>24</v>
      </c>
    </row>
    <row r="3" spans="1:7" x14ac:dyDescent="0.25">
      <c r="A3" s="29" t="s">
        <v>1</v>
      </c>
      <c r="B3" s="16" t="s">
        <v>23</v>
      </c>
    </row>
    <row r="4" spans="1:7" x14ac:dyDescent="0.25">
      <c r="A4" s="29" t="s">
        <v>11</v>
      </c>
      <c r="B4" s="16" t="s">
        <v>25</v>
      </c>
    </row>
    <row r="5" spans="1:7" x14ac:dyDescent="0.25">
      <c r="A5" s="29" t="s">
        <v>37</v>
      </c>
      <c r="B5" s="15" t="s">
        <v>92</v>
      </c>
    </row>
    <row r="6" spans="1:7" x14ac:dyDescent="0.25">
      <c r="A6" s="30"/>
      <c r="B6" s="31"/>
    </row>
    <row r="8" spans="1:7" x14ac:dyDescent="0.25">
      <c r="A8" s="84" t="s">
        <v>8</v>
      </c>
      <c r="B8" s="84"/>
      <c r="C8" s="84"/>
      <c r="D8" s="84"/>
      <c r="E8" s="84"/>
    </row>
    <row r="9" spans="1:7" x14ac:dyDescent="0.25">
      <c r="A9" s="84" t="s">
        <v>12</v>
      </c>
      <c r="B9" s="84"/>
      <c r="C9" s="84"/>
      <c r="D9" s="84"/>
      <c r="E9" s="84"/>
    </row>
    <row r="11" spans="1:7" ht="15.75" thickBot="1" x14ac:dyDescent="0.3">
      <c r="A11" s="54" t="s">
        <v>79</v>
      </c>
      <c r="B11" s="33" t="s">
        <v>2</v>
      </c>
      <c r="C11" s="34" t="s">
        <v>6</v>
      </c>
      <c r="D11" s="34" t="s">
        <v>48</v>
      </c>
      <c r="E11" s="34" t="s">
        <v>55</v>
      </c>
      <c r="F11" s="34" t="s">
        <v>56</v>
      </c>
    </row>
    <row r="12" spans="1:7" x14ac:dyDescent="0.25">
      <c r="A12" s="35"/>
    </row>
    <row r="13" spans="1:7" x14ac:dyDescent="0.25">
      <c r="A13" s="35" t="s">
        <v>28</v>
      </c>
      <c r="B13" s="1" t="s">
        <v>7</v>
      </c>
      <c r="C13" s="62">
        <f>C14+C15</f>
        <v>302604</v>
      </c>
      <c r="D13" s="62">
        <f>D14+D15</f>
        <v>305454</v>
      </c>
      <c r="E13" s="1">
        <f>SUM(C13:D13)</f>
        <v>608058</v>
      </c>
      <c r="F13" s="1">
        <f>+E13/6</f>
        <v>101343</v>
      </c>
      <c r="G13" s="67"/>
    </row>
    <row r="14" spans="1:7" x14ac:dyDescent="0.25">
      <c r="A14" s="36" t="s">
        <v>26</v>
      </c>
      <c r="B14" s="2" t="s">
        <v>7</v>
      </c>
      <c r="C14" s="2">
        <f>+IT!F14</f>
        <v>219045</v>
      </c>
      <c r="D14" s="2">
        <f>+'2T'!F14</f>
        <v>221563</v>
      </c>
      <c r="E14" s="2">
        <f t="shared" ref="E14:E16" si="0">SUM(C14:D14)</f>
        <v>440608</v>
      </c>
      <c r="F14" s="2">
        <f t="shared" ref="F14:F18" si="1">+E14/6</f>
        <v>73434.666666666672</v>
      </c>
    </row>
    <row r="15" spans="1:7" x14ac:dyDescent="0.25">
      <c r="A15" s="36" t="s">
        <v>27</v>
      </c>
      <c r="B15" s="2" t="s">
        <v>7</v>
      </c>
      <c r="C15" s="2">
        <f>+IT!F15</f>
        <v>83559</v>
      </c>
      <c r="D15" s="2">
        <f>+'2T'!F15</f>
        <v>83891</v>
      </c>
      <c r="E15" s="2">
        <f t="shared" si="0"/>
        <v>167450</v>
      </c>
      <c r="F15" s="2">
        <f t="shared" si="1"/>
        <v>27908.333333333332</v>
      </c>
    </row>
    <row r="16" spans="1:7" x14ac:dyDescent="0.25">
      <c r="A16" s="44" t="s">
        <v>80</v>
      </c>
      <c r="B16" s="1" t="s">
        <v>7</v>
      </c>
      <c r="C16" s="1">
        <f>+IT!F16</f>
        <v>10432</v>
      </c>
      <c r="D16" s="1">
        <f>+'2T'!F16</f>
        <v>10580</v>
      </c>
      <c r="E16" s="1">
        <f t="shared" si="0"/>
        <v>21012</v>
      </c>
      <c r="F16" s="1">
        <f t="shared" si="1"/>
        <v>3502</v>
      </c>
    </row>
    <row r="17" spans="1:7" x14ac:dyDescent="0.25">
      <c r="A17" s="35"/>
      <c r="B17" s="3"/>
    </row>
    <row r="18" spans="1:7" ht="15.75" thickBot="1" x14ac:dyDescent="0.3">
      <c r="A18" s="32" t="s">
        <v>13</v>
      </c>
      <c r="B18" s="33"/>
      <c r="C18" s="5">
        <f>C13+C16</f>
        <v>313036</v>
      </c>
      <c r="D18" s="5">
        <f>D13+D16</f>
        <v>316034</v>
      </c>
      <c r="E18" s="69">
        <f>+E13+E16</f>
        <v>629070</v>
      </c>
      <c r="F18" s="5">
        <f t="shared" si="1"/>
        <v>104845</v>
      </c>
      <c r="G18" s="67"/>
    </row>
    <row r="19" spans="1:7" ht="15.75" thickTop="1" x14ac:dyDescent="0.25">
      <c r="A19" s="1" t="s">
        <v>66</v>
      </c>
    </row>
    <row r="20" spans="1:7" x14ac:dyDescent="0.25">
      <c r="A20" s="37" t="s">
        <v>57</v>
      </c>
    </row>
    <row r="21" spans="1:7" x14ac:dyDescent="0.25">
      <c r="A21" s="37" t="s">
        <v>67</v>
      </c>
    </row>
    <row r="24" spans="1:7" x14ac:dyDescent="0.25">
      <c r="A24" s="84" t="s">
        <v>14</v>
      </c>
      <c r="B24" s="84"/>
      <c r="C24" s="84"/>
      <c r="D24" s="84"/>
    </row>
    <row r="25" spans="1:7" x14ac:dyDescent="0.25">
      <c r="A25" s="84" t="s">
        <v>9</v>
      </c>
      <c r="B25" s="84"/>
      <c r="C25" s="84"/>
      <c r="D25" s="84"/>
    </row>
    <row r="26" spans="1:7" x14ac:dyDescent="0.25">
      <c r="A26" s="84" t="s">
        <v>42</v>
      </c>
      <c r="B26" s="84"/>
      <c r="C26" s="84"/>
      <c r="D26" s="84"/>
    </row>
    <row r="28" spans="1:7" ht="15.75" thickBot="1" x14ac:dyDescent="0.3">
      <c r="A28" s="54" t="s">
        <v>79</v>
      </c>
      <c r="B28" s="34" t="s">
        <v>6</v>
      </c>
      <c r="C28" s="34" t="s">
        <v>48</v>
      </c>
      <c r="D28" s="34" t="s">
        <v>58</v>
      </c>
    </row>
    <row r="29" spans="1:7" x14ac:dyDescent="0.25">
      <c r="A29" s="35"/>
    </row>
    <row r="30" spans="1:7" x14ac:dyDescent="0.25">
      <c r="A30" s="35" t="s">
        <v>28</v>
      </c>
      <c r="B30" s="1">
        <f>+IT!E30</f>
        <v>21229736098.25</v>
      </c>
      <c r="C30" s="1">
        <f>+'2T'!E30</f>
        <v>21663568258.579998</v>
      </c>
      <c r="D30" s="1">
        <f>SUM(B30:C30)</f>
        <v>42893304356.830002</v>
      </c>
    </row>
    <row r="31" spans="1:7" x14ac:dyDescent="0.25">
      <c r="A31" s="36" t="s">
        <v>26</v>
      </c>
      <c r="B31" s="2">
        <f>+IT!E31</f>
        <v>15368202913.89452</v>
      </c>
      <c r="C31" s="2">
        <f>+'2T'!E31</f>
        <v>15712851917.934532</v>
      </c>
      <c r="D31" s="2">
        <f t="shared" ref="D31:D32" si="2">SUM(B31:C31)</f>
        <v>31081054831.829052</v>
      </c>
    </row>
    <row r="32" spans="1:7" x14ac:dyDescent="0.25">
      <c r="A32" s="36" t="s">
        <v>27</v>
      </c>
      <c r="B32" s="2">
        <f>+IT!E32</f>
        <v>5861533184.3554802</v>
      </c>
      <c r="C32" s="2">
        <f>+'2T'!E32</f>
        <v>5950716340.6454659</v>
      </c>
      <c r="D32" s="2">
        <f t="shared" si="2"/>
        <v>11812249525.000946</v>
      </c>
    </row>
    <row r="33" spans="1:4" x14ac:dyDescent="0.25">
      <c r="A33" s="44" t="s">
        <v>80</v>
      </c>
      <c r="B33" s="1">
        <f>+IT!E33</f>
        <v>2673683176</v>
      </c>
      <c r="C33" s="1">
        <f>+'2T'!E33</f>
        <v>2689034370.1500001</v>
      </c>
      <c r="D33" s="1">
        <f t="shared" ref="D33:D36" si="3">SUM(B33:C33)</f>
        <v>5362717546.1499996</v>
      </c>
    </row>
    <row r="34" spans="1:4" x14ac:dyDescent="0.25">
      <c r="A34" s="35" t="s">
        <v>29</v>
      </c>
      <c r="B34" s="1">
        <f>+IT!E34</f>
        <v>4340527114.6199999</v>
      </c>
      <c r="C34" s="1">
        <f>+'2T'!E34</f>
        <v>4907685811.3799992</v>
      </c>
      <c r="D34" s="1">
        <f t="shared" si="3"/>
        <v>9248212926</v>
      </c>
    </row>
    <row r="35" spans="1:4" x14ac:dyDescent="0.25">
      <c r="A35" s="61" t="s">
        <v>30</v>
      </c>
      <c r="B35" s="1">
        <f>+IT!E35</f>
        <v>3224027114.6199999</v>
      </c>
      <c r="C35" s="1">
        <f>+'2T'!E35</f>
        <v>3508485807.3599997</v>
      </c>
      <c r="D35" s="1">
        <f t="shared" si="3"/>
        <v>6732512921.9799995</v>
      </c>
    </row>
    <row r="36" spans="1:4" x14ac:dyDescent="0.25">
      <c r="A36" s="61" t="s">
        <v>31</v>
      </c>
      <c r="B36" s="1">
        <f>+IT!E36</f>
        <v>1116500000</v>
      </c>
      <c r="C36" s="1">
        <f>+'2T'!E36</f>
        <v>1399200004.02</v>
      </c>
      <c r="D36" s="1">
        <f t="shared" si="3"/>
        <v>2515700004.02</v>
      </c>
    </row>
    <row r="37" spans="1:4" x14ac:dyDescent="0.25">
      <c r="A37" s="44" t="s">
        <v>73</v>
      </c>
    </row>
    <row r="38" spans="1:4" ht="15.75" thickBot="1" x14ac:dyDescent="0.3">
      <c r="A38" s="32" t="s">
        <v>13</v>
      </c>
      <c r="B38" s="5">
        <f>+B30+B33+B34</f>
        <v>28243946388.869999</v>
      </c>
      <c r="C38" s="5">
        <f t="shared" ref="C38:D38" si="4">+C30+C33+C34</f>
        <v>29260288440.110001</v>
      </c>
      <c r="D38" s="5">
        <f t="shared" si="4"/>
        <v>57504234828.980003</v>
      </c>
    </row>
    <row r="39" spans="1:4" ht="15.75" thickTop="1" x14ac:dyDescent="0.25">
      <c r="A39" s="20" t="s">
        <v>98</v>
      </c>
    </row>
    <row r="42" spans="1:4" x14ac:dyDescent="0.25">
      <c r="A42" s="84" t="s">
        <v>15</v>
      </c>
      <c r="B42" s="84"/>
      <c r="C42" s="84"/>
      <c r="D42" s="84"/>
    </row>
    <row r="43" spans="1:4" x14ac:dyDescent="0.25">
      <c r="A43" s="84" t="s">
        <v>9</v>
      </c>
      <c r="B43" s="84"/>
      <c r="C43" s="84"/>
      <c r="D43" s="84"/>
    </row>
    <row r="44" spans="1:4" x14ac:dyDescent="0.25">
      <c r="A44" s="84" t="s">
        <v>42</v>
      </c>
      <c r="B44" s="84"/>
      <c r="C44" s="84"/>
      <c r="D44" s="84"/>
    </row>
    <row r="46" spans="1:4" ht="15.75" thickBot="1" x14ac:dyDescent="0.3">
      <c r="A46" s="19" t="s">
        <v>10</v>
      </c>
      <c r="B46" s="8" t="s">
        <v>59</v>
      </c>
      <c r="C46" s="8" t="s">
        <v>48</v>
      </c>
      <c r="D46" s="8" t="s">
        <v>58</v>
      </c>
    </row>
    <row r="47" spans="1:4" x14ac:dyDescent="0.25">
      <c r="A47" s="20"/>
    </row>
    <row r="48" spans="1:4" x14ac:dyDescent="0.25">
      <c r="A48" s="20" t="s">
        <v>34</v>
      </c>
      <c r="B48" s="1">
        <f>+IT!E48</f>
        <v>23903419274.25</v>
      </c>
      <c r="C48" s="1">
        <f>+'2T'!E48</f>
        <v>24352602628.73</v>
      </c>
      <c r="D48" s="1">
        <f>SUM(B48:C48)</f>
        <v>48256021902.979996</v>
      </c>
    </row>
    <row r="49" spans="1:5" x14ac:dyDescent="0.25">
      <c r="A49" s="25" t="s">
        <v>32</v>
      </c>
      <c r="B49" s="1">
        <f>+IT!E49</f>
        <v>21229736098.25</v>
      </c>
      <c r="C49" s="1">
        <f>+'2T'!E49</f>
        <v>21663568258.579998</v>
      </c>
      <c r="D49" s="1">
        <f t="shared" ref="D49:D53" si="5">SUM(B49:C49)</f>
        <v>42893304356.830002</v>
      </c>
    </row>
    <row r="50" spans="1:5" x14ac:dyDescent="0.25">
      <c r="A50" s="25" t="s">
        <v>81</v>
      </c>
      <c r="B50" s="1">
        <f>+IT!E50</f>
        <v>2673683176</v>
      </c>
      <c r="C50" s="1">
        <f>+'2T'!E50</f>
        <v>2689034370.1500001</v>
      </c>
      <c r="D50" s="1">
        <f t="shared" si="5"/>
        <v>5362717546.1499996</v>
      </c>
    </row>
    <row r="51" spans="1:5" x14ac:dyDescent="0.25">
      <c r="A51" s="25" t="s">
        <v>33</v>
      </c>
      <c r="B51" s="1">
        <f>+IT!E51</f>
        <v>0</v>
      </c>
      <c r="C51" s="1">
        <f>+'2T'!E51</f>
        <v>0</v>
      </c>
      <c r="D51" s="1">
        <f t="shared" si="5"/>
        <v>0</v>
      </c>
    </row>
    <row r="52" spans="1:5" x14ac:dyDescent="0.25">
      <c r="A52" s="20" t="s">
        <v>35</v>
      </c>
      <c r="B52" s="1">
        <f>+IT!E52</f>
        <v>3224027114.6199999</v>
      </c>
      <c r="C52" s="1">
        <f>+'2T'!E52</f>
        <v>3508485807.3599997</v>
      </c>
      <c r="D52" s="1">
        <f t="shared" si="5"/>
        <v>6732512921.9799995</v>
      </c>
    </row>
    <row r="53" spans="1:5" x14ac:dyDescent="0.25">
      <c r="A53" s="20" t="s">
        <v>36</v>
      </c>
      <c r="B53" s="1">
        <f>+IT!E53</f>
        <v>1116500000</v>
      </c>
      <c r="C53" s="1">
        <f>+'2T'!E53</f>
        <v>1399200004.02</v>
      </c>
      <c r="D53" s="1">
        <f t="shared" si="5"/>
        <v>2515700004.02</v>
      </c>
    </row>
    <row r="54" spans="1:5" ht="15.75" thickBot="1" x14ac:dyDescent="0.3">
      <c r="A54" s="7" t="s">
        <v>13</v>
      </c>
      <c r="B54" s="5">
        <f>+B48+B52+B53</f>
        <v>28243946388.869999</v>
      </c>
      <c r="C54" s="5">
        <f t="shared" ref="C54:D54" si="6">+C48+C52+C53</f>
        <v>29260288440.110001</v>
      </c>
      <c r="D54" s="5">
        <f t="shared" si="6"/>
        <v>57504234828.979988</v>
      </c>
      <c r="E54" s="67"/>
    </row>
    <row r="55" spans="1:5" ht="15.75" thickTop="1" x14ac:dyDescent="0.25">
      <c r="A55" s="1" t="s">
        <v>85</v>
      </c>
    </row>
    <row r="58" spans="1:5" x14ac:dyDescent="0.25">
      <c r="A58" s="84" t="s">
        <v>21</v>
      </c>
      <c r="B58" s="84"/>
      <c r="C58" s="84"/>
      <c r="D58" s="84"/>
    </row>
    <row r="59" spans="1:5" x14ac:dyDescent="0.25">
      <c r="A59" s="84" t="s">
        <v>16</v>
      </c>
      <c r="B59" s="84"/>
      <c r="C59" s="84"/>
      <c r="D59" s="84"/>
    </row>
    <row r="60" spans="1:5" x14ac:dyDescent="0.25">
      <c r="A60" s="84" t="s">
        <v>42</v>
      </c>
      <c r="B60" s="84"/>
      <c r="C60" s="84"/>
      <c r="D60" s="84"/>
    </row>
    <row r="62" spans="1:5" ht="15.75" thickBot="1" x14ac:dyDescent="0.3">
      <c r="A62" s="32" t="s">
        <v>10</v>
      </c>
      <c r="B62" s="34" t="s">
        <v>6</v>
      </c>
      <c r="C62" s="34" t="s">
        <v>48</v>
      </c>
      <c r="D62" s="34" t="s">
        <v>58</v>
      </c>
    </row>
    <row r="63" spans="1:5" ht="15.75" thickTop="1" x14ac:dyDescent="0.25">
      <c r="A63" s="35"/>
    </row>
    <row r="64" spans="1:5" x14ac:dyDescent="0.25">
      <c r="A64" s="35" t="s">
        <v>60</v>
      </c>
      <c r="B64" s="1">
        <f>+IT!E64</f>
        <v>7788801730.2364197</v>
      </c>
      <c r="C64" s="1">
        <f>+'2T'!E64</f>
        <v>13874239178.166424</v>
      </c>
      <c r="D64" s="1">
        <f>B64</f>
        <v>7788801730.2364197</v>
      </c>
    </row>
    <row r="65" spans="1:4" x14ac:dyDescent="0.25">
      <c r="A65" s="35" t="s">
        <v>17</v>
      </c>
      <c r="B65" s="1">
        <f>+IT!E65</f>
        <v>34329383836.799999</v>
      </c>
      <c r="C65" s="1">
        <f>+'2T'!E65</f>
        <v>25442008280.320004</v>
      </c>
      <c r="D65" s="1">
        <f>SUM(B65:C65)</f>
        <v>59771392117.120003</v>
      </c>
    </row>
    <row r="66" spans="1:4" x14ac:dyDescent="0.25">
      <c r="A66" s="35" t="s">
        <v>18</v>
      </c>
      <c r="B66" s="1">
        <f>+IT!E66</f>
        <v>42118185567.036423</v>
      </c>
      <c r="C66" s="1">
        <f>+'2T'!E66</f>
        <v>39316247458.486427</v>
      </c>
      <c r="D66" s="1">
        <f>SUM(D64:D65)</f>
        <v>67560193847.356422</v>
      </c>
    </row>
    <row r="67" spans="1:4" x14ac:dyDescent="0.25">
      <c r="A67" s="35" t="s">
        <v>19</v>
      </c>
      <c r="B67" s="1">
        <f>+IT!E67</f>
        <v>28243946388.869999</v>
      </c>
      <c r="C67" s="1">
        <f>+'2T'!E67</f>
        <v>29260288440.110001</v>
      </c>
      <c r="D67" s="1">
        <f>SUM(B67:C67)</f>
        <v>57504234828.979996</v>
      </c>
    </row>
    <row r="68" spans="1:4" ht="15.75" thickBot="1" x14ac:dyDescent="0.3">
      <c r="A68" s="38" t="s">
        <v>20</v>
      </c>
      <c r="B68" s="39">
        <f>+IT!E68</f>
        <v>13874239178.166424</v>
      </c>
      <c r="C68" s="39">
        <f>+'2T'!E68</f>
        <v>10055959018.376427</v>
      </c>
      <c r="D68" s="39">
        <f>D66-D67</f>
        <v>10055959018.376427</v>
      </c>
    </row>
    <row r="69" spans="1:4" ht="15.75" thickTop="1" x14ac:dyDescent="0.25">
      <c r="A69" s="1" t="s">
        <v>85</v>
      </c>
    </row>
    <row r="72" spans="1:4" x14ac:dyDescent="0.25">
      <c r="A72" s="20" t="s">
        <v>95</v>
      </c>
    </row>
    <row r="76" spans="1:4" x14ac:dyDescent="0.25">
      <c r="A76" s="20"/>
    </row>
    <row r="77" spans="1:4" x14ac:dyDescent="0.25">
      <c r="A77" s="20"/>
    </row>
    <row r="78" spans="1:4" x14ac:dyDescent="0.25">
      <c r="A78" s="20"/>
    </row>
  </sheetData>
  <mergeCells count="12">
    <mergeCell ref="A60:D60"/>
    <mergeCell ref="A1:E1"/>
    <mergeCell ref="A8:E8"/>
    <mergeCell ref="A9:E9"/>
    <mergeCell ref="A24:D24"/>
    <mergeCell ref="A25:D25"/>
    <mergeCell ref="A26:D26"/>
    <mergeCell ref="A42:D42"/>
    <mergeCell ref="A43:D43"/>
    <mergeCell ref="A44:D44"/>
    <mergeCell ref="A58:D58"/>
    <mergeCell ref="A59:D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zoomScale="90" zoomScaleNormal="90" workbookViewId="0">
      <selection activeCell="A39" sqref="A39"/>
    </sheetView>
  </sheetViews>
  <sheetFormatPr baseColWidth="10" defaultColWidth="11.5703125" defaultRowHeight="15" x14ac:dyDescent="0.25"/>
  <cols>
    <col min="1" max="1" width="58.7109375" style="20" customWidth="1"/>
    <col min="2" max="2" width="20.42578125" style="1" customWidth="1"/>
    <col min="3" max="6" width="18" style="1" bestFit="1" customWidth="1"/>
    <col min="7" max="7" width="16.140625" style="1" bestFit="1" customWidth="1"/>
    <col min="8" max="16384" width="11.5703125" style="1"/>
  </cols>
  <sheetData>
    <row r="1" spans="1:8" ht="15" customHeight="1" x14ac:dyDescent="0.25">
      <c r="A1" s="80" t="s">
        <v>22</v>
      </c>
      <c r="B1" s="80"/>
      <c r="C1" s="80"/>
      <c r="D1" s="80"/>
      <c r="E1" s="80"/>
      <c r="F1" s="80"/>
      <c r="G1" s="80"/>
    </row>
    <row r="2" spans="1:8" s="16" customFormat="1" ht="15" customHeight="1" x14ac:dyDescent="0.25">
      <c r="A2" s="13" t="s">
        <v>0</v>
      </c>
      <c r="B2" s="81" t="s">
        <v>24</v>
      </c>
      <c r="C2" s="81"/>
      <c r="D2" s="81"/>
    </row>
    <row r="3" spans="1:8" s="16" customFormat="1" ht="15" customHeight="1" x14ac:dyDescent="0.25">
      <c r="A3" s="13" t="s">
        <v>1</v>
      </c>
      <c r="B3" s="14" t="s">
        <v>23</v>
      </c>
      <c r="C3" s="14"/>
      <c r="D3" s="14"/>
    </row>
    <row r="4" spans="1:8" s="16" customFormat="1" ht="15" customHeight="1" x14ac:dyDescent="0.25">
      <c r="A4" s="13" t="s">
        <v>11</v>
      </c>
      <c r="B4" s="14" t="s">
        <v>25</v>
      </c>
      <c r="C4" s="14"/>
      <c r="D4" s="14"/>
    </row>
    <row r="5" spans="1:8" s="16" customFormat="1" ht="15" customHeight="1" x14ac:dyDescent="0.25">
      <c r="A5" s="13" t="s">
        <v>37</v>
      </c>
      <c r="B5" s="15" t="s">
        <v>93</v>
      </c>
    </row>
    <row r="6" spans="1:8" s="16" customFormat="1" ht="15" customHeight="1" x14ac:dyDescent="0.25">
      <c r="A6" s="13"/>
      <c r="B6" s="15"/>
    </row>
    <row r="7" spans="1:8" ht="15" customHeight="1" x14ac:dyDescent="0.25">
      <c r="A7" s="48"/>
      <c r="B7" s="48"/>
      <c r="C7" s="48"/>
      <c r="D7" s="48"/>
      <c r="E7" s="48"/>
      <c r="F7" s="48"/>
      <c r="G7" s="48"/>
    </row>
    <row r="8" spans="1:8" ht="15" customHeight="1" x14ac:dyDescent="0.25">
      <c r="A8" s="80" t="s">
        <v>8</v>
      </c>
      <c r="B8" s="80"/>
      <c r="C8" s="80"/>
      <c r="D8" s="80"/>
      <c r="E8" s="80"/>
      <c r="F8" s="80"/>
      <c r="G8" s="80"/>
    </row>
    <row r="9" spans="1:8" ht="15" customHeight="1" x14ac:dyDescent="0.25">
      <c r="A9" s="80" t="s">
        <v>12</v>
      </c>
      <c r="B9" s="80"/>
      <c r="C9" s="80"/>
      <c r="D9" s="80"/>
      <c r="E9" s="80"/>
      <c r="F9" s="80"/>
      <c r="G9" s="80"/>
    </row>
    <row r="11" spans="1:8" ht="15" customHeight="1" thickBot="1" x14ac:dyDescent="0.3">
      <c r="A11" s="54" t="s">
        <v>79</v>
      </c>
      <c r="B11" s="33" t="s">
        <v>2</v>
      </c>
      <c r="C11" s="34" t="s">
        <v>6</v>
      </c>
      <c r="D11" s="34" t="s">
        <v>48</v>
      </c>
      <c r="E11" s="34" t="s">
        <v>53</v>
      </c>
      <c r="F11" s="34" t="s">
        <v>61</v>
      </c>
      <c r="G11" s="34" t="s">
        <v>56</v>
      </c>
    </row>
    <row r="12" spans="1:8" ht="15" customHeight="1" x14ac:dyDescent="0.25">
      <c r="A12" s="35"/>
      <c r="E12" s="3"/>
      <c r="F12" s="3"/>
      <c r="G12" s="3"/>
    </row>
    <row r="13" spans="1:8" ht="15" customHeight="1" x14ac:dyDescent="0.25">
      <c r="A13" s="35" t="s">
        <v>28</v>
      </c>
      <c r="B13" s="1" t="s">
        <v>7</v>
      </c>
      <c r="C13" s="62">
        <f>C14+C15</f>
        <v>302604</v>
      </c>
      <c r="D13" s="62">
        <f t="shared" ref="D13:E13" si="0">D14+D15</f>
        <v>305454</v>
      </c>
      <c r="E13" s="62">
        <f t="shared" si="0"/>
        <v>308886</v>
      </c>
      <c r="F13" s="3">
        <f>SUM(C13:E13)</f>
        <v>916944</v>
      </c>
      <c r="G13" s="3">
        <f>+F13/9</f>
        <v>101882.66666666667</v>
      </c>
      <c r="H13" s="67"/>
    </row>
    <row r="14" spans="1:8" ht="15" customHeight="1" x14ac:dyDescent="0.25">
      <c r="A14" s="36" t="s">
        <v>26</v>
      </c>
      <c r="B14" s="2" t="s">
        <v>7</v>
      </c>
      <c r="C14" s="2">
        <f>+IT!F14</f>
        <v>219045</v>
      </c>
      <c r="D14" s="2">
        <f>+'2T'!F14</f>
        <v>221563</v>
      </c>
      <c r="E14" s="2">
        <f>+'3T'!F14</f>
        <v>224254</v>
      </c>
      <c r="F14" s="10">
        <f t="shared" ref="F14:F16" si="1">SUM(C14:E14)</f>
        <v>664862</v>
      </c>
      <c r="G14" s="11">
        <f>+F14/9</f>
        <v>73873.555555555562</v>
      </c>
    </row>
    <row r="15" spans="1:8" ht="15" customHeight="1" x14ac:dyDescent="0.25">
      <c r="A15" s="36" t="s">
        <v>27</v>
      </c>
      <c r="B15" s="2" t="s">
        <v>7</v>
      </c>
      <c r="C15" s="2">
        <f>+IT!F15</f>
        <v>83559</v>
      </c>
      <c r="D15" s="2">
        <f>+'2T'!F15</f>
        <v>83891</v>
      </c>
      <c r="E15" s="2">
        <f>+'3T'!F15</f>
        <v>84632</v>
      </c>
      <c r="F15" s="10">
        <f t="shared" si="1"/>
        <v>252082</v>
      </c>
      <c r="G15" s="11">
        <f>+F15/9</f>
        <v>28009.111111111109</v>
      </c>
    </row>
    <row r="16" spans="1:8" ht="15" customHeight="1" x14ac:dyDescent="0.25">
      <c r="A16" s="44" t="s">
        <v>80</v>
      </c>
      <c r="B16" s="1" t="s">
        <v>7</v>
      </c>
      <c r="C16" s="1">
        <f>+IT!F16</f>
        <v>10432</v>
      </c>
      <c r="D16" s="1">
        <f>+'2T'!F16</f>
        <v>10580</v>
      </c>
      <c r="E16" s="3">
        <f>+'3T'!F16</f>
        <v>10770</v>
      </c>
      <c r="F16" s="3">
        <f t="shared" si="1"/>
        <v>31782</v>
      </c>
      <c r="G16" s="3">
        <f>+F16/9</f>
        <v>3531.3333333333335</v>
      </c>
    </row>
    <row r="17" spans="1:8" ht="15" customHeight="1" x14ac:dyDescent="0.25">
      <c r="A17" s="35"/>
      <c r="B17" s="3"/>
      <c r="E17" s="3"/>
      <c r="F17" s="3"/>
      <c r="G17" s="3"/>
    </row>
    <row r="18" spans="1:8" ht="15" customHeight="1" thickBot="1" x14ac:dyDescent="0.3">
      <c r="A18" s="32" t="s">
        <v>13</v>
      </c>
      <c r="B18" s="33"/>
      <c r="C18" s="5">
        <f>C13+C16</f>
        <v>313036</v>
      </c>
      <c r="D18" s="5">
        <f t="shared" ref="D18:E18" si="2">D13+D16</f>
        <v>316034</v>
      </c>
      <c r="E18" s="5">
        <f t="shared" si="2"/>
        <v>319656</v>
      </c>
      <c r="F18" s="69">
        <f>F13+F16</f>
        <v>948726</v>
      </c>
      <c r="G18" s="5">
        <f>F18/9</f>
        <v>105414</v>
      </c>
      <c r="H18" s="67"/>
    </row>
    <row r="19" spans="1:8" ht="15" customHeight="1" thickTop="1" x14ac:dyDescent="0.25">
      <c r="A19" s="1" t="s">
        <v>66</v>
      </c>
    </row>
    <row r="20" spans="1:8" ht="15" customHeight="1" x14ac:dyDescent="0.25">
      <c r="A20" s="37" t="s">
        <v>62</v>
      </c>
    </row>
    <row r="21" spans="1:8" ht="15" customHeight="1" x14ac:dyDescent="0.25">
      <c r="A21" s="37" t="s">
        <v>63</v>
      </c>
    </row>
    <row r="23" spans="1:8" ht="15" customHeight="1" x14ac:dyDescent="0.25">
      <c r="A23" s="40"/>
      <c r="B23" s="40"/>
      <c r="C23" s="40"/>
      <c r="D23" s="40"/>
      <c r="E23" s="40"/>
      <c r="F23" s="41"/>
    </row>
    <row r="24" spans="1:8" ht="15" customHeight="1" x14ac:dyDescent="0.25">
      <c r="A24" s="82" t="s">
        <v>14</v>
      </c>
      <c r="B24" s="82"/>
      <c r="C24" s="82"/>
      <c r="D24" s="82"/>
      <c r="E24" s="82"/>
    </row>
    <row r="25" spans="1:8" ht="15" customHeight="1" x14ac:dyDescent="0.25">
      <c r="A25" s="80" t="s">
        <v>9</v>
      </c>
      <c r="B25" s="80"/>
      <c r="C25" s="80"/>
      <c r="D25" s="80"/>
      <c r="E25" s="80"/>
    </row>
    <row r="26" spans="1:8" ht="15" customHeight="1" x14ac:dyDescent="0.25">
      <c r="A26" s="80" t="s">
        <v>42</v>
      </c>
      <c r="B26" s="80"/>
      <c r="C26" s="80"/>
      <c r="D26" s="80"/>
      <c r="E26" s="80"/>
    </row>
    <row r="27" spans="1:8" ht="15" customHeight="1" x14ac:dyDescent="0.25"/>
    <row r="28" spans="1:8" ht="15" customHeight="1" thickBot="1" x14ac:dyDescent="0.3">
      <c r="A28" s="54" t="s">
        <v>79</v>
      </c>
      <c r="B28" s="8" t="s">
        <v>6</v>
      </c>
      <c r="C28" s="8" t="s">
        <v>48</v>
      </c>
      <c r="D28" s="8" t="s">
        <v>53</v>
      </c>
      <c r="E28" s="8" t="s">
        <v>64</v>
      </c>
    </row>
    <row r="29" spans="1:8" ht="15" customHeight="1" x14ac:dyDescent="0.25">
      <c r="A29" s="43"/>
    </row>
    <row r="30" spans="1:8" ht="15" customHeight="1" x14ac:dyDescent="0.25">
      <c r="A30" s="44" t="s">
        <v>28</v>
      </c>
      <c r="B30" s="1">
        <f>+IT!E30</f>
        <v>21229736098.25</v>
      </c>
      <c r="C30" s="1">
        <f>+'2T'!E30</f>
        <v>21663568258.579998</v>
      </c>
      <c r="D30" s="1">
        <f>+'3T'!E30</f>
        <v>21411780786.129997</v>
      </c>
      <c r="E30" s="1">
        <f>SUM(B30:D30)</f>
        <v>64305085142.959999</v>
      </c>
    </row>
    <row r="31" spans="1:8" ht="15" customHeight="1" x14ac:dyDescent="0.25">
      <c r="A31" s="36" t="s">
        <v>26</v>
      </c>
      <c r="B31" s="11">
        <f>+IT!E31</f>
        <v>15368202913.89452</v>
      </c>
      <c r="C31" s="2">
        <f>+'2T'!E31</f>
        <v>15712851917.934532</v>
      </c>
      <c r="D31" s="2">
        <f>+'3T'!E31</f>
        <v>15545428755.462523</v>
      </c>
      <c r="E31" s="2">
        <f t="shared" ref="E31:E32" si="3">SUM(B31:D31)</f>
        <v>46626483587.291573</v>
      </c>
    </row>
    <row r="32" spans="1:8" ht="15" customHeight="1" x14ac:dyDescent="0.25">
      <c r="A32" s="36" t="s">
        <v>27</v>
      </c>
      <c r="B32" s="11">
        <f>+IT!E32</f>
        <v>5861533184.3554802</v>
      </c>
      <c r="C32" s="2">
        <f>+'2T'!E32</f>
        <v>5950716340.6454659</v>
      </c>
      <c r="D32" s="2">
        <f>+'3T'!E32</f>
        <v>5866352030.6674776</v>
      </c>
      <c r="E32" s="2">
        <f t="shared" si="3"/>
        <v>17678601555.668423</v>
      </c>
    </row>
    <row r="33" spans="1:5" x14ac:dyDescent="0.25">
      <c r="A33" s="44" t="s">
        <v>80</v>
      </c>
      <c r="B33" s="1">
        <f>+IT!E33</f>
        <v>2673683176</v>
      </c>
      <c r="C33" s="1">
        <f>+'2T'!E33</f>
        <v>2689034370.1500001</v>
      </c>
      <c r="D33" s="1">
        <f>+'3T'!E33</f>
        <v>2786181676.1500001</v>
      </c>
      <c r="E33" s="1">
        <f t="shared" ref="E33:E37" si="4">SUM(B33:D33)</f>
        <v>8148899222.2999992</v>
      </c>
    </row>
    <row r="34" spans="1:5" x14ac:dyDescent="0.25">
      <c r="A34" s="43" t="s">
        <v>29</v>
      </c>
      <c r="B34" s="1">
        <f>+IT!E34</f>
        <v>4340527114.6199999</v>
      </c>
      <c r="C34" s="1">
        <f>+'2T'!E34</f>
        <v>4907685811.3799992</v>
      </c>
      <c r="D34" s="1">
        <f>+'3T'!E34</f>
        <v>4665849564.4700003</v>
      </c>
      <c r="E34" s="1">
        <f t="shared" si="4"/>
        <v>13914062490.470001</v>
      </c>
    </row>
    <row r="35" spans="1:5" x14ac:dyDescent="0.25">
      <c r="A35" s="45" t="s">
        <v>30</v>
      </c>
      <c r="B35" s="1">
        <f>+IT!E35</f>
        <v>3224027114.6199999</v>
      </c>
      <c r="C35" s="1">
        <f>+'2T'!E35</f>
        <v>3508485807.3599997</v>
      </c>
      <c r="D35" s="1">
        <f>+'3T'!E35</f>
        <v>3549349564.46</v>
      </c>
      <c r="E35" s="1">
        <f t="shared" si="4"/>
        <v>10281862486.439999</v>
      </c>
    </row>
    <row r="36" spans="1:5" x14ac:dyDescent="0.25">
      <c r="A36" s="45" t="s">
        <v>31</v>
      </c>
      <c r="B36" s="1">
        <f>+IT!E36</f>
        <v>1116500000</v>
      </c>
      <c r="C36" s="1">
        <f>+'2T'!E36</f>
        <v>1399200004.02</v>
      </c>
      <c r="D36" s="1">
        <f>+'3T'!E36</f>
        <v>1116500000.0099998</v>
      </c>
      <c r="E36" s="1">
        <f t="shared" si="4"/>
        <v>3632200004.0299997</v>
      </c>
    </row>
    <row r="37" spans="1:5" x14ac:dyDescent="0.25">
      <c r="A37" s="43" t="s">
        <v>65</v>
      </c>
      <c r="B37" s="1">
        <f>+IT!E37</f>
        <v>0</v>
      </c>
      <c r="C37" s="1">
        <f>+'2T'!E37</f>
        <v>0</v>
      </c>
      <c r="D37" s="1">
        <f>+'3T'!E37</f>
        <v>0</v>
      </c>
      <c r="E37" s="1">
        <f t="shared" si="4"/>
        <v>0</v>
      </c>
    </row>
    <row r="38" spans="1:5" ht="15.75" thickBot="1" x14ac:dyDescent="0.3">
      <c r="A38" s="46" t="s">
        <v>13</v>
      </c>
      <c r="B38" s="5">
        <f>+B30+B33+B34</f>
        <v>28243946388.869999</v>
      </c>
      <c r="C38" s="5">
        <f t="shared" ref="C38:E38" si="5">+C30+C33+C34</f>
        <v>29260288440.110001</v>
      </c>
      <c r="D38" s="5">
        <f t="shared" si="5"/>
        <v>28863812026.75</v>
      </c>
      <c r="E38" s="5">
        <f t="shared" si="5"/>
        <v>86368046855.729996</v>
      </c>
    </row>
    <row r="39" spans="1:5" ht="15.75" thickTop="1" x14ac:dyDescent="0.25">
      <c r="A39" s="20" t="s">
        <v>98</v>
      </c>
    </row>
    <row r="41" spans="1:5" x14ac:dyDescent="0.25">
      <c r="A41" s="1"/>
    </row>
    <row r="42" spans="1:5" s="16" customFormat="1" x14ac:dyDescent="0.25">
      <c r="A42" s="80" t="s">
        <v>15</v>
      </c>
      <c r="B42" s="80"/>
      <c r="C42" s="80"/>
      <c r="D42" s="80"/>
      <c r="E42" s="80"/>
    </row>
    <row r="43" spans="1:5" x14ac:dyDescent="0.25">
      <c r="A43" s="80" t="s">
        <v>9</v>
      </c>
      <c r="B43" s="80"/>
      <c r="C43" s="80"/>
      <c r="D43" s="80"/>
      <c r="E43" s="80"/>
    </row>
    <row r="44" spans="1:5" x14ac:dyDescent="0.25">
      <c r="A44" s="80" t="s">
        <v>42</v>
      </c>
      <c r="B44" s="80"/>
      <c r="C44" s="80"/>
      <c r="D44" s="80"/>
      <c r="E44" s="80"/>
    </row>
    <row r="46" spans="1:5" ht="15.75" thickBot="1" x14ac:dyDescent="0.3">
      <c r="A46" s="42" t="s">
        <v>10</v>
      </c>
      <c r="B46" s="8" t="s">
        <v>6</v>
      </c>
      <c r="C46" s="8" t="s">
        <v>48</v>
      </c>
      <c r="D46" s="8" t="s">
        <v>53</v>
      </c>
      <c r="E46" s="8" t="s">
        <v>64</v>
      </c>
    </row>
    <row r="47" spans="1:5" x14ac:dyDescent="0.25">
      <c r="A47" s="43"/>
    </row>
    <row r="48" spans="1:5" x14ac:dyDescent="0.25">
      <c r="A48" s="43" t="s">
        <v>34</v>
      </c>
      <c r="B48" s="1">
        <f>+IT!E48</f>
        <v>23903419274.25</v>
      </c>
      <c r="C48" s="1">
        <f>+'2T'!E48</f>
        <v>24352602628.73</v>
      </c>
      <c r="D48" s="1">
        <f>+'3T'!E48</f>
        <v>24197962462.279999</v>
      </c>
      <c r="E48" s="1">
        <f>SUM(B48:D48)</f>
        <v>72453984365.259995</v>
      </c>
    </row>
    <row r="49" spans="1:6" x14ac:dyDescent="0.25">
      <c r="A49" s="45" t="s">
        <v>32</v>
      </c>
      <c r="B49" s="1">
        <f>+IT!E49</f>
        <v>21229736098.25</v>
      </c>
      <c r="C49" s="1">
        <f>+'2T'!E49</f>
        <v>21663568258.579998</v>
      </c>
      <c r="D49" s="1">
        <f>+'3T'!E49</f>
        <v>21411780786.129997</v>
      </c>
      <c r="E49" s="1">
        <f t="shared" ref="E49:E52" si="6">SUM(B49:D49)</f>
        <v>64305085142.959999</v>
      </c>
    </row>
    <row r="50" spans="1:6" x14ac:dyDescent="0.25">
      <c r="A50" s="25" t="s">
        <v>81</v>
      </c>
      <c r="B50" s="1">
        <f>+IT!E50</f>
        <v>2673683176</v>
      </c>
      <c r="C50" s="1">
        <f>+'2T'!E50</f>
        <v>2689034370.1500001</v>
      </c>
      <c r="D50" s="1">
        <f>+'3T'!E50</f>
        <v>2786181676.1500001</v>
      </c>
      <c r="E50" s="1">
        <f t="shared" si="6"/>
        <v>8148899222.2999992</v>
      </c>
    </row>
    <row r="51" spans="1:6" x14ac:dyDescent="0.25">
      <c r="A51" s="45" t="s">
        <v>33</v>
      </c>
      <c r="B51" s="1">
        <f>+IT!E51</f>
        <v>0</v>
      </c>
      <c r="C51" s="1">
        <f>+'2T'!E51</f>
        <v>0</v>
      </c>
      <c r="D51" s="1">
        <f>+'3T'!E51</f>
        <v>0</v>
      </c>
      <c r="E51" s="1">
        <f t="shared" si="6"/>
        <v>0</v>
      </c>
    </row>
    <row r="52" spans="1:6" x14ac:dyDescent="0.25">
      <c r="A52" s="43" t="s">
        <v>35</v>
      </c>
      <c r="B52" s="1">
        <f>+IT!E52</f>
        <v>3224027114.6199999</v>
      </c>
      <c r="C52" s="1">
        <f>+'2T'!E52</f>
        <v>3508485807.3599997</v>
      </c>
      <c r="D52" s="1">
        <f>+'3T'!E52</f>
        <v>3549349564.46</v>
      </c>
      <c r="E52" s="1">
        <f t="shared" si="6"/>
        <v>10281862486.439999</v>
      </c>
    </row>
    <row r="53" spans="1:6" x14ac:dyDescent="0.25">
      <c r="A53" s="43" t="s">
        <v>36</v>
      </c>
      <c r="B53" s="1">
        <f>+IT!E53</f>
        <v>1116500000</v>
      </c>
      <c r="C53" s="1">
        <f>+'2T'!E53</f>
        <v>1399200004.02</v>
      </c>
      <c r="D53" s="1">
        <f>+'3T'!E53</f>
        <v>1116500000.0099998</v>
      </c>
      <c r="E53" s="1">
        <f>SUM(B53:D53)</f>
        <v>3632200004.0299997</v>
      </c>
    </row>
    <row r="54" spans="1:6" ht="15.75" thickBot="1" x14ac:dyDescent="0.3">
      <c r="A54" s="46" t="s">
        <v>13</v>
      </c>
      <c r="B54" s="5">
        <f>B48+B52+B53</f>
        <v>28243946388.869999</v>
      </c>
      <c r="C54" s="5">
        <f t="shared" ref="C54:E54" si="7">C48+C52+C53</f>
        <v>29260288440.110001</v>
      </c>
      <c r="D54" s="5">
        <f t="shared" si="7"/>
        <v>28863812026.749996</v>
      </c>
      <c r="E54" s="5">
        <f t="shared" si="7"/>
        <v>86368046855.729996</v>
      </c>
      <c r="F54" s="67"/>
    </row>
    <row r="55" spans="1:6" ht="15.75" thickTop="1" x14ac:dyDescent="0.25">
      <c r="A55" s="1" t="s">
        <v>85</v>
      </c>
    </row>
    <row r="57" spans="1:6" x14ac:dyDescent="0.25">
      <c r="A57" s="83"/>
      <c r="B57" s="83"/>
      <c r="C57" s="83"/>
      <c r="D57" s="83"/>
      <c r="E57" s="83"/>
    </row>
    <row r="58" spans="1:6" x14ac:dyDescent="0.25">
      <c r="A58" s="80" t="s">
        <v>21</v>
      </c>
      <c r="B58" s="80"/>
      <c r="C58" s="80"/>
      <c r="D58" s="80"/>
      <c r="E58" s="80"/>
    </row>
    <row r="59" spans="1:6" x14ac:dyDescent="0.25">
      <c r="A59" s="80" t="s">
        <v>16</v>
      </c>
      <c r="B59" s="80"/>
      <c r="C59" s="80"/>
      <c r="D59" s="80"/>
      <c r="E59" s="80"/>
    </row>
    <row r="60" spans="1:6" x14ac:dyDescent="0.25">
      <c r="A60" s="80" t="s">
        <v>42</v>
      </c>
      <c r="B60" s="80"/>
      <c r="C60" s="80"/>
      <c r="D60" s="80"/>
      <c r="E60" s="80"/>
    </row>
    <row r="62" spans="1:6" ht="15.75" thickBot="1" x14ac:dyDescent="0.3">
      <c r="A62" s="42" t="s">
        <v>10</v>
      </c>
      <c r="B62" s="8" t="s">
        <v>6</v>
      </c>
      <c r="C62" s="8" t="s">
        <v>48</v>
      </c>
      <c r="D62" s="8" t="s">
        <v>53</v>
      </c>
      <c r="E62" s="8" t="s">
        <v>64</v>
      </c>
    </row>
    <row r="63" spans="1:6" x14ac:dyDescent="0.25">
      <c r="A63" s="43"/>
    </row>
    <row r="64" spans="1:6" x14ac:dyDescent="0.25">
      <c r="A64" s="35" t="s">
        <v>43</v>
      </c>
      <c r="B64" s="1">
        <f>+IT!E64</f>
        <v>7788801730.2364197</v>
      </c>
      <c r="C64" s="1">
        <f>+'2T'!E64</f>
        <v>13874239178.166424</v>
      </c>
      <c r="D64" s="1">
        <f>+'3T'!E64</f>
        <v>10055959018.376427</v>
      </c>
      <c r="E64" s="1">
        <f>B64</f>
        <v>7788801730.2364197</v>
      </c>
    </row>
    <row r="65" spans="1:5" x14ac:dyDescent="0.25">
      <c r="A65" s="35" t="s">
        <v>17</v>
      </c>
      <c r="B65" s="1">
        <f>+IT!E65</f>
        <v>34329383836.799999</v>
      </c>
      <c r="C65" s="1">
        <f>+'2T'!E65</f>
        <v>25442008280.320004</v>
      </c>
      <c r="D65" s="1">
        <f>+'3T'!E65</f>
        <v>37943178215.029999</v>
      </c>
      <c r="E65" s="1">
        <f>SUM(B65:D65)</f>
        <v>97714570332.149994</v>
      </c>
    </row>
    <row r="66" spans="1:5" x14ac:dyDescent="0.25">
      <c r="A66" s="35" t="s">
        <v>18</v>
      </c>
      <c r="B66" s="1">
        <f>+IT!E66</f>
        <v>42118185567.036423</v>
      </c>
      <c r="C66" s="1">
        <f>+'2T'!E66</f>
        <v>39316247458.486427</v>
      </c>
      <c r="D66" s="1">
        <f>+'3T'!E66</f>
        <v>47999137233.406425</v>
      </c>
      <c r="E66" s="1">
        <f>SUM(E64:E65)</f>
        <v>105503372062.38641</v>
      </c>
    </row>
    <row r="67" spans="1:5" x14ac:dyDescent="0.25">
      <c r="A67" s="35" t="s">
        <v>19</v>
      </c>
      <c r="B67" s="1">
        <f>+IT!E67</f>
        <v>28243946388.869999</v>
      </c>
      <c r="C67" s="1">
        <f>+'2T'!E67</f>
        <v>29260288440.110001</v>
      </c>
      <c r="D67" s="1">
        <f>+'3T'!E67</f>
        <v>28863812026.75</v>
      </c>
      <c r="E67" s="1">
        <f>SUM(B67:D67)</f>
        <v>86368046855.729996</v>
      </c>
    </row>
    <row r="68" spans="1:5" x14ac:dyDescent="0.25">
      <c r="A68" s="35" t="s">
        <v>20</v>
      </c>
      <c r="B68" s="1">
        <f>+IT!E68</f>
        <v>13874239178.166424</v>
      </c>
      <c r="C68" s="1">
        <f>+'2T'!E68</f>
        <v>10055959018.376427</v>
      </c>
      <c r="D68" s="1">
        <f>+'3T'!E68</f>
        <v>19135325206.656425</v>
      </c>
      <c r="E68" s="1">
        <f>E66-E67</f>
        <v>19135325206.656418</v>
      </c>
    </row>
    <row r="69" spans="1:5" ht="15.75" thickBot="1" x14ac:dyDescent="0.3">
      <c r="A69" s="47"/>
      <c r="B69" s="5"/>
      <c r="C69" s="5"/>
      <c r="D69" s="5"/>
      <c r="E69" s="5"/>
    </row>
    <row r="70" spans="1:5" ht="15.75" thickTop="1" x14ac:dyDescent="0.25">
      <c r="A70" s="1" t="s">
        <v>85</v>
      </c>
    </row>
    <row r="71" spans="1:5" x14ac:dyDescent="0.25">
      <c r="A71" s="1"/>
    </row>
    <row r="73" spans="1:5" x14ac:dyDescent="0.25">
      <c r="A73" s="20" t="s">
        <v>97</v>
      </c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</sheetData>
  <mergeCells count="14">
    <mergeCell ref="A25:E25"/>
    <mergeCell ref="A1:G1"/>
    <mergeCell ref="B2:D2"/>
    <mergeCell ref="A8:G8"/>
    <mergeCell ref="A9:G9"/>
    <mergeCell ref="A24:E24"/>
    <mergeCell ref="A59:E59"/>
    <mergeCell ref="A60:E60"/>
    <mergeCell ref="A26:E26"/>
    <mergeCell ref="A42:E42"/>
    <mergeCell ref="A43:E43"/>
    <mergeCell ref="A44:E44"/>
    <mergeCell ref="A57:E57"/>
    <mergeCell ref="A58:E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zoomScale="90" zoomScaleNormal="90" workbookViewId="0">
      <selection activeCell="F68" sqref="F68"/>
    </sheetView>
  </sheetViews>
  <sheetFormatPr baseColWidth="10" defaultColWidth="11.5703125" defaultRowHeight="15" x14ac:dyDescent="0.25"/>
  <cols>
    <col min="1" max="1" width="58.7109375" style="20" customWidth="1"/>
    <col min="2" max="2" width="20.28515625" style="1" customWidth="1"/>
    <col min="3" max="4" width="20" style="1" bestFit="1" customWidth="1"/>
    <col min="5" max="5" width="19.85546875" style="1" customWidth="1"/>
    <col min="6" max="6" width="20" style="1" bestFit="1" customWidth="1"/>
    <col min="7" max="7" width="19.28515625" style="1" bestFit="1" customWidth="1"/>
    <col min="8" max="8" width="11.7109375" style="1" bestFit="1" customWidth="1"/>
    <col min="9" max="16384" width="11.5703125" style="1"/>
  </cols>
  <sheetData>
    <row r="1" spans="1:9" ht="15" customHeight="1" x14ac:dyDescent="0.25">
      <c r="A1" s="80" t="s">
        <v>22</v>
      </c>
      <c r="B1" s="80"/>
      <c r="C1" s="80"/>
      <c r="D1" s="80"/>
      <c r="E1" s="80"/>
      <c r="F1" s="80"/>
      <c r="G1" s="80"/>
    </row>
    <row r="2" spans="1:9" s="16" customFormat="1" ht="15" customHeight="1" x14ac:dyDescent="0.25">
      <c r="A2" s="13" t="s">
        <v>0</v>
      </c>
      <c r="B2" s="81" t="s">
        <v>24</v>
      </c>
      <c r="C2" s="81"/>
      <c r="D2" s="81"/>
    </row>
    <row r="3" spans="1:9" s="16" customFormat="1" ht="15" customHeight="1" x14ac:dyDescent="0.25">
      <c r="A3" s="13" t="s">
        <v>1</v>
      </c>
      <c r="B3" s="14" t="s">
        <v>23</v>
      </c>
      <c r="C3" s="14"/>
      <c r="D3" s="14"/>
    </row>
    <row r="4" spans="1:9" s="16" customFormat="1" ht="15" customHeight="1" x14ac:dyDescent="0.25">
      <c r="A4" s="13" t="s">
        <v>11</v>
      </c>
      <c r="B4" s="14" t="s">
        <v>25</v>
      </c>
      <c r="C4" s="14"/>
      <c r="D4" s="14"/>
    </row>
    <row r="5" spans="1:9" s="16" customFormat="1" ht="15" customHeight="1" x14ac:dyDescent="0.25">
      <c r="A5" s="13" t="s">
        <v>37</v>
      </c>
      <c r="B5" s="52">
        <v>2015</v>
      </c>
    </row>
    <row r="6" spans="1:9" s="16" customFormat="1" ht="15" customHeight="1" x14ac:dyDescent="0.25">
      <c r="A6" s="13"/>
      <c r="B6" s="15"/>
    </row>
    <row r="7" spans="1:9" ht="15" customHeight="1" x14ac:dyDescent="0.25">
      <c r="A7" s="48"/>
      <c r="B7" s="48"/>
      <c r="C7" s="48"/>
      <c r="D7" s="48"/>
      <c r="E7" s="48"/>
      <c r="F7" s="48"/>
      <c r="G7" s="48"/>
    </row>
    <row r="8" spans="1:9" ht="15" customHeight="1" x14ac:dyDescent="0.25">
      <c r="A8" s="80" t="s">
        <v>8</v>
      </c>
      <c r="B8" s="80"/>
      <c r="C8" s="80"/>
      <c r="D8" s="80"/>
      <c r="E8" s="80"/>
      <c r="F8" s="80"/>
      <c r="G8" s="80"/>
    </row>
    <row r="9" spans="1:9" ht="15" customHeight="1" x14ac:dyDescent="0.25">
      <c r="A9" s="80" t="s">
        <v>12</v>
      </c>
      <c r="B9" s="80"/>
      <c r="C9" s="80"/>
      <c r="D9" s="80"/>
      <c r="E9" s="80"/>
      <c r="F9" s="80"/>
      <c r="G9" s="80"/>
    </row>
    <row r="11" spans="1:9" ht="15" customHeight="1" thickBot="1" x14ac:dyDescent="0.3">
      <c r="A11" s="54" t="s">
        <v>79</v>
      </c>
      <c r="B11" s="8" t="s">
        <v>2</v>
      </c>
      <c r="C11" s="8" t="s">
        <v>6</v>
      </c>
      <c r="D11" s="8" t="s">
        <v>48</v>
      </c>
      <c r="E11" s="8" t="s">
        <v>53</v>
      </c>
      <c r="F11" s="8" t="s">
        <v>72</v>
      </c>
      <c r="G11" s="8" t="s">
        <v>74</v>
      </c>
      <c r="H11" s="8" t="s">
        <v>39</v>
      </c>
    </row>
    <row r="12" spans="1:9" ht="15" customHeight="1" x14ac:dyDescent="0.25">
      <c r="A12" s="43"/>
    </row>
    <row r="13" spans="1:9" ht="15" customHeight="1" x14ac:dyDescent="0.25">
      <c r="A13" s="44" t="s">
        <v>28</v>
      </c>
      <c r="B13" s="1" t="s">
        <v>7</v>
      </c>
      <c r="C13" s="62">
        <f>C14+C15</f>
        <v>302604</v>
      </c>
      <c r="D13" s="62">
        <f t="shared" ref="D13:F13" si="0">D14+D15</f>
        <v>305454</v>
      </c>
      <c r="E13" s="62">
        <f t="shared" si="0"/>
        <v>308886</v>
      </c>
      <c r="F13" s="62">
        <f t="shared" si="0"/>
        <v>312102</v>
      </c>
      <c r="G13" s="1">
        <f>SUM(C13:F13)</f>
        <v>1229046</v>
      </c>
      <c r="H13" s="1">
        <f>G13/12</f>
        <v>102420.5</v>
      </c>
      <c r="I13" s="67"/>
    </row>
    <row r="14" spans="1:9" ht="15" customHeight="1" x14ac:dyDescent="0.25">
      <c r="A14" s="36" t="s">
        <v>26</v>
      </c>
      <c r="B14" s="2" t="s">
        <v>7</v>
      </c>
      <c r="C14" s="2">
        <f>+IT!F14</f>
        <v>219045</v>
      </c>
      <c r="D14" s="2">
        <f>+'2T'!F14</f>
        <v>221563</v>
      </c>
      <c r="E14" s="2">
        <f>+'3T'!F14</f>
        <v>224254</v>
      </c>
      <c r="F14" s="2">
        <f>+'4T'!F14</f>
        <v>226706</v>
      </c>
      <c r="G14" s="2">
        <f t="shared" ref="G14:G16" si="1">SUM(C14:F14)</f>
        <v>891568</v>
      </c>
      <c r="H14" s="2">
        <f t="shared" ref="H14:H18" si="2">G14/12</f>
        <v>74297.333333333328</v>
      </c>
    </row>
    <row r="15" spans="1:9" ht="15" customHeight="1" x14ac:dyDescent="0.25">
      <c r="A15" s="36" t="s">
        <v>27</v>
      </c>
      <c r="B15" s="2" t="s">
        <v>7</v>
      </c>
      <c r="C15" s="2">
        <f>+IT!F15</f>
        <v>83559</v>
      </c>
      <c r="D15" s="2">
        <f>+'2T'!F15</f>
        <v>83891</v>
      </c>
      <c r="E15" s="2">
        <f>+'3T'!F15</f>
        <v>84632</v>
      </c>
      <c r="F15" s="2">
        <f>+'4T'!F15</f>
        <v>85396</v>
      </c>
      <c r="G15" s="2">
        <f t="shared" si="1"/>
        <v>337478</v>
      </c>
      <c r="H15" s="2">
        <f t="shared" si="2"/>
        <v>28123.166666666668</v>
      </c>
    </row>
    <row r="16" spans="1:9" ht="15" customHeight="1" x14ac:dyDescent="0.25">
      <c r="A16" s="44" t="s">
        <v>80</v>
      </c>
      <c r="B16" s="1" t="s">
        <v>7</v>
      </c>
      <c r="C16" s="1">
        <f>+IT!F16</f>
        <v>10432</v>
      </c>
      <c r="D16" s="1">
        <f>+'2T'!F16</f>
        <v>10580</v>
      </c>
      <c r="E16" s="1">
        <f>+'3T'!F16</f>
        <v>10770</v>
      </c>
      <c r="F16" s="1">
        <f>+'4T'!F16</f>
        <v>10989</v>
      </c>
      <c r="G16" s="1">
        <f t="shared" si="1"/>
        <v>42771</v>
      </c>
      <c r="H16" s="1">
        <f t="shared" si="2"/>
        <v>3564.25</v>
      </c>
    </row>
    <row r="17" spans="1:9" ht="15" customHeight="1" x14ac:dyDescent="0.25">
      <c r="A17" s="43"/>
    </row>
    <row r="18" spans="1:9" ht="15" customHeight="1" thickBot="1" x14ac:dyDescent="0.3">
      <c r="A18" s="46" t="s">
        <v>13</v>
      </c>
      <c r="B18" s="5"/>
      <c r="C18" s="5">
        <f>C13+C16</f>
        <v>313036</v>
      </c>
      <c r="D18" s="5">
        <f t="shared" ref="D18:F18" si="3">D13+D16</f>
        <v>316034</v>
      </c>
      <c r="E18" s="5">
        <f t="shared" si="3"/>
        <v>319656</v>
      </c>
      <c r="F18" s="5">
        <f t="shared" si="3"/>
        <v>323091</v>
      </c>
      <c r="G18" s="69">
        <f>G13+G16</f>
        <v>1271817</v>
      </c>
      <c r="H18" s="5">
        <f t="shared" si="2"/>
        <v>105984.75</v>
      </c>
      <c r="I18" s="67"/>
    </row>
    <row r="19" spans="1:9" ht="15" customHeight="1" thickTop="1" x14ac:dyDescent="0.25">
      <c r="A19" s="1" t="s">
        <v>66</v>
      </c>
    </row>
    <row r="20" spans="1:9" ht="15" customHeight="1" x14ac:dyDescent="0.25">
      <c r="A20" s="37" t="s">
        <v>75</v>
      </c>
    </row>
    <row r="21" spans="1:9" ht="15" customHeight="1" x14ac:dyDescent="0.25">
      <c r="A21" s="37" t="s">
        <v>76</v>
      </c>
    </row>
    <row r="23" spans="1:9" ht="15" customHeight="1" x14ac:dyDescent="0.25">
      <c r="A23" s="40"/>
      <c r="B23" s="40"/>
      <c r="C23" s="40"/>
      <c r="D23" s="40"/>
      <c r="E23" s="40"/>
      <c r="F23" s="41"/>
    </row>
    <row r="24" spans="1:9" ht="15" customHeight="1" x14ac:dyDescent="0.25">
      <c r="A24" s="82" t="s">
        <v>14</v>
      </c>
      <c r="B24" s="82"/>
      <c r="C24" s="82"/>
      <c r="D24" s="82"/>
      <c r="E24" s="82"/>
    </row>
    <row r="25" spans="1:9" ht="15" customHeight="1" x14ac:dyDescent="0.25">
      <c r="A25" s="80" t="s">
        <v>9</v>
      </c>
      <c r="B25" s="80"/>
      <c r="C25" s="80"/>
      <c r="D25" s="80"/>
      <c r="E25" s="80"/>
    </row>
    <row r="26" spans="1:9" ht="15" customHeight="1" x14ac:dyDescent="0.25">
      <c r="A26" s="80" t="s">
        <v>42</v>
      </c>
      <c r="B26" s="80"/>
      <c r="C26" s="80"/>
      <c r="D26" s="80"/>
      <c r="E26" s="80"/>
    </row>
    <row r="27" spans="1:9" ht="15" customHeight="1" x14ac:dyDescent="0.25"/>
    <row r="28" spans="1:9" ht="15" customHeight="1" thickBot="1" x14ac:dyDescent="0.3">
      <c r="A28" s="54" t="s">
        <v>79</v>
      </c>
      <c r="B28" s="8" t="s">
        <v>6</v>
      </c>
      <c r="C28" s="8" t="s">
        <v>48</v>
      </c>
      <c r="D28" s="8" t="s">
        <v>53</v>
      </c>
      <c r="E28" s="8" t="s">
        <v>72</v>
      </c>
      <c r="F28" s="8" t="s">
        <v>77</v>
      </c>
      <c r="G28" s="70"/>
      <c r="H28" s="67"/>
    </row>
    <row r="29" spans="1:9" ht="15" customHeight="1" x14ac:dyDescent="0.25">
      <c r="A29" s="43"/>
      <c r="G29" s="71"/>
    </row>
    <row r="30" spans="1:9" ht="15" customHeight="1" x14ac:dyDescent="0.25">
      <c r="A30" s="44" t="s">
        <v>28</v>
      </c>
      <c r="B30" s="1">
        <f>+IT!E30</f>
        <v>21229736098.25</v>
      </c>
      <c r="C30" s="1">
        <f>+'2T'!E30</f>
        <v>21663568258.579998</v>
      </c>
      <c r="D30" s="1">
        <f>+'3T'!E30</f>
        <v>21411780786.129997</v>
      </c>
      <c r="E30" s="1">
        <f>+'4T'!E30</f>
        <v>23651392909.68</v>
      </c>
      <c r="F30" s="1">
        <f>SUM(B30:E30)</f>
        <v>87956478052.639999</v>
      </c>
      <c r="G30" s="71"/>
    </row>
    <row r="31" spans="1:9" ht="15" customHeight="1" x14ac:dyDescent="0.25">
      <c r="A31" s="36" t="s">
        <v>26</v>
      </c>
      <c r="B31" s="11">
        <f>+IT!E31</f>
        <v>15368202913.89452</v>
      </c>
      <c r="C31" s="11">
        <f>+'2T'!E31</f>
        <v>15712851917.934532</v>
      </c>
      <c r="D31" s="11">
        <f>+'3T'!E31</f>
        <v>15545428755.462523</v>
      </c>
      <c r="E31" s="11">
        <f>+'4T'!E31</f>
        <v>17180146953.310219</v>
      </c>
      <c r="F31" s="11">
        <f t="shared" ref="F31:F32" si="4">SUM(B31:E31)</f>
        <v>63806630540.601791</v>
      </c>
      <c r="G31" s="72"/>
    </row>
    <row r="32" spans="1:9" ht="15" customHeight="1" x14ac:dyDescent="0.25">
      <c r="A32" s="36" t="s">
        <v>27</v>
      </c>
      <c r="B32" s="11">
        <f>+IT!E32</f>
        <v>5861533184.3554802</v>
      </c>
      <c r="C32" s="11">
        <f>+'2T'!E32</f>
        <v>5950716340.6454659</v>
      </c>
      <c r="D32" s="11">
        <f>+'3T'!E32</f>
        <v>5866352030.6674776</v>
      </c>
      <c r="E32" s="11">
        <f>+'4T'!E32</f>
        <v>6471245956.3697844</v>
      </c>
      <c r="F32" s="11">
        <f t="shared" si="4"/>
        <v>24149847512.038208</v>
      </c>
      <c r="G32" s="72"/>
    </row>
    <row r="33" spans="1:12" x14ac:dyDescent="0.25">
      <c r="A33" s="44" t="s">
        <v>80</v>
      </c>
      <c r="B33" s="1">
        <f>+IT!E33</f>
        <v>2673683176</v>
      </c>
      <c r="C33" s="1">
        <f>+'2T'!E33</f>
        <v>2689034370.1500001</v>
      </c>
      <c r="D33" s="1">
        <f>+'3T'!E33</f>
        <v>2786181676.1500001</v>
      </c>
      <c r="E33" s="1">
        <f>+'4T'!E33</f>
        <v>2851460931.5999999</v>
      </c>
      <c r="F33" s="1">
        <f t="shared" ref="F33:F37" si="5">SUM(B33:E33)</f>
        <v>11000360153.9</v>
      </c>
      <c r="G33" s="71"/>
    </row>
    <row r="34" spans="1:12" x14ac:dyDescent="0.25">
      <c r="A34" s="43" t="s">
        <v>29</v>
      </c>
      <c r="B34" s="1">
        <f>+IT!E34</f>
        <v>4340527114.6199999</v>
      </c>
      <c r="C34" s="1">
        <f>+'2T'!E34</f>
        <v>4907685811.3799992</v>
      </c>
      <c r="D34" s="1">
        <f>+'3T'!E34</f>
        <v>4665849564.4700003</v>
      </c>
      <c r="E34" s="1">
        <f>+'4T'!E34</f>
        <v>13384779029.879999</v>
      </c>
      <c r="F34" s="1">
        <f t="shared" si="5"/>
        <v>27298841520.349998</v>
      </c>
      <c r="G34" s="71"/>
    </row>
    <row r="35" spans="1:12" x14ac:dyDescent="0.25">
      <c r="A35" s="45" t="s">
        <v>30</v>
      </c>
      <c r="B35" s="1">
        <f>+IT!E35</f>
        <v>3224027114.6199999</v>
      </c>
      <c r="C35" s="1">
        <f>+'2T'!E35</f>
        <v>3508485807.3599997</v>
      </c>
      <c r="D35" s="1">
        <f>+'3T'!E35</f>
        <v>3549349564.46</v>
      </c>
      <c r="E35" s="1">
        <f>+'4T'!E35</f>
        <v>3976458486.6199999</v>
      </c>
      <c r="F35" s="1">
        <f t="shared" si="5"/>
        <v>14258320973.059998</v>
      </c>
      <c r="G35" s="71"/>
    </row>
    <row r="36" spans="1:12" x14ac:dyDescent="0.25">
      <c r="A36" s="45" t="s">
        <v>31</v>
      </c>
      <c r="B36" s="1">
        <f>+IT!E36</f>
        <v>1116500000</v>
      </c>
      <c r="C36" s="1">
        <f>+'2T'!E36</f>
        <v>1399200004.02</v>
      </c>
      <c r="D36" s="1">
        <f>+'3T'!E36</f>
        <v>1116500000.0099998</v>
      </c>
      <c r="E36" s="1">
        <f>+'4T'!E36</f>
        <v>1116500000.0099998</v>
      </c>
      <c r="F36" s="1">
        <f t="shared" si="5"/>
        <v>4748700004.039999</v>
      </c>
      <c r="G36" s="71"/>
    </row>
    <row r="37" spans="1:12" x14ac:dyDescent="0.25">
      <c r="A37" s="43" t="s">
        <v>78</v>
      </c>
      <c r="B37" s="1">
        <f>+IT!E37</f>
        <v>0</v>
      </c>
      <c r="C37" s="1">
        <f>+'2T'!E37</f>
        <v>0</v>
      </c>
      <c r="D37" s="1">
        <f>+'3T'!E37</f>
        <v>0</v>
      </c>
      <c r="E37" s="63">
        <f>+'4T'!E37</f>
        <v>8291820543.25</v>
      </c>
      <c r="F37" s="1">
        <f t="shared" si="5"/>
        <v>8291820543.25</v>
      </c>
      <c r="G37" s="71"/>
    </row>
    <row r="38" spans="1:12" ht="15.75" thickBot="1" x14ac:dyDescent="0.3">
      <c r="A38" s="46" t="s">
        <v>13</v>
      </c>
      <c r="B38" s="69">
        <f>B30+B33+B34</f>
        <v>28243946388.869999</v>
      </c>
      <c r="C38" s="69">
        <f t="shared" ref="C38:F38" si="6">C30+C33+C34</f>
        <v>29260288440.110001</v>
      </c>
      <c r="D38" s="69">
        <f t="shared" si="6"/>
        <v>28863812026.75</v>
      </c>
      <c r="E38" s="69">
        <f t="shared" si="6"/>
        <v>39887632871.159996</v>
      </c>
      <c r="F38" s="69">
        <f t="shared" si="6"/>
        <v>126255679726.88998</v>
      </c>
      <c r="G38" s="71"/>
      <c r="H38" s="68"/>
      <c r="I38" s="68"/>
      <c r="J38" s="68"/>
      <c r="K38" s="68"/>
      <c r="L38" s="68"/>
    </row>
    <row r="39" spans="1:12" ht="15.75" thickTop="1" x14ac:dyDescent="0.25">
      <c r="A39" s="20" t="s">
        <v>98</v>
      </c>
    </row>
    <row r="41" spans="1:12" x14ac:dyDescent="0.25">
      <c r="A41" s="1"/>
    </row>
    <row r="42" spans="1:12" s="16" customFormat="1" x14ac:dyDescent="0.25">
      <c r="A42" s="80" t="s">
        <v>15</v>
      </c>
      <c r="B42" s="80"/>
      <c r="C42" s="80"/>
      <c r="D42" s="80"/>
      <c r="E42" s="80"/>
    </row>
    <row r="43" spans="1:12" x14ac:dyDescent="0.25">
      <c r="A43" s="80" t="s">
        <v>9</v>
      </c>
      <c r="B43" s="80"/>
      <c r="C43" s="80"/>
      <c r="D43" s="80"/>
      <c r="E43" s="80"/>
    </row>
    <row r="44" spans="1:12" x14ac:dyDescent="0.25">
      <c r="A44" s="80" t="s">
        <v>42</v>
      </c>
      <c r="B44" s="80"/>
      <c r="C44" s="80"/>
      <c r="D44" s="80"/>
      <c r="E44" s="80"/>
    </row>
    <row r="46" spans="1:12" ht="15.75" thickBot="1" x14ac:dyDescent="0.3">
      <c r="A46" s="42" t="s">
        <v>10</v>
      </c>
      <c r="B46" s="8" t="s">
        <v>6</v>
      </c>
      <c r="C46" s="8" t="s">
        <v>48</v>
      </c>
      <c r="D46" s="8" t="s">
        <v>53</v>
      </c>
      <c r="E46" s="8" t="s">
        <v>72</v>
      </c>
      <c r="F46" s="8" t="s">
        <v>77</v>
      </c>
    </row>
    <row r="47" spans="1:12" x14ac:dyDescent="0.25">
      <c r="A47" s="43"/>
    </row>
    <row r="48" spans="1:12" x14ac:dyDescent="0.25">
      <c r="A48" s="43" t="s">
        <v>34</v>
      </c>
      <c r="B48" s="1">
        <f>+IT!E48</f>
        <v>23903419274.25</v>
      </c>
      <c r="C48" s="1">
        <f>+'2T'!E48</f>
        <v>24352602628.73</v>
      </c>
      <c r="D48" s="1">
        <f>+'3T'!E48</f>
        <v>24197962462.279999</v>
      </c>
      <c r="E48" s="1">
        <f>+'4T'!E48</f>
        <v>34794674384.529999</v>
      </c>
      <c r="F48" s="1">
        <f>SUM(B48:E48)</f>
        <v>107248658749.78999</v>
      </c>
    </row>
    <row r="49" spans="1:7" x14ac:dyDescent="0.25">
      <c r="A49" s="45" t="s">
        <v>32</v>
      </c>
      <c r="B49" s="1">
        <f>+IT!E49</f>
        <v>21229736098.25</v>
      </c>
      <c r="C49" s="1">
        <f>+'2T'!E49</f>
        <v>21663568258.579998</v>
      </c>
      <c r="D49" s="1">
        <f>+'3T'!E49</f>
        <v>21411780786.129997</v>
      </c>
      <c r="E49" s="1">
        <f>+'4T'!E49</f>
        <v>23651392909.68</v>
      </c>
      <c r="F49" s="1">
        <f>SUM(B49:E49)</f>
        <v>87956478052.639999</v>
      </c>
    </row>
    <row r="50" spans="1:7" x14ac:dyDescent="0.25">
      <c r="A50" s="25" t="s">
        <v>81</v>
      </c>
      <c r="B50" s="1">
        <f>+IT!E50</f>
        <v>2673683176</v>
      </c>
      <c r="C50" s="1">
        <f>+'2T'!E50</f>
        <v>2689034370.1500001</v>
      </c>
      <c r="D50" s="1">
        <f>+'3T'!E50</f>
        <v>2786181676.1500001</v>
      </c>
      <c r="E50" s="1">
        <f>+'4T'!E50</f>
        <v>2851460931.5999999</v>
      </c>
      <c r="F50" s="1">
        <f t="shared" ref="F50:F52" si="7">SUM(B50:E50)</f>
        <v>11000360153.9</v>
      </c>
    </row>
    <row r="51" spans="1:7" x14ac:dyDescent="0.25">
      <c r="A51" s="45" t="s">
        <v>33</v>
      </c>
      <c r="B51" s="1">
        <f>+IT!E51</f>
        <v>0</v>
      </c>
      <c r="C51" s="1">
        <f>+'2T'!E51</f>
        <v>0</v>
      </c>
      <c r="D51" s="1">
        <f>+'3T'!E51</f>
        <v>0</v>
      </c>
      <c r="E51" s="1">
        <f>+'4T'!E51</f>
        <v>8291820543.25</v>
      </c>
      <c r="F51" s="1">
        <f t="shared" si="7"/>
        <v>8291820543.25</v>
      </c>
    </row>
    <row r="52" spans="1:7" x14ac:dyDescent="0.25">
      <c r="A52" s="43" t="s">
        <v>35</v>
      </c>
      <c r="B52" s="1">
        <f>+IT!E52</f>
        <v>3224027114.6199999</v>
      </c>
      <c r="C52" s="1">
        <f>+'2T'!E52</f>
        <v>3508485807.3599997</v>
      </c>
      <c r="D52" s="1">
        <f>+'3T'!E52</f>
        <v>3549349564.46</v>
      </c>
      <c r="E52" s="1">
        <f>+'4T'!E52</f>
        <v>3976458486.6199999</v>
      </c>
      <c r="F52" s="1">
        <f t="shared" si="7"/>
        <v>14258320973.059998</v>
      </c>
    </row>
    <row r="53" spans="1:7" x14ac:dyDescent="0.25">
      <c r="A53" s="43" t="s">
        <v>36</v>
      </c>
      <c r="B53" s="1">
        <f>+IT!E53</f>
        <v>1116500000</v>
      </c>
      <c r="C53" s="1">
        <f>+'2T'!E53</f>
        <v>1399200004.02</v>
      </c>
      <c r="D53" s="1">
        <f>+'3T'!E53</f>
        <v>1116500000.0099998</v>
      </c>
      <c r="E53" s="1">
        <f>+'4T'!E53</f>
        <v>1116500000.0099998</v>
      </c>
      <c r="F53" s="1">
        <f>SUM(B53:E53)</f>
        <v>4748700004.039999</v>
      </c>
    </row>
    <row r="54" spans="1:7" ht="15.75" thickBot="1" x14ac:dyDescent="0.3">
      <c r="A54" s="46" t="s">
        <v>13</v>
      </c>
      <c r="B54" s="69">
        <f>B48+B52+B53</f>
        <v>28243946388.869999</v>
      </c>
      <c r="C54" s="69">
        <f t="shared" ref="C54:E54" si="8">C48+C52+C53</f>
        <v>29260288440.110001</v>
      </c>
      <c r="D54" s="69">
        <f t="shared" si="8"/>
        <v>28863812026.749996</v>
      </c>
      <c r="E54" s="69">
        <f t="shared" si="8"/>
        <v>39887632871.160004</v>
      </c>
      <c r="F54" s="69">
        <f>F48+F52+F53</f>
        <v>126255679726.88998</v>
      </c>
      <c r="G54" s="67"/>
    </row>
    <row r="55" spans="1:7" ht="15.75" thickTop="1" x14ac:dyDescent="0.25">
      <c r="A55" s="53" t="s">
        <v>99</v>
      </c>
    </row>
    <row r="57" spans="1:7" x14ac:dyDescent="0.25">
      <c r="A57" s="83"/>
      <c r="B57" s="83"/>
      <c r="C57" s="83"/>
      <c r="D57" s="83"/>
      <c r="E57" s="83"/>
    </row>
    <row r="58" spans="1:7" x14ac:dyDescent="0.25">
      <c r="A58" s="80" t="s">
        <v>21</v>
      </c>
      <c r="B58" s="80"/>
      <c r="C58" s="80"/>
      <c r="D58" s="80"/>
      <c r="E58" s="80"/>
    </row>
    <row r="59" spans="1:7" x14ac:dyDescent="0.25">
      <c r="A59" s="80" t="s">
        <v>16</v>
      </c>
      <c r="B59" s="80"/>
      <c r="C59" s="80"/>
      <c r="D59" s="80"/>
      <c r="E59" s="80"/>
    </row>
    <row r="60" spans="1:7" x14ac:dyDescent="0.25">
      <c r="A60" s="80" t="s">
        <v>42</v>
      </c>
      <c r="B60" s="80"/>
      <c r="C60" s="80"/>
      <c r="D60" s="80"/>
      <c r="E60" s="80"/>
    </row>
    <row r="62" spans="1:7" ht="15.75" thickBot="1" x14ac:dyDescent="0.3">
      <c r="A62" s="42" t="s">
        <v>10</v>
      </c>
      <c r="B62" s="8" t="s">
        <v>6</v>
      </c>
      <c r="C62" s="8" t="s">
        <v>48</v>
      </c>
      <c r="D62" s="8" t="s">
        <v>53</v>
      </c>
      <c r="E62" s="8" t="s">
        <v>72</v>
      </c>
      <c r="F62" s="8" t="s">
        <v>77</v>
      </c>
    </row>
    <row r="63" spans="1:7" x14ac:dyDescent="0.25">
      <c r="A63" s="43"/>
    </row>
    <row r="64" spans="1:7" x14ac:dyDescent="0.25">
      <c r="A64" s="35" t="s">
        <v>43</v>
      </c>
      <c r="B64" s="1">
        <f>+IT!E64</f>
        <v>7788801730.2364197</v>
      </c>
      <c r="C64" s="1">
        <f>+'2T'!E64</f>
        <v>13874239178.166424</v>
      </c>
      <c r="D64" s="1">
        <f>+'3T'!E64</f>
        <v>10055959018.376427</v>
      </c>
      <c r="E64" s="1">
        <f>+'4T'!E64</f>
        <v>19135325206.656425</v>
      </c>
      <c r="F64" s="1">
        <f>B64</f>
        <v>7788801730.2364197</v>
      </c>
    </row>
    <row r="65" spans="1:6" x14ac:dyDescent="0.25">
      <c r="A65" s="35" t="s">
        <v>17</v>
      </c>
      <c r="B65" s="1">
        <f>+IT!E65</f>
        <v>34329383836.799999</v>
      </c>
      <c r="C65" s="1">
        <f>+'2T'!E65</f>
        <v>25442008280.320004</v>
      </c>
      <c r="D65" s="1">
        <f>+'3T'!E65</f>
        <v>37943178215.029999</v>
      </c>
      <c r="E65" s="1">
        <f>+'4T'!E65</f>
        <v>29054249713.669998</v>
      </c>
      <c r="F65" s="1">
        <f>SUM(B65:E65)</f>
        <v>126768820045.81999</v>
      </c>
    </row>
    <row r="66" spans="1:6" x14ac:dyDescent="0.25">
      <c r="A66" s="35" t="s">
        <v>18</v>
      </c>
      <c r="B66" s="1">
        <f>+IT!E66</f>
        <v>42118185567.036423</v>
      </c>
      <c r="C66" s="1">
        <f>+'2T'!E66</f>
        <v>39316247458.486427</v>
      </c>
      <c r="D66" s="1">
        <f>+'3T'!E66</f>
        <v>47999137233.406425</v>
      </c>
      <c r="E66" s="1">
        <f>+'4T'!E66</f>
        <v>48189574920.326424</v>
      </c>
      <c r="F66" s="1">
        <f>SUM(F64:F65)</f>
        <v>134557621776.05641</v>
      </c>
    </row>
    <row r="67" spans="1:6" x14ac:dyDescent="0.25">
      <c r="A67" s="35" t="s">
        <v>19</v>
      </c>
      <c r="B67" s="1">
        <f>+IT!E67</f>
        <v>28243946388.869999</v>
      </c>
      <c r="C67" s="1">
        <f>+'2T'!E67</f>
        <v>29260288440.110001</v>
      </c>
      <c r="D67" s="1">
        <f>+'3T'!E67</f>
        <v>28863812026.75</v>
      </c>
      <c r="E67" s="1">
        <f>+'4T'!E67</f>
        <v>39887632871.160004</v>
      </c>
      <c r="F67" s="1">
        <f>SUM(B67:E67)</f>
        <v>126255679726.89</v>
      </c>
    </row>
    <row r="68" spans="1:6" x14ac:dyDescent="0.25">
      <c r="A68" s="35" t="s">
        <v>20</v>
      </c>
      <c r="B68" s="1">
        <f>+IT!E68</f>
        <v>13874239178.166424</v>
      </c>
      <c r="C68" s="1">
        <f>+'2T'!E68</f>
        <v>10055959018.376427</v>
      </c>
      <c r="D68" s="1">
        <f>+'3T'!E68</f>
        <v>19135325206.656425</v>
      </c>
      <c r="E68" s="1">
        <f>+'4T'!E68</f>
        <v>8301942049.16642</v>
      </c>
      <c r="F68" s="1">
        <f>+F66-F67</f>
        <v>8301942049.1664124</v>
      </c>
    </row>
    <row r="69" spans="1:6" ht="15.75" thickBot="1" x14ac:dyDescent="0.3">
      <c r="A69" s="47"/>
      <c r="B69" s="5"/>
      <c r="C69" s="5"/>
      <c r="D69" s="5"/>
      <c r="E69" s="5"/>
      <c r="F69" s="5"/>
    </row>
    <row r="70" spans="1:6" ht="15.75" thickTop="1" x14ac:dyDescent="0.25">
      <c r="A70" s="53" t="s">
        <v>99</v>
      </c>
    </row>
    <row r="71" spans="1:6" x14ac:dyDescent="0.25">
      <c r="A71" s="1"/>
    </row>
    <row r="74" spans="1:6" x14ac:dyDescent="0.25">
      <c r="A74" s="20" t="s">
        <v>100</v>
      </c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</sheetData>
  <mergeCells count="14">
    <mergeCell ref="A59:E59"/>
    <mergeCell ref="A60:E60"/>
    <mergeCell ref="A26:E26"/>
    <mergeCell ref="A42:E42"/>
    <mergeCell ref="A43:E43"/>
    <mergeCell ref="A44:E44"/>
    <mergeCell ref="A57:E57"/>
    <mergeCell ref="A58:E58"/>
    <mergeCell ref="A25:E25"/>
    <mergeCell ref="A1:G1"/>
    <mergeCell ref="B2:D2"/>
    <mergeCell ref="A8:G8"/>
    <mergeCell ref="A9:G9"/>
    <mergeCell ref="A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IT</vt:lpstr>
      <vt:lpstr>2T</vt:lpstr>
      <vt:lpstr>3T</vt:lpstr>
      <vt:lpstr>4T</vt:lpstr>
      <vt:lpstr>Semestral</vt:lpstr>
      <vt:lpstr> 3T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Horacio Rodriguez</cp:lastModifiedBy>
  <cp:lastPrinted>2011-11-07T21:03:04Z</cp:lastPrinted>
  <dcterms:created xsi:type="dcterms:W3CDTF">2011-03-10T14:40:05Z</dcterms:created>
  <dcterms:modified xsi:type="dcterms:W3CDTF">2016-03-15T16:26:59Z</dcterms:modified>
</cp:coreProperties>
</file>