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380" windowHeight="6885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/>
  <calcPr fullCalcOnLoad="1"/>
</workbook>
</file>

<file path=xl/sharedStrings.xml><?xml version="1.0" encoding="utf-8"?>
<sst xmlns="http://schemas.openxmlformats.org/spreadsheetml/2006/main" count="450" uniqueCount="87">
  <si>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</si>
  <si>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</si>
  <si>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</si>
  <si>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</si>
  <si>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</si>
  <si>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</si>
  <si>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</si>
  <si>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</si>
  <si>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</si>
  <si>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</si>
  <si>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</si>
  <si>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</si>
  <si>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</si>
  <si>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</si>
  <si>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</si>
  <si>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</si>
  <si>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</si>
  <si>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</si>
  <si>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</si>
  <si>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</si>
  <si>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</si>
  <si>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</si>
  <si>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</si>
  <si>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</si>
  <si>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</si>
  <si>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</si>
  <si>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</si>
  <si>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</si>
  <si>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</si>
  <si>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</si>
  <si>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Abril</t>
  </si>
  <si>
    <t>Mayo</t>
  </si>
  <si>
    <t>Junio</t>
  </si>
  <si>
    <t>II Trimestre</t>
  </si>
  <si>
    <t>Período:</t>
  </si>
  <si>
    <t>Promedio Mensual</t>
  </si>
  <si>
    <t>Beneficiarios Distintos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</si>
  <si>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</si>
  <si>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Unidad: Colones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</si>
  <si>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</si>
  <si>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II trimestre</t>
  </si>
  <si>
    <t>I Semestre</t>
  </si>
  <si>
    <t>Cuadro N°1</t>
  </si>
  <si>
    <t>III Trimestre</t>
  </si>
  <si>
    <t>III Trimestre Acumulado</t>
  </si>
  <si>
    <t>Benefciarios Distintos</t>
  </si>
  <si>
    <t>Son promedios mensuales</t>
  </si>
  <si>
    <t>Cuadro N°2</t>
  </si>
  <si>
    <t>Reporte de gastos efectivos por producto financiados por el Fondo de Desarrollo Social y Asignaciones Familiares</t>
  </si>
  <si>
    <t>Acumulado</t>
  </si>
  <si>
    <t>Cuadro N°3</t>
  </si>
  <si>
    <t>Cuadro N°4</t>
  </si>
  <si>
    <t xml:space="preserve">1. Saldo en caja inicial  (5 t-1) </t>
  </si>
  <si>
    <t>Julio</t>
  </si>
  <si>
    <t>Agosto</t>
  </si>
  <si>
    <t>Setiembre</t>
  </si>
  <si>
    <t>Septiembre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</si>
  <si>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</si>
  <si>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Anual</t>
  </si>
  <si>
    <t>IV Trimestre</t>
  </si>
  <si>
    <t>Son Promedios Mensuales</t>
  </si>
  <si>
    <t>Octubre</t>
  </si>
  <si>
    <t>Noviembre</t>
  </si>
  <si>
    <t>Diciembre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</si>
  <si>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</si>
  <si>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Beneficio</t>
  </si>
  <si>
    <t>Primer Trimestre 2013</t>
  </si>
  <si>
    <t>Fuente:  Ciudad de los Niños, Primer Trimestre, 2013</t>
  </si>
  <si>
    <t>Fuente:  Ciudad de los Niños, Segundo Trimestre, 2013</t>
  </si>
  <si>
    <t>Segundo Trimestre 2013</t>
  </si>
  <si>
    <t>Fuente:  Ciudad de los Niños, Tercer Trimestre, 2013</t>
  </si>
  <si>
    <t>Tercer Trimestre 2013</t>
  </si>
  <si>
    <t>Fuente:  Ciudad de los Niños, Cuarto Trimestre, 2013</t>
  </si>
  <si>
    <t>Cuarto Trimestre 2013</t>
  </si>
  <si>
    <t>Primer Semestre 2013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</si>
  <si>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 Semestre, 2013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</si>
  <si>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 Semestre, 2013</t>
    </r>
  </si>
  <si>
    <t>Tercer Trimestre Acumulado 2013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</si>
  <si>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Primer, Segundo y Tercer Trimestre, 2013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</si>
  <si>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Primer, Segundo y Tercer Trimestre, 2013</t>
    </r>
  </si>
  <si>
    <t>Fuente:  Ciudad de los Niños, Primer, Segundo, Tercer y Cuarto Trimestre, 2013</t>
  </si>
  <si>
    <t>1.  Servicios</t>
  </si>
  <si>
    <t>2.  Materiales y suministros</t>
  </si>
  <si>
    <t>3.  Bienes duraderos</t>
  </si>
  <si>
    <t>Fecha de actualización: 23/03/2014</t>
  </si>
  <si>
    <t>Fecha de actualización: 08/05/2014</t>
  </si>
  <si>
    <t>Fecha de actualización: 08/09/2014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</si>
</sst>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.0000_);_(* \(#,##0.00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34" fillId="0" borderId="1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43" fontId="34" fillId="0" borderId="0" xfId="46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34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2"/>
    </xf>
    <xf numFmtId="0" fontId="34" fillId="0" borderId="10" xfId="0" applyFont="1" applyFill="1" applyBorder="1" applyAlignment="1">
      <alignment horizontal="center" vertical="center" wrapText="1"/>
    </xf>
    <xf numFmtId="168" fontId="0" fillId="0" borderId="0" xfId="46" applyNumberFormat="1" applyFont="1" applyAlignment="1">
      <alignment/>
    </xf>
    <xf numFmtId="168" fontId="0" fillId="0" borderId="0" xfId="46" applyNumberFormat="1" applyFont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43" fontId="0" fillId="0" borderId="0" xfId="46" applyFont="1" applyFill="1" applyAlignment="1">
      <alignment/>
    </xf>
    <xf numFmtId="0" fontId="34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8" fontId="0" fillId="0" borderId="0" xfId="46" applyNumberFormat="1" applyFont="1" applyFill="1" applyAlignment="1">
      <alignment/>
    </xf>
    <xf numFmtId="168" fontId="34" fillId="0" borderId="11" xfId="46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168" fontId="0" fillId="0" borderId="0" xfId="46" applyNumberFormat="1" applyFont="1" applyFill="1" applyAlignment="1">
      <alignment/>
    </xf>
    <xf numFmtId="168" fontId="34" fillId="0" borderId="0" xfId="46" applyNumberFormat="1" applyFont="1" applyFill="1" applyAlignment="1">
      <alignment horizontal="right"/>
    </xf>
    <xf numFmtId="168" fontId="34" fillId="0" borderId="0" xfId="46" applyNumberFormat="1" applyFont="1" applyFill="1" applyAlignment="1">
      <alignment/>
    </xf>
    <xf numFmtId="168" fontId="34" fillId="0" borderId="0" xfId="46" applyNumberFormat="1" applyFont="1" applyFill="1" applyAlignment="1">
      <alignment horizontal="center"/>
    </xf>
    <xf numFmtId="168" fontId="34" fillId="0" borderId="10" xfId="46" applyNumberFormat="1" applyFont="1" applyFill="1" applyBorder="1" applyAlignment="1">
      <alignment horizontal="center" vertical="center" wrapText="1"/>
    </xf>
    <xf numFmtId="168" fontId="0" fillId="0" borderId="0" xfId="46" applyNumberFormat="1" applyFont="1" applyFill="1" applyAlignment="1">
      <alignment horizontal="center"/>
    </xf>
    <xf numFmtId="168" fontId="34" fillId="0" borderId="10" xfId="46" applyNumberFormat="1" applyFont="1" applyFill="1" applyBorder="1" applyAlignment="1">
      <alignment/>
    </xf>
    <xf numFmtId="168" fontId="0" fillId="0" borderId="10" xfId="46" applyNumberFormat="1" applyFont="1" applyFill="1" applyBorder="1" applyAlignment="1">
      <alignment/>
    </xf>
    <xf numFmtId="168" fontId="34" fillId="0" borderId="0" xfId="46" applyNumberFormat="1" applyFont="1" applyFill="1" applyBorder="1" applyAlignment="1">
      <alignment horizontal="center"/>
    </xf>
    <xf numFmtId="168" fontId="34" fillId="0" borderId="10" xfId="46" applyNumberFormat="1" applyFont="1" applyFill="1" applyBorder="1" applyAlignment="1">
      <alignment horizontal="center"/>
    </xf>
    <xf numFmtId="168" fontId="0" fillId="0" borderId="0" xfId="46" applyNumberFormat="1" applyFont="1" applyFill="1" applyAlignment="1">
      <alignment horizontal="left" indent="2"/>
    </xf>
    <xf numFmtId="168" fontId="0" fillId="0" borderId="0" xfId="46" applyNumberFormat="1" applyFont="1" applyFill="1" applyBorder="1" applyAlignment="1">
      <alignment/>
    </xf>
    <xf numFmtId="168" fontId="0" fillId="0" borderId="10" xfId="46" applyNumberFormat="1" applyFont="1" applyFill="1" applyBorder="1" applyAlignment="1">
      <alignment/>
    </xf>
    <xf numFmtId="168" fontId="34" fillId="0" borderId="0" xfId="46" applyNumberFormat="1" applyFont="1" applyFill="1" applyBorder="1" applyAlignment="1">
      <alignment horizontal="left" vertical="top"/>
    </xf>
    <xf numFmtId="168" fontId="0" fillId="0" borderId="0" xfId="46" applyNumberFormat="1" applyFont="1" applyFill="1" applyAlignment="1">
      <alignment/>
    </xf>
    <xf numFmtId="168" fontId="0" fillId="0" borderId="0" xfId="46" applyNumberFormat="1" applyFont="1" applyFill="1" applyBorder="1" applyAlignment="1">
      <alignment vertical="top" wrapText="1"/>
    </xf>
    <xf numFmtId="168" fontId="34" fillId="0" borderId="0" xfId="46" applyNumberFormat="1" applyFont="1" applyFill="1" applyAlignment="1">
      <alignment horizontal="left"/>
    </xf>
    <xf numFmtId="168" fontId="34" fillId="0" borderId="10" xfId="46" applyNumberFormat="1" applyFont="1" applyFill="1" applyBorder="1" applyAlignment="1">
      <alignment horizontal="center" wrapText="1"/>
    </xf>
    <xf numFmtId="168" fontId="0" fillId="0" borderId="0" xfId="46" applyNumberFormat="1" applyFont="1" applyFill="1" applyBorder="1" applyAlignment="1">
      <alignment horizontal="center"/>
    </xf>
    <xf numFmtId="168" fontId="0" fillId="0" borderId="0" xfId="46" applyNumberFormat="1" applyFont="1" applyFill="1" applyAlignment="1">
      <alignment horizontal="left"/>
    </xf>
    <xf numFmtId="168" fontId="0" fillId="0" borderId="0" xfId="46" applyNumberFormat="1" applyFont="1" applyFill="1" applyBorder="1" applyAlignment="1">
      <alignment horizontal="center" vertical="center"/>
    </xf>
    <xf numFmtId="168" fontId="35" fillId="0" borderId="0" xfId="46" applyNumberFormat="1" applyFont="1" applyFill="1" applyAlignment="1">
      <alignment horizontal="left" indent="2"/>
    </xf>
    <xf numFmtId="168" fontId="34" fillId="0" borderId="11" xfId="46" applyNumberFormat="1" applyFont="1" applyFill="1" applyBorder="1" applyAlignment="1">
      <alignment horizontal="center"/>
    </xf>
    <xf numFmtId="168" fontId="18" fillId="0" borderId="0" xfId="46" applyNumberFormat="1" applyFont="1" applyFill="1" applyAlignment="1">
      <alignment horizontal="left" indent="2"/>
    </xf>
    <xf numFmtId="168" fontId="0" fillId="0" borderId="0" xfId="46" applyNumberFormat="1" applyFont="1" applyAlignment="1">
      <alignment/>
    </xf>
    <xf numFmtId="168" fontId="29" fillId="0" borderId="0" xfId="46" applyNumberFormat="1" applyFont="1" applyFill="1" applyAlignment="1">
      <alignment/>
    </xf>
    <xf numFmtId="168" fontId="34" fillId="0" borderId="0" xfId="46" applyNumberFormat="1" applyFont="1" applyFill="1" applyBorder="1" applyAlignment="1">
      <alignment horizontal="right"/>
    </xf>
    <xf numFmtId="168" fontId="34" fillId="0" borderId="0" xfId="46" applyNumberFormat="1" applyFont="1" applyFill="1" applyBorder="1" applyAlignment="1">
      <alignment/>
    </xf>
    <xf numFmtId="168" fontId="34" fillId="0" borderId="0" xfId="46" applyNumberFormat="1" applyFont="1" applyFill="1" applyBorder="1" applyAlignment="1">
      <alignment/>
    </xf>
    <xf numFmtId="168" fontId="34" fillId="0" borderId="0" xfId="46" applyNumberFormat="1" applyFont="1" applyFill="1" applyBorder="1" applyAlignment="1">
      <alignment horizontal="left"/>
    </xf>
    <xf numFmtId="168" fontId="0" fillId="0" borderId="0" xfId="46" applyNumberFormat="1" applyFont="1" applyAlignment="1">
      <alignment horizontal="left"/>
    </xf>
    <xf numFmtId="168" fontId="0" fillId="0" borderId="0" xfId="46" applyNumberFormat="1" applyFont="1" applyBorder="1" applyAlignment="1">
      <alignment horizontal="center"/>
    </xf>
    <xf numFmtId="168" fontId="35" fillId="0" borderId="0" xfId="46" applyNumberFormat="1" applyFont="1" applyAlignment="1">
      <alignment horizontal="left" indent="2"/>
    </xf>
    <xf numFmtId="168" fontId="18" fillId="0" borderId="0" xfId="46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0" xfId="46" applyFont="1" applyFill="1" applyAlignment="1">
      <alignment/>
    </xf>
    <xf numFmtId="0" fontId="0" fillId="0" borderId="0" xfId="0" applyFont="1" applyFill="1" applyAlignment="1">
      <alignment horizontal="left" indent="2"/>
    </xf>
    <xf numFmtId="168" fontId="0" fillId="0" borderId="0" xfId="46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34" fillId="0" borderId="1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46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3" fontId="0" fillId="0" borderId="10" xfId="46" applyFont="1" applyFill="1" applyBorder="1" applyAlignment="1">
      <alignment/>
    </xf>
    <xf numFmtId="0" fontId="34" fillId="0" borderId="0" xfId="0" applyFont="1" applyFill="1" applyAlignment="1">
      <alignment horizontal="left"/>
    </xf>
    <xf numFmtId="168" fontId="0" fillId="0" borderId="0" xfId="46" applyNumberFormat="1" applyFont="1" applyFill="1" applyAlignment="1">
      <alignment/>
    </xf>
    <xf numFmtId="168" fontId="34" fillId="0" borderId="0" xfId="46" applyNumberFormat="1" applyFont="1" applyFill="1" applyBorder="1" applyAlignment="1">
      <alignment horizontal="center"/>
    </xf>
    <xf numFmtId="168" fontId="34" fillId="0" borderId="0" xfId="46" applyNumberFormat="1" applyFont="1" applyFill="1" applyAlignment="1">
      <alignment horizontal="center"/>
    </xf>
    <xf numFmtId="168" fontId="34" fillId="0" borderId="0" xfId="46" applyNumberFormat="1" applyFont="1" applyFill="1" applyAlignment="1">
      <alignment horizontal="right"/>
    </xf>
    <xf numFmtId="168" fontId="34" fillId="0" borderId="10" xfId="46" applyNumberFormat="1" applyFont="1" applyFill="1" applyBorder="1" applyAlignment="1">
      <alignment horizontal="center"/>
    </xf>
    <xf numFmtId="168" fontId="0" fillId="0" borderId="0" xfId="46" applyNumberFormat="1" applyFont="1" applyFill="1" applyAlignment="1">
      <alignment/>
    </xf>
    <xf numFmtId="168" fontId="0" fillId="0" borderId="0" xfId="46" applyNumberFormat="1" applyFont="1" applyFill="1" applyAlignment="1">
      <alignment/>
    </xf>
    <xf numFmtId="168" fontId="34" fillId="0" borderId="0" xfId="46" applyNumberFormat="1" applyFont="1" applyFill="1" applyAlignment="1">
      <alignment/>
    </xf>
    <xf numFmtId="168" fontId="34" fillId="0" borderId="0" xfId="46" applyNumberFormat="1" applyFont="1" applyFill="1" applyBorder="1" applyAlignment="1">
      <alignment vertical="top" wrapText="1"/>
    </xf>
    <xf numFmtId="168" fontId="0" fillId="0" borderId="0" xfId="46" applyNumberFormat="1" applyFont="1" applyFill="1" applyBorder="1" applyAlignment="1">
      <alignment vertical="top" wrapText="1"/>
    </xf>
    <xf numFmtId="168" fontId="34" fillId="0" borderId="10" xfId="46" applyNumberFormat="1" applyFont="1" applyFill="1" applyBorder="1" applyAlignment="1">
      <alignment horizontal="center" vertical="center"/>
    </xf>
    <xf numFmtId="168" fontId="0" fillId="0" borderId="0" xfId="46" applyNumberFormat="1" applyFont="1" applyFill="1" applyBorder="1" applyAlignment="1">
      <alignment horizontal="center"/>
    </xf>
    <xf numFmtId="168" fontId="0" fillId="0" borderId="0" xfId="46" applyNumberFormat="1" applyFont="1" applyFill="1" applyAlignment="1">
      <alignment horizontal="left"/>
    </xf>
    <xf numFmtId="168" fontId="0" fillId="0" borderId="0" xfId="46" applyNumberFormat="1" applyFont="1" applyFill="1" applyAlignment="1">
      <alignment horizontal="center"/>
    </xf>
    <xf numFmtId="168" fontId="0" fillId="0" borderId="0" xfId="46" applyNumberFormat="1" applyFont="1" applyFill="1" applyAlignment="1">
      <alignment/>
    </xf>
    <xf numFmtId="168" fontId="0" fillId="0" borderId="0" xfId="46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46" applyNumberFormat="1" applyFont="1" applyFill="1" applyAlignment="1">
      <alignment/>
    </xf>
    <xf numFmtId="168" fontId="0" fillId="0" borderId="0" xfId="46" applyNumberFormat="1" applyFont="1" applyFill="1" applyAlignment="1">
      <alignment/>
    </xf>
    <xf numFmtId="168" fontId="0" fillId="0" borderId="0" xfId="46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46" applyNumberFormat="1" applyFont="1" applyFill="1" applyAlignment="1">
      <alignment/>
    </xf>
    <xf numFmtId="168" fontId="0" fillId="0" borderId="0" xfId="46" applyNumberFormat="1" applyFont="1" applyFill="1" applyAlignment="1">
      <alignment/>
    </xf>
    <xf numFmtId="168" fontId="0" fillId="0" borderId="0" xfId="46" applyNumberFormat="1" applyFont="1" applyFill="1" applyAlignment="1">
      <alignment/>
    </xf>
    <xf numFmtId="168" fontId="34" fillId="0" borderId="0" xfId="46" applyNumberFormat="1" applyFont="1" applyFill="1" applyBorder="1" applyAlignment="1">
      <alignment horizontal="center"/>
    </xf>
    <xf numFmtId="168" fontId="34" fillId="0" borderId="0" xfId="46" applyNumberFormat="1" applyFont="1" applyFill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168" fontId="34" fillId="0" borderId="0" xfId="46" applyNumberFormat="1" applyFont="1" applyFill="1" applyAlignment="1">
      <alignment horizontal="right"/>
    </xf>
    <xf numFmtId="168" fontId="34" fillId="0" borderId="10" xfId="46" applyNumberFormat="1" applyFont="1" applyFill="1" applyBorder="1" applyAlignment="1">
      <alignment horizontal="center"/>
    </xf>
    <xf numFmtId="168" fontId="34" fillId="0" borderId="12" xfId="46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3" fontId="34" fillId="0" borderId="12" xfId="0" applyNumberFormat="1" applyFont="1" applyFill="1" applyBorder="1" applyAlignment="1">
      <alignment horizontal="center"/>
    </xf>
    <xf numFmtId="168" fontId="0" fillId="0" borderId="0" xfId="46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46">
      <selection activeCell="A63" sqref="A63"/>
    </sheetView>
  </sheetViews>
  <sheetFormatPr defaultColWidth="11.57421875" defaultRowHeight="15" customHeight="1"/>
  <cols>
    <col min="1" max="1" width="51.140625" style="29" customWidth="1"/>
    <col min="2" max="2" width="14.8515625" style="53" customWidth="1"/>
    <col min="3" max="3" width="14.140625" style="53" customWidth="1"/>
    <col min="4" max="4" width="15.140625" style="53" bestFit="1" customWidth="1"/>
    <col min="5" max="5" width="15.8515625" style="53" customWidth="1"/>
    <col min="6" max="6" width="18.00390625" style="53" bestFit="1" customWidth="1"/>
    <col min="7" max="7" width="12.7109375" style="53" customWidth="1"/>
    <col min="8" max="8" width="11.57421875" style="53" customWidth="1"/>
    <col min="9" max="9" width="14.00390625" style="15" bestFit="1" customWidth="1"/>
    <col min="10" max="16384" width="11.57421875" style="53" customWidth="1"/>
  </cols>
  <sheetData>
    <row r="1" spans="1:6" ht="15" customHeight="1">
      <c r="A1" s="102" t="s">
        <v>21</v>
      </c>
      <c r="B1" s="102"/>
      <c r="C1" s="102"/>
      <c r="D1" s="102"/>
      <c r="E1" s="102"/>
      <c r="F1" s="102"/>
    </row>
    <row r="2" spans="1:6" ht="15" customHeight="1">
      <c r="A2" s="55" t="s">
        <v>0</v>
      </c>
      <c r="B2" s="42" t="s">
        <v>25</v>
      </c>
      <c r="C2" s="56"/>
      <c r="D2" s="55"/>
      <c r="E2" s="42"/>
      <c r="F2" s="56"/>
    </row>
    <row r="3" spans="1:6" ht="15" customHeight="1">
      <c r="A3" s="55" t="s">
        <v>1</v>
      </c>
      <c r="B3" s="42" t="s">
        <v>26</v>
      </c>
      <c r="C3" s="57"/>
      <c r="D3" s="55"/>
      <c r="E3" s="42"/>
      <c r="F3" s="57"/>
    </row>
    <row r="4" spans="1:6" ht="15" customHeight="1">
      <c r="A4" s="55" t="s">
        <v>10</v>
      </c>
      <c r="B4" s="42" t="s">
        <v>26</v>
      </c>
      <c r="C4" s="57"/>
      <c r="D4" s="55"/>
      <c r="E4" s="42"/>
      <c r="F4" s="57"/>
    </row>
    <row r="5" spans="1:6" ht="15" customHeight="1">
      <c r="A5" s="55" t="s">
        <v>34</v>
      </c>
      <c r="B5" s="58" t="s">
        <v>66</v>
      </c>
      <c r="C5" s="56"/>
      <c r="D5" s="55"/>
      <c r="E5" s="58"/>
      <c r="F5" s="56"/>
    </row>
    <row r="6" spans="1:6" ht="15" customHeight="1">
      <c r="A6" s="55"/>
      <c r="B6" s="58"/>
      <c r="C6" s="56"/>
      <c r="D6" s="55"/>
      <c r="E6" s="58"/>
      <c r="F6" s="56"/>
    </row>
    <row r="7" spans="1:2" ht="15" customHeight="1">
      <c r="A7" s="45"/>
      <c r="B7" s="59"/>
    </row>
    <row r="8" spans="1:7" ht="15" customHeight="1">
      <c r="A8" s="102" t="s">
        <v>8</v>
      </c>
      <c r="B8" s="102"/>
      <c r="C8" s="102"/>
      <c r="D8" s="102"/>
      <c r="E8" s="102"/>
      <c r="F8" s="102"/>
      <c r="G8" s="57"/>
    </row>
    <row r="9" spans="1:6" ht="15" customHeight="1">
      <c r="A9" s="103" t="s">
        <v>11</v>
      </c>
      <c r="B9" s="103"/>
      <c r="C9" s="103"/>
      <c r="D9" s="103"/>
      <c r="E9" s="103"/>
      <c r="F9" s="103"/>
    </row>
    <row r="11" spans="1:7" s="31" customFormat="1" ht="30.75" customHeight="1" thickBot="1">
      <c r="A11" s="33" t="s">
        <v>65</v>
      </c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35</v>
      </c>
      <c r="G11" s="33" t="s">
        <v>36</v>
      </c>
    </row>
    <row r="12" spans="1:7" ht="15" customHeight="1">
      <c r="A12" s="47"/>
      <c r="B12" s="60"/>
      <c r="C12" s="60"/>
      <c r="D12" s="60"/>
      <c r="E12" s="60"/>
      <c r="F12" s="60"/>
      <c r="G12" s="60"/>
    </row>
    <row r="13" spans="1:7" ht="15" customHeight="1">
      <c r="A13" s="59" t="s">
        <v>27</v>
      </c>
      <c r="B13" s="53" t="s">
        <v>7</v>
      </c>
      <c r="C13" s="53">
        <v>0</v>
      </c>
      <c r="D13" s="53">
        <v>486</v>
      </c>
      <c r="E13" s="53">
        <v>441</v>
      </c>
      <c r="F13" s="53">
        <f>AVERAGE(D13:E13)</f>
        <v>463.5</v>
      </c>
      <c r="G13" s="53">
        <f>D13</f>
        <v>486</v>
      </c>
    </row>
    <row r="14" ht="15" customHeight="1">
      <c r="A14" s="61"/>
    </row>
    <row r="15" spans="1:7" s="31" customFormat="1" ht="15" customHeight="1" thickBot="1">
      <c r="A15" s="23" t="s">
        <v>12</v>
      </c>
      <c r="B15" s="23"/>
      <c r="C15" s="23"/>
      <c r="D15" s="23"/>
      <c r="E15" s="23"/>
      <c r="F15" s="23"/>
      <c r="G15" s="23"/>
    </row>
    <row r="16" ht="15" customHeight="1" thickTop="1">
      <c r="A16" s="93" t="s">
        <v>67</v>
      </c>
    </row>
    <row r="19" spans="1:6" ht="15" customHeight="1">
      <c r="A19" s="102" t="s">
        <v>13</v>
      </c>
      <c r="B19" s="102"/>
      <c r="C19" s="102"/>
      <c r="D19" s="102"/>
      <c r="E19" s="102"/>
      <c r="F19" s="57"/>
    </row>
    <row r="20" spans="1:5" ht="15" customHeight="1">
      <c r="A20" s="102" t="s">
        <v>29</v>
      </c>
      <c r="B20" s="102"/>
      <c r="C20" s="102"/>
      <c r="D20" s="102"/>
      <c r="E20" s="102"/>
    </row>
    <row r="21" spans="1:5" ht="15" customHeight="1">
      <c r="A21" s="102" t="s">
        <v>38</v>
      </c>
      <c r="B21" s="102"/>
      <c r="C21" s="102"/>
      <c r="D21" s="102"/>
      <c r="E21" s="102"/>
    </row>
    <row r="23" spans="1:6" s="31" customFormat="1" ht="15" customHeight="1" thickBot="1">
      <c r="A23" s="33" t="s">
        <v>65</v>
      </c>
      <c r="B23" s="38" t="s">
        <v>3</v>
      </c>
      <c r="C23" s="38" t="s">
        <v>4</v>
      </c>
      <c r="D23" s="38" t="s">
        <v>5</v>
      </c>
      <c r="E23" s="38" t="s">
        <v>6</v>
      </c>
      <c r="F23" s="38" t="s">
        <v>35</v>
      </c>
    </row>
    <row r="24" spans="1:6" ht="15" customHeight="1">
      <c r="A24" s="47"/>
      <c r="B24" s="60"/>
      <c r="C24" s="60"/>
      <c r="D24" s="60"/>
      <c r="E24" s="60"/>
      <c r="F24" s="60"/>
    </row>
    <row r="25" spans="1:6" ht="15" customHeight="1">
      <c r="A25" s="59" t="s">
        <v>27</v>
      </c>
      <c r="B25" s="15"/>
      <c r="C25" s="15"/>
      <c r="D25" s="15"/>
      <c r="E25" s="15"/>
      <c r="F25" s="15"/>
    </row>
    <row r="26" spans="1:6" ht="15" customHeight="1">
      <c r="A26" s="62" t="s">
        <v>22</v>
      </c>
      <c r="B26" s="15">
        <v>0</v>
      </c>
      <c r="C26" s="15">
        <v>0</v>
      </c>
      <c r="D26" s="15">
        <v>27972702.07</v>
      </c>
      <c r="E26" s="15">
        <f>SUM(B26:D26)</f>
        <v>27972702.07</v>
      </c>
      <c r="F26" s="15">
        <f>AVERAGE(B26:D26)</f>
        <v>9324234.023333333</v>
      </c>
    </row>
    <row r="27" spans="1:6" ht="15" customHeight="1">
      <c r="A27" s="62" t="s">
        <v>23</v>
      </c>
      <c r="B27" s="15">
        <v>0</v>
      </c>
      <c r="C27" s="15">
        <v>0</v>
      </c>
      <c r="D27" s="15">
        <v>19118120.54</v>
      </c>
      <c r="E27" s="15">
        <f>SUM(B27:D27)</f>
        <v>19118120.54</v>
      </c>
      <c r="F27" s="15">
        <f>AVERAGE(B27:D27)</f>
        <v>6372706.846666667</v>
      </c>
    </row>
    <row r="28" spans="1:6" ht="15" customHeight="1">
      <c r="A28" s="62" t="s">
        <v>24</v>
      </c>
      <c r="B28" s="15">
        <v>0</v>
      </c>
      <c r="C28" s="15">
        <v>0</v>
      </c>
      <c r="D28" s="15">
        <v>24537460</v>
      </c>
      <c r="E28" s="15">
        <f>SUM(B28:D28)</f>
        <v>24537460</v>
      </c>
      <c r="F28" s="15">
        <f>AVERAGE(B28:D28)</f>
        <v>8179153.333333333</v>
      </c>
    </row>
    <row r="29" spans="1:6" ht="15" customHeight="1">
      <c r="A29" s="62"/>
      <c r="B29" s="15"/>
      <c r="C29" s="15"/>
      <c r="D29" s="15"/>
      <c r="E29" s="15"/>
      <c r="F29" s="15"/>
    </row>
    <row r="30" spans="1:6" s="31" customFormat="1" ht="15" customHeight="1" thickBot="1">
      <c r="A30" s="23" t="s">
        <v>12</v>
      </c>
      <c r="B30" s="23">
        <f>SUM(B26:B29)</f>
        <v>0</v>
      </c>
      <c r="C30" s="23">
        <f>SUM(C26:C29)</f>
        <v>0</v>
      </c>
      <c r="D30" s="23">
        <f>SUM(D26:D29)</f>
        <v>71628282.61</v>
      </c>
      <c r="E30" s="23">
        <f>SUM(E26:E29)</f>
        <v>71628282.61</v>
      </c>
      <c r="F30" s="23">
        <f>AVERAGE(B30:D30)</f>
        <v>23876094.203333333</v>
      </c>
    </row>
    <row r="31" ht="15" customHeight="1" thickTop="1">
      <c r="A31" s="93" t="s">
        <v>67</v>
      </c>
    </row>
    <row r="33" ht="15" customHeight="1">
      <c r="A33" s="53"/>
    </row>
    <row r="34" spans="1:5" ht="15" customHeight="1">
      <c r="A34" s="102" t="s">
        <v>14</v>
      </c>
      <c r="B34" s="102"/>
      <c r="C34" s="102"/>
      <c r="D34" s="102"/>
      <c r="E34" s="102"/>
    </row>
    <row r="35" spans="1:5" ht="15" customHeight="1">
      <c r="A35" s="102" t="s">
        <v>28</v>
      </c>
      <c r="B35" s="102"/>
      <c r="C35" s="102"/>
      <c r="D35" s="102"/>
      <c r="E35" s="102"/>
    </row>
    <row r="36" spans="1:5" ht="15" customHeight="1">
      <c r="A36" s="102" t="s">
        <v>38</v>
      </c>
      <c r="B36" s="102"/>
      <c r="C36" s="102"/>
      <c r="D36" s="102"/>
      <c r="E36" s="102"/>
    </row>
    <row r="38" spans="1:5" s="31" customFormat="1" ht="15" customHeight="1" thickBot="1">
      <c r="A38" s="38" t="s">
        <v>9</v>
      </c>
      <c r="B38" s="38" t="s">
        <v>3</v>
      </c>
      <c r="C38" s="38" t="s">
        <v>4</v>
      </c>
      <c r="D38" s="38" t="s">
        <v>5</v>
      </c>
      <c r="E38" s="38" t="s">
        <v>6</v>
      </c>
    </row>
    <row r="40" spans="1:5" ht="15" customHeight="1">
      <c r="A40" s="96" t="s">
        <v>81</v>
      </c>
      <c r="B40" s="15">
        <v>0</v>
      </c>
      <c r="C40" s="15">
        <v>0</v>
      </c>
      <c r="D40" s="15">
        <v>785000</v>
      </c>
      <c r="E40" s="15">
        <f>SUM(B40:D40)</f>
        <v>785000</v>
      </c>
    </row>
    <row r="41" spans="1:5" ht="15" customHeight="1">
      <c r="A41" s="96" t="s">
        <v>82</v>
      </c>
      <c r="B41" s="15">
        <v>0</v>
      </c>
      <c r="C41" s="15">
        <v>0</v>
      </c>
      <c r="D41" s="15">
        <v>42622122</v>
      </c>
      <c r="E41" s="53">
        <f>SUM(B41:D41)</f>
        <v>42622122</v>
      </c>
    </row>
    <row r="42" spans="1:5" ht="15" customHeight="1">
      <c r="A42" s="96" t="s">
        <v>83</v>
      </c>
      <c r="B42" s="15">
        <v>0</v>
      </c>
      <c r="C42" s="15">
        <v>0</v>
      </c>
      <c r="D42" s="15">
        <v>28221161</v>
      </c>
      <c r="E42" s="53">
        <f>SUM(B42:D42)</f>
        <v>28221161</v>
      </c>
    </row>
    <row r="43" spans="2:5" ht="15" customHeight="1">
      <c r="B43" s="15"/>
      <c r="C43" s="15"/>
      <c r="D43" s="15"/>
      <c r="E43" s="15"/>
    </row>
    <row r="44" spans="1:5" s="31" customFormat="1" ht="15" customHeight="1" thickBot="1">
      <c r="A44" s="23" t="s">
        <v>12</v>
      </c>
      <c r="B44" s="23">
        <f>SUM(B40:B43)</f>
        <v>0</v>
      </c>
      <c r="C44" s="23">
        <f>SUM(C40:C43)</f>
        <v>0</v>
      </c>
      <c r="D44" s="23">
        <f>SUM(D40:D43)</f>
        <v>71628283</v>
      </c>
      <c r="E44" s="23">
        <f>SUM(E40:E43)</f>
        <v>71628283</v>
      </c>
    </row>
    <row r="45" ht="15" customHeight="1" thickTop="1">
      <c r="A45" s="93" t="s">
        <v>67</v>
      </c>
    </row>
    <row r="48" spans="1:5" ht="15" customHeight="1">
      <c r="A48" s="102" t="s">
        <v>20</v>
      </c>
      <c r="B48" s="102"/>
      <c r="C48" s="102"/>
      <c r="D48" s="102"/>
      <c r="E48" s="102"/>
    </row>
    <row r="49" ht="15" customHeight="1">
      <c r="A49" s="45" t="s">
        <v>15</v>
      </c>
    </row>
    <row r="50" spans="1:5" ht="18" customHeight="1">
      <c r="A50" s="102" t="s">
        <v>38</v>
      </c>
      <c r="B50" s="102"/>
      <c r="C50" s="102"/>
      <c r="D50" s="102"/>
      <c r="E50" s="102"/>
    </row>
    <row r="52" spans="1:5" s="31" customFormat="1" ht="15" customHeight="1" thickBot="1">
      <c r="A52" s="38" t="s">
        <v>9</v>
      </c>
      <c r="B52" s="38" t="s">
        <v>3</v>
      </c>
      <c r="C52" s="38" t="s">
        <v>4</v>
      </c>
      <c r="D52" s="38" t="s">
        <v>5</v>
      </c>
      <c r="E52" s="38" t="s">
        <v>6</v>
      </c>
    </row>
    <row r="53" spans="2:5" ht="15" customHeight="1">
      <c r="B53" s="15"/>
      <c r="C53" s="15"/>
      <c r="D53" s="15"/>
      <c r="E53" s="15"/>
    </row>
    <row r="54" spans="1:5" ht="15" customHeight="1">
      <c r="A54" s="53" t="s">
        <v>39</v>
      </c>
      <c r="B54" s="15">
        <v>355066175.02</v>
      </c>
      <c r="C54" s="15">
        <v>355066175.02</v>
      </c>
      <c r="D54" s="15">
        <v>355066175.02</v>
      </c>
      <c r="E54" s="15">
        <f>+B54</f>
        <v>355066175.02</v>
      </c>
    </row>
    <row r="55" spans="1:9" ht="15" customHeight="1">
      <c r="A55" s="53" t="s">
        <v>16</v>
      </c>
      <c r="B55" s="15">
        <v>0</v>
      </c>
      <c r="C55" s="15">
        <v>0</v>
      </c>
      <c r="D55" s="15">
        <v>64640340</v>
      </c>
      <c r="E55" s="15">
        <f>SUM(B55:D55)</f>
        <v>64640340</v>
      </c>
      <c r="G55" s="7"/>
      <c r="H55" s="7"/>
      <c r="I55" s="94"/>
    </row>
    <row r="56" spans="1:5" ht="15" customHeight="1">
      <c r="A56" s="53" t="s">
        <v>17</v>
      </c>
      <c r="B56" s="15">
        <v>355066175.02</v>
      </c>
      <c r="C56" s="15">
        <v>355066175.02</v>
      </c>
      <c r="D56" s="15">
        <v>419706515.02</v>
      </c>
      <c r="E56" s="15">
        <f>+E54+E55</f>
        <v>419706515.02</v>
      </c>
    </row>
    <row r="57" spans="1:5" ht="15" customHeight="1">
      <c r="A57" s="53" t="s">
        <v>18</v>
      </c>
      <c r="B57" s="15">
        <v>0</v>
      </c>
      <c r="C57" s="15">
        <v>0</v>
      </c>
      <c r="D57" s="15">
        <v>71628282.61</v>
      </c>
      <c r="E57" s="16">
        <f>SUM(B57:D57)</f>
        <v>71628282.61</v>
      </c>
    </row>
    <row r="58" spans="1:5" ht="15" customHeight="1">
      <c r="A58" s="53" t="s">
        <v>19</v>
      </c>
      <c r="B58" s="15">
        <v>355066175.02</v>
      </c>
      <c r="C58" s="15">
        <v>355066175.02</v>
      </c>
      <c r="D58" s="15">
        <v>348078232.40999997</v>
      </c>
      <c r="E58" s="15">
        <f>+E56-E57</f>
        <v>348078232.40999997</v>
      </c>
    </row>
    <row r="59" spans="1:5" s="31" customFormat="1" ht="15" customHeight="1" thickBot="1">
      <c r="A59" s="23"/>
      <c r="B59" s="23"/>
      <c r="C59" s="23"/>
      <c r="D59" s="23"/>
      <c r="E59" s="23"/>
    </row>
    <row r="60" ht="15" customHeight="1" thickTop="1">
      <c r="A60" s="93" t="s">
        <v>67</v>
      </c>
    </row>
    <row r="61" ht="15" customHeight="1">
      <c r="A61" s="53"/>
    </row>
    <row r="63" ht="15" customHeight="1">
      <c r="A63" s="112" t="s">
        <v>86</v>
      </c>
    </row>
    <row r="64" ht="15" customHeight="1">
      <c r="A64" s="92"/>
    </row>
    <row r="65" ht="15" customHeight="1">
      <c r="A65" s="92"/>
    </row>
    <row r="66" ht="15" customHeight="1">
      <c r="A66" s="92"/>
    </row>
  </sheetData>
  <sheetProtection/>
  <mergeCells count="11">
    <mergeCell ref="A34:E34"/>
    <mergeCell ref="A35:E35"/>
    <mergeCell ref="A36:E36"/>
    <mergeCell ref="A48:E48"/>
    <mergeCell ref="A50:E50"/>
    <mergeCell ref="A1:F1"/>
    <mergeCell ref="A8:F8"/>
    <mergeCell ref="A9:F9"/>
    <mergeCell ref="A19:E19"/>
    <mergeCell ref="A20:E20"/>
    <mergeCell ref="A21:E21"/>
  </mergeCells>
  <printOptions horizontalCentered="1" verticalCentered="1"/>
  <pageMargins left="0.7086614173228347" right="1.1811023622047245" top="0.31496062992125984" bottom="0.1968503937007874" header="0.31496062992125984" footer="0.31496062992125984"/>
  <pageSetup fitToHeight="1" fitToWidth="1" horizontalDpi="600" verticalDpi="600" orientation="portrait" scale="60" r:id="rId1"/>
  <ignoredErrors>
    <ignoredError sqref="E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46">
      <selection activeCell="A63" sqref="A63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4.140625" style="29" bestFit="1" customWidth="1"/>
    <col min="5" max="5" width="15.8515625" style="29" customWidth="1"/>
    <col min="6" max="6" width="18.140625" style="29" bestFit="1" customWidth="1"/>
    <col min="7" max="7" width="12.421875" style="29" customWidth="1"/>
    <col min="8" max="8" width="11.57421875" style="29" customWidth="1"/>
    <col min="9" max="9" width="14.00390625" style="22" bestFit="1" customWidth="1"/>
    <col min="10" max="16384" width="11.57421875" style="29" customWidth="1"/>
  </cols>
  <sheetData>
    <row r="1" spans="1:6" ht="15" customHeight="1">
      <c r="A1" s="103" t="s">
        <v>21</v>
      </c>
      <c r="B1" s="103"/>
      <c r="C1" s="103"/>
      <c r="D1" s="103"/>
      <c r="E1" s="103"/>
      <c r="F1" s="103"/>
    </row>
    <row r="2" spans="1:2" ht="15" customHeight="1">
      <c r="A2" s="30" t="s">
        <v>0</v>
      </c>
      <c r="B2" s="42" t="s">
        <v>25</v>
      </c>
    </row>
    <row r="3" spans="1:5" ht="15" customHeight="1">
      <c r="A3" s="30" t="s">
        <v>1</v>
      </c>
      <c r="B3" s="42" t="s">
        <v>26</v>
      </c>
      <c r="C3" s="43"/>
      <c r="D3" s="44"/>
      <c r="E3" s="44"/>
    </row>
    <row r="4" spans="1:5" ht="15" customHeight="1">
      <c r="A4" s="30" t="s">
        <v>10</v>
      </c>
      <c r="B4" s="42" t="s">
        <v>26</v>
      </c>
      <c r="C4" s="43"/>
      <c r="D4" s="44"/>
      <c r="E4" s="44"/>
    </row>
    <row r="5" spans="1:5" ht="15" customHeight="1">
      <c r="A5" s="30" t="s">
        <v>34</v>
      </c>
      <c r="B5" s="45" t="s">
        <v>69</v>
      </c>
      <c r="D5" s="44"/>
      <c r="E5" s="44"/>
    </row>
    <row r="6" spans="1:5" ht="15" customHeight="1">
      <c r="A6" s="30"/>
      <c r="B6" s="45"/>
      <c r="D6" s="44"/>
      <c r="E6" s="44"/>
    </row>
    <row r="7" spans="1:2" ht="15" customHeight="1">
      <c r="A7" s="30"/>
      <c r="B7" s="45"/>
    </row>
    <row r="8" spans="1:6" ht="15" customHeight="1">
      <c r="A8" s="103" t="s">
        <v>8</v>
      </c>
      <c r="B8" s="103"/>
      <c r="C8" s="103"/>
      <c r="D8" s="103"/>
      <c r="E8" s="103"/>
      <c r="F8" s="103"/>
    </row>
    <row r="9" spans="1:6" ht="15" customHeight="1">
      <c r="A9" s="103" t="s">
        <v>11</v>
      </c>
      <c r="B9" s="103"/>
      <c r="C9" s="103"/>
      <c r="D9" s="103"/>
      <c r="E9" s="103"/>
      <c r="F9" s="103"/>
    </row>
    <row r="10" ht="15" customHeight="1"/>
    <row r="11" spans="1:7" s="31" customFormat="1" ht="30.75" customHeight="1" thickBot="1">
      <c r="A11" s="33" t="s">
        <v>65</v>
      </c>
      <c r="B11" s="38" t="s">
        <v>2</v>
      </c>
      <c r="C11" s="38" t="s">
        <v>30</v>
      </c>
      <c r="D11" s="38" t="s">
        <v>31</v>
      </c>
      <c r="E11" s="38" t="s">
        <v>32</v>
      </c>
      <c r="F11" s="46" t="s">
        <v>35</v>
      </c>
      <c r="G11" s="46" t="s">
        <v>36</v>
      </c>
    </row>
    <row r="12" spans="1:7" ht="15" customHeight="1">
      <c r="A12" s="47"/>
      <c r="B12" s="47"/>
      <c r="C12" s="47"/>
      <c r="D12" s="47"/>
      <c r="E12" s="47"/>
      <c r="F12" s="47"/>
      <c r="G12" s="47"/>
    </row>
    <row r="13" spans="1:7" ht="15" customHeight="1">
      <c r="A13" s="48" t="s">
        <v>27</v>
      </c>
      <c r="B13" s="29" t="s">
        <v>7</v>
      </c>
      <c r="C13" s="49">
        <v>431</v>
      </c>
      <c r="D13" s="49">
        <v>425</v>
      </c>
      <c r="E13" s="49">
        <v>419</v>
      </c>
      <c r="F13" s="34">
        <f>AVERAGE(C13:E13)</f>
        <v>425</v>
      </c>
      <c r="G13" s="49">
        <f>C13</f>
        <v>431</v>
      </c>
    </row>
    <row r="14" ht="15" customHeight="1">
      <c r="A14" s="50"/>
    </row>
    <row r="15" spans="1:7" s="31" customFormat="1" ht="15" customHeight="1" thickBot="1">
      <c r="A15" s="23"/>
      <c r="B15" s="23"/>
      <c r="C15" s="51"/>
      <c r="D15" s="51"/>
      <c r="E15" s="51"/>
      <c r="F15" s="51"/>
      <c r="G15" s="51"/>
    </row>
    <row r="16" spans="1:6" ht="15" customHeight="1" thickTop="1">
      <c r="A16" s="93" t="s">
        <v>68</v>
      </c>
      <c r="B16" s="40"/>
      <c r="C16" s="40"/>
      <c r="D16" s="40"/>
      <c r="E16" s="40"/>
      <c r="F16" s="40"/>
    </row>
    <row r="17" ht="15" customHeight="1"/>
    <row r="18" ht="15" customHeight="1"/>
    <row r="19" spans="1:6" ht="15" customHeight="1">
      <c r="A19" s="102" t="s">
        <v>13</v>
      </c>
      <c r="B19" s="102"/>
      <c r="C19" s="102"/>
      <c r="D19" s="102"/>
      <c r="E19" s="102"/>
      <c r="F19" s="102"/>
    </row>
    <row r="20" spans="1:6" ht="15" customHeight="1">
      <c r="A20" s="103" t="s">
        <v>29</v>
      </c>
      <c r="B20" s="103"/>
      <c r="C20" s="103"/>
      <c r="D20" s="103"/>
      <c r="E20" s="103"/>
      <c r="F20" s="103"/>
    </row>
    <row r="21" spans="1:6" ht="15" customHeight="1">
      <c r="A21" s="103" t="s">
        <v>38</v>
      </c>
      <c r="B21" s="103"/>
      <c r="C21" s="103"/>
      <c r="D21" s="103"/>
      <c r="E21" s="103"/>
      <c r="F21" s="103"/>
    </row>
    <row r="22" ht="15" customHeight="1"/>
    <row r="23" spans="1:6" s="31" customFormat="1" ht="15" customHeight="1" thickBot="1">
      <c r="A23" s="33" t="s">
        <v>65</v>
      </c>
      <c r="B23" s="38" t="s">
        <v>30</v>
      </c>
      <c r="C23" s="38" t="s">
        <v>31</v>
      </c>
      <c r="D23" s="38" t="s">
        <v>32</v>
      </c>
      <c r="E23" s="38" t="s">
        <v>33</v>
      </c>
      <c r="F23" s="38" t="s">
        <v>35</v>
      </c>
    </row>
    <row r="24" spans="1:6" ht="15" customHeight="1">
      <c r="A24" s="47"/>
      <c r="B24" s="47"/>
      <c r="C24" s="47"/>
      <c r="D24" s="47"/>
      <c r="E24" s="47"/>
      <c r="F24" s="47"/>
    </row>
    <row r="25" ht="15" customHeight="1">
      <c r="A25" s="48" t="s">
        <v>27</v>
      </c>
    </row>
    <row r="26" spans="1:6" ht="15" customHeight="1">
      <c r="A26" s="52" t="s">
        <v>22</v>
      </c>
      <c r="B26" s="29">
        <v>31115505.72</v>
      </c>
      <c r="C26" s="29">
        <v>29424883.13</v>
      </c>
      <c r="D26" s="29">
        <v>29236649.31</v>
      </c>
      <c r="E26" s="29">
        <f>SUM(B26:D26)</f>
        <v>89777038.16</v>
      </c>
      <c r="F26" s="29">
        <f>AVERAGE(B26:D26)</f>
        <v>29925679.386666667</v>
      </c>
    </row>
    <row r="27" spans="1:6" ht="15" customHeight="1">
      <c r="A27" s="52" t="s">
        <v>23</v>
      </c>
      <c r="B27" s="29">
        <v>60163523.97</v>
      </c>
      <c r="C27" s="29">
        <v>691420</v>
      </c>
      <c r="D27" s="29">
        <v>2866000</v>
      </c>
      <c r="E27" s="93">
        <f>SUM(B27:D27)</f>
        <v>63720943.97</v>
      </c>
      <c r="F27" s="29">
        <f>AVERAGE(B27:D27)</f>
        <v>21240314.656666666</v>
      </c>
    </row>
    <row r="28" spans="1:6" ht="15" customHeight="1">
      <c r="A28" s="52" t="s">
        <v>24</v>
      </c>
      <c r="B28" s="29">
        <v>19983785.59</v>
      </c>
      <c r="C28" s="29">
        <v>72407766.62</v>
      </c>
      <c r="D28" s="29">
        <v>73577995.82</v>
      </c>
      <c r="E28" s="93">
        <f>SUM(B28:D28)</f>
        <v>165969548.03</v>
      </c>
      <c r="F28" s="29">
        <f>AVERAGE(B28:D28)</f>
        <v>55323182.67666667</v>
      </c>
    </row>
    <row r="29" spans="1:5" ht="15" customHeight="1">
      <c r="A29" s="52"/>
      <c r="B29" s="22"/>
      <c r="C29" s="22"/>
      <c r="D29" s="22"/>
      <c r="E29" s="22"/>
    </row>
    <row r="30" spans="1:6" s="31" customFormat="1" ht="15" customHeight="1" thickBot="1">
      <c r="A30" s="23" t="s">
        <v>12</v>
      </c>
      <c r="B30" s="23">
        <f>SUM(B26:B29)</f>
        <v>111262815.28</v>
      </c>
      <c r="C30" s="23">
        <f>SUM(C26:C29)</f>
        <v>102524069.75</v>
      </c>
      <c r="D30" s="23">
        <f>SUM(D26:D29)</f>
        <v>105680645.13</v>
      </c>
      <c r="E30" s="23">
        <f>SUM(E26:E29)</f>
        <v>319467530.15999997</v>
      </c>
      <c r="F30" s="23">
        <f>AVERAGE(B30:D30)</f>
        <v>106489176.71999998</v>
      </c>
    </row>
    <row r="31" ht="15" customHeight="1" thickTop="1">
      <c r="A31" s="93" t="s">
        <v>68</v>
      </c>
    </row>
    <row r="32" ht="15" customHeight="1"/>
    <row r="33" ht="15" customHeight="1"/>
    <row r="34" spans="1:5" ht="15" customHeight="1">
      <c r="A34" s="103" t="s">
        <v>14</v>
      </c>
      <c r="B34" s="103"/>
      <c r="C34" s="103"/>
      <c r="D34" s="103"/>
      <c r="E34" s="103"/>
    </row>
    <row r="35" spans="1:5" ht="15" customHeight="1">
      <c r="A35" s="103" t="s">
        <v>28</v>
      </c>
      <c r="B35" s="103"/>
      <c r="C35" s="103"/>
      <c r="D35" s="103"/>
      <c r="E35" s="103"/>
    </row>
    <row r="36" spans="1:5" ht="15" customHeight="1">
      <c r="A36" s="103" t="s">
        <v>38</v>
      </c>
      <c r="B36" s="103"/>
      <c r="C36" s="103"/>
      <c r="D36" s="103"/>
      <c r="E36" s="103"/>
    </row>
    <row r="37" ht="15" customHeight="1"/>
    <row r="38" spans="1:5" s="31" customFormat="1" ht="15" customHeight="1" thickBot="1">
      <c r="A38" s="38" t="s">
        <v>9</v>
      </c>
      <c r="B38" s="38" t="s">
        <v>30</v>
      </c>
      <c r="C38" s="38" t="s">
        <v>31</v>
      </c>
      <c r="D38" s="38" t="s">
        <v>32</v>
      </c>
      <c r="E38" s="38" t="s">
        <v>33</v>
      </c>
    </row>
    <row r="39" ht="15" customHeight="1"/>
    <row r="40" spans="1:5" ht="15" customHeight="1">
      <c r="A40" s="96" t="s">
        <v>81</v>
      </c>
      <c r="C40" s="29">
        <v>1570000</v>
      </c>
      <c r="D40" s="29">
        <v>785000</v>
      </c>
      <c r="E40" s="29">
        <f>SUM(B40:D40)</f>
        <v>2355000</v>
      </c>
    </row>
    <row r="41" spans="1:5" ht="15" customHeight="1">
      <c r="A41" s="96" t="s">
        <v>82</v>
      </c>
      <c r="B41" s="29">
        <v>34815505.72</v>
      </c>
      <c r="C41" s="29">
        <v>28546303.13</v>
      </c>
      <c r="D41" s="29">
        <v>31317649.31</v>
      </c>
      <c r="E41" s="70">
        <f>SUM(B41:D41)</f>
        <v>94679458.16</v>
      </c>
    </row>
    <row r="42" spans="1:9" ht="15" customHeight="1">
      <c r="A42" s="96" t="s">
        <v>83</v>
      </c>
      <c r="B42" s="29">
        <v>76447309.56</v>
      </c>
      <c r="C42" s="29">
        <v>72407766.62</v>
      </c>
      <c r="D42" s="29">
        <v>73577995.82</v>
      </c>
      <c r="E42" s="70">
        <f>SUM(B42:D42)</f>
        <v>222433072</v>
      </c>
      <c r="I42" s="29"/>
    </row>
    <row r="43" ht="15" customHeight="1"/>
    <row r="44" spans="1:5" s="31" customFormat="1" ht="15" customHeight="1" thickBot="1">
      <c r="A44" s="23" t="s">
        <v>12</v>
      </c>
      <c r="B44" s="23">
        <f>SUM(B40:B43)</f>
        <v>111262815.28</v>
      </c>
      <c r="C44" s="23">
        <f>SUM(C40:C43)</f>
        <v>102524069.75</v>
      </c>
      <c r="D44" s="23">
        <f>SUM(D40:D43)</f>
        <v>105680645.13</v>
      </c>
      <c r="E44" s="23">
        <f>SUM(E40:E43)</f>
        <v>319467530.15999997</v>
      </c>
    </row>
    <row r="45" ht="15" customHeight="1" thickTop="1">
      <c r="A45" s="93" t="s">
        <v>68</v>
      </c>
    </row>
    <row r="46" ht="15" customHeight="1"/>
    <row r="47" ht="15" customHeight="1">
      <c r="A47" s="31"/>
    </row>
    <row r="48" spans="1:5" ht="15" customHeight="1">
      <c r="A48" s="103" t="s">
        <v>20</v>
      </c>
      <c r="B48" s="103"/>
      <c r="C48" s="103"/>
      <c r="D48" s="103"/>
      <c r="E48" s="103"/>
    </row>
    <row r="49" spans="1:5" ht="15" customHeight="1">
      <c r="A49" s="103" t="s">
        <v>15</v>
      </c>
      <c r="B49" s="103"/>
      <c r="C49" s="103"/>
      <c r="D49" s="103"/>
      <c r="E49" s="103"/>
    </row>
    <row r="50" spans="1:5" ht="18" customHeight="1">
      <c r="A50" s="103" t="s">
        <v>38</v>
      </c>
      <c r="B50" s="103"/>
      <c r="C50" s="103"/>
      <c r="D50" s="103"/>
      <c r="E50" s="103"/>
    </row>
    <row r="51" ht="15" customHeight="1"/>
    <row r="52" spans="1:5" s="31" customFormat="1" ht="15" customHeight="1" thickBot="1">
      <c r="A52" s="38" t="s">
        <v>9</v>
      </c>
      <c r="B52" s="38" t="s">
        <v>30</v>
      </c>
      <c r="C52" s="38" t="s">
        <v>31</v>
      </c>
      <c r="D52" s="38" t="s">
        <v>32</v>
      </c>
      <c r="E52" s="38" t="s">
        <v>33</v>
      </c>
    </row>
    <row r="53" ht="15" customHeight="1"/>
    <row r="54" spans="1:5" ht="15" customHeight="1">
      <c r="A54" s="29" t="s">
        <v>37</v>
      </c>
      <c r="B54" s="98">
        <f>+1T!E58</f>
        <v>348078232.40999997</v>
      </c>
      <c r="C54" s="98">
        <f>+B58</f>
        <v>269941246.13</v>
      </c>
      <c r="D54" s="98">
        <f>+C58</f>
        <v>167417176.38</v>
      </c>
      <c r="E54" s="99">
        <f>+B54</f>
        <v>348078232.40999997</v>
      </c>
    </row>
    <row r="55" spans="1:5" ht="15" customHeight="1">
      <c r="A55" s="29" t="s">
        <v>16</v>
      </c>
      <c r="B55" s="98">
        <v>33125829</v>
      </c>
      <c r="C55" s="98">
        <v>0</v>
      </c>
      <c r="D55" s="98">
        <v>45800000</v>
      </c>
      <c r="E55" s="99">
        <f>SUM(B55:D55)</f>
        <v>78925829</v>
      </c>
    </row>
    <row r="56" spans="1:5" ht="15" customHeight="1">
      <c r="A56" s="29" t="s">
        <v>17</v>
      </c>
      <c r="B56" s="98">
        <f>+B54+B55</f>
        <v>381204061.40999997</v>
      </c>
      <c r="C56" s="98">
        <f>+C54+C55</f>
        <v>269941246.13</v>
      </c>
      <c r="D56" s="98">
        <f>+D54+D55</f>
        <v>213217176.38</v>
      </c>
      <c r="E56" s="99">
        <f>SUM(E54:E55)</f>
        <v>427004061.40999997</v>
      </c>
    </row>
    <row r="57" spans="1:5" ht="15" customHeight="1">
      <c r="A57" s="29" t="s">
        <v>18</v>
      </c>
      <c r="B57" s="98">
        <f>+B44</f>
        <v>111262815.28</v>
      </c>
      <c r="C57" s="98">
        <f>+C44</f>
        <v>102524069.75</v>
      </c>
      <c r="D57" s="98">
        <f>+D44</f>
        <v>105680645.13</v>
      </c>
      <c r="E57" s="99">
        <f>SUM(B57:D57)</f>
        <v>319467530.15999997</v>
      </c>
    </row>
    <row r="58" spans="1:5" ht="15" customHeight="1">
      <c r="A58" s="29" t="s">
        <v>19</v>
      </c>
      <c r="B58" s="98">
        <f>+B56-B57</f>
        <v>269941246.13</v>
      </c>
      <c r="C58" s="98">
        <f>+C56-C57</f>
        <v>167417176.38</v>
      </c>
      <c r="D58" s="98">
        <f>+D56-D57</f>
        <v>107536531.25</v>
      </c>
      <c r="E58" s="99">
        <f>+E56-E57</f>
        <v>107536531.25</v>
      </c>
    </row>
    <row r="59" spans="1:5" s="31" customFormat="1" ht="15" customHeight="1" thickBot="1">
      <c r="A59" s="23"/>
      <c r="B59" s="23"/>
      <c r="C59" s="23"/>
      <c r="D59" s="23"/>
      <c r="E59" s="23"/>
    </row>
    <row r="60" ht="15" customHeight="1" thickTop="1">
      <c r="A60" s="93" t="s">
        <v>68</v>
      </c>
    </row>
    <row r="61" ht="15" customHeight="1"/>
    <row r="62" spans="2:4" ht="15">
      <c r="B62" s="54"/>
      <c r="C62" s="92"/>
      <c r="D62" s="92"/>
    </row>
    <row r="63" spans="1:4" ht="15">
      <c r="A63" s="100" t="s">
        <v>84</v>
      </c>
      <c r="B63" s="92"/>
      <c r="C63" s="92"/>
      <c r="D63" s="92"/>
    </row>
    <row r="64" ht="15">
      <c r="A64" s="92"/>
    </row>
    <row r="65" ht="15">
      <c r="A65" s="92"/>
    </row>
    <row r="66" ht="15">
      <c r="A66" s="92"/>
    </row>
  </sheetData>
  <sheetProtection/>
  <mergeCells count="12">
    <mergeCell ref="A1:F1"/>
    <mergeCell ref="A8:F8"/>
    <mergeCell ref="A9:F9"/>
    <mergeCell ref="A19:F19"/>
    <mergeCell ref="A20:F20"/>
    <mergeCell ref="A50:E50"/>
    <mergeCell ref="A21:F21"/>
    <mergeCell ref="A34:E34"/>
    <mergeCell ref="A35:E35"/>
    <mergeCell ref="A36:E36"/>
    <mergeCell ref="A48:E48"/>
    <mergeCell ref="A49:E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3">
      <selection activeCell="A63" sqref="A63"/>
    </sheetView>
  </sheetViews>
  <sheetFormatPr defaultColWidth="11.57421875" defaultRowHeight="15"/>
  <cols>
    <col min="1" max="1" width="51.140625" style="1" customWidth="1"/>
    <col min="2" max="2" width="14.8515625" style="1" customWidth="1"/>
    <col min="3" max="3" width="14.140625" style="1" customWidth="1"/>
    <col min="4" max="4" width="14.28125" style="1" bestFit="1" customWidth="1"/>
    <col min="5" max="5" width="15.140625" style="1" bestFit="1" customWidth="1"/>
    <col min="6" max="6" width="16.8515625" style="1" customWidth="1"/>
    <col min="7" max="7" width="14.140625" style="1" bestFit="1" customWidth="1"/>
    <col min="8" max="8" width="13.140625" style="1" bestFit="1" customWidth="1"/>
    <col min="9" max="9" width="14.00390625" style="19" bestFit="1" customWidth="1"/>
    <col min="10" max="16384" width="11.57421875" style="1" customWidth="1"/>
  </cols>
  <sheetData>
    <row r="1" spans="1:7" ht="15">
      <c r="A1" s="104" t="s">
        <v>21</v>
      </c>
      <c r="B1" s="104"/>
      <c r="C1" s="20"/>
      <c r="D1" s="20"/>
      <c r="E1" s="20"/>
      <c r="F1" s="20"/>
      <c r="G1" s="20"/>
    </row>
    <row r="2" spans="1:2" ht="15" customHeight="1">
      <c r="A2" s="2" t="s">
        <v>0</v>
      </c>
      <c r="B2" s="4" t="s">
        <v>25</v>
      </c>
    </row>
    <row r="3" spans="1:2" ht="15" customHeight="1">
      <c r="A3" s="2" t="s">
        <v>1</v>
      </c>
      <c r="B3" s="4" t="s">
        <v>26</v>
      </c>
    </row>
    <row r="4" spans="1:2" ht="15" customHeight="1">
      <c r="A4" s="2" t="s">
        <v>10</v>
      </c>
      <c r="B4" s="4" t="s">
        <v>26</v>
      </c>
    </row>
    <row r="5" spans="1:2" ht="15" customHeight="1">
      <c r="A5" s="2" t="s">
        <v>34</v>
      </c>
      <c r="B5" s="4" t="s">
        <v>71</v>
      </c>
    </row>
    <row r="6" spans="1:2" ht="15" customHeight="1">
      <c r="A6" s="28"/>
      <c r="B6" s="4"/>
    </row>
    <row r="7" spans="1:2" ht="15" customHeight="1">
      <c r="A7" s="2"/>
      <c r="B7" s="4"/>
    </row>
    <row r="8" spans="1:7" ht="15" customHeight="1">
      <c r="A8" s="105" t="s">
        <v>42</v>
      </c>
      <c r="B8" s="105"/>
      <c r="C8" s="105"/>
      <c r="D8" s="105"/>
      <c r="E8" s="105"/>
      <c r="F8" s="105"/>
      <c r="G8" s="105"/>
    </row>
    <row r="9" spans="1:7" ht="15" customHeight="1">
      <c r="A9" s="106" t="s">
        <v>11</v>
      </c>
      <c r="B9" s="106"/>
      <c r="C9" s="106"/>
      <c r="D9" s="106"/>
      <c r="E9" s="106"/>
      <c r="F9" s="106"/>
      <c r="G9" s="106"/>
    </row>
    <row r="10" spans="1:7" ht="15" customHeight="1">
      <c r="A10" s="17"/>
      <c r="B10" s="17"/>
      <c r="C10" s="17"/>
      <c r="D10" s="17"/>
      <c r="E10" s="17"/>
      <c r="F10" s="17"/>
      <c r="G10" s="17"/>
    </row>
    <row r="11" spans="1:9" s="4" customFormat="1" ht="30.75" customHeight="1" thickBot="1">
      <c r="A11" s="33" t="s">
        <v>65</v>
      </c>
      <c r="B11" s="14" t="s">
        <v>2</v>
      </c>
      <c r="C11" s="14" t="s">
        <v>53</v>
      </c>
      <c r="D11" s="14" t="s">
        <v>54</v>
      </c>
      <c r="E11" s="14" t="s">
        <v>55</v>
      </c>
      <c r="F11" s="14" t="s">
        <v>35</v>
      </c>
      <c r="G11" s="14" t="s">
        <v>36</v>
      </c>
      <c r="I11" s="5"/>
    </row>
    <row r="12" spans="1:6" ht="15" customHeight="1">
      <c r="A12" s="6"/>
      <c r="B12" s="6"/>
      <c r="C12" s="6"/>
      <c r="D12" s="6"/>
      <c r="E12" s="6"/>
      <c r="F12" s="6"/>
    </row>
    <row r="13" spans="1:7" ht="15" customHeight="1">
      <c r="A13" s="10" t="s">
        <v>27</v>
      </c>
      <c r="B13" s="1" t="s">
        <v>7</v>
      </c>
      <c r="C13" s="1">
        <v>417</v>
      </c>
      <c r="D13" s="1">
        <v>412</v>
      </c>
      <c r="E13" s="1">
        <v>394</v>
      </c>
      <c r="F13" s="21">
        <f>AVERAGE(C13:E13)</f>
        <v>407.6666666666667</v>
      </c>
      <c r="G13" s="1">
        <f>C13</f>
        <v>417</v>
      </c>
    </row>
    <row r="14" spans="1:6" ht="15" customHeight="1">
      <c r="A14" s="12"/>
      <c r="F14" s="7"/>
    </row>
    <row r="15" spans="1:9" s="4" customFormat="1" ht="15" customHeight="1" thickBot="1">
      <c r="A15" s="8"/>
      <c r="B15" s="8"/>
      <c r="C15" s="11"/>
      <c r="D15" s="11"/>
      <c r="E15" s="11"/>
      <c r="F15" s="11"/>
      <c r="G15" s="8"/>
      <c r="I15" s="5"/>
    </row>
    <row r="16" ht="15" customHeight="1" thickTop="1">
      <c r="A16" s="1" t="s">
        <v>70</v>
      </c>
    </row>
    <row r="17" ht="15" customHeight="1"/>
    <row r="18" ht="15" customHeight="1"/>
    <row r="19" spans="1:6" ht="15" customHeight="1">
      <c r="A19" s="106" t="s">
        <v>47</v>
      </c>
      <c r="B19" s="106"/>
      <c r="C19" s="106"/>
      <c r="D19" s="106"/>
      <c r="E19" s="106"/>
      <c r="F19" s="106"/>
    </row>
    <row r="20" spans="1:6" ht="15" customHeight="1">
      <c r="A20" s="105" t="s">
        <v>48</v>
      </c>
      <c r="B20" s="105"/>
      <c r="C20" s="105"/>
      <c r="D20" s="105"/>
      <c r="E20" s="105"/>
      <c r="F20" s="105"/>
    </row>
    <row r="21" spans="1:6" ht="15" customHeight="1">
      <c r="A21" s="106" t="s">
        <v>38</v>
      </c>
      <c r="B21" s="106"/>
      <c r="C21" s="106"/>
      <c r="D21" s="106"/>
      <c r="E21" s="106"/>
      <c r="F21" s="106"/>
    </row>
    <row r="22" spans="1:6" ht="15" customHeight="1">
      <c r="A22" s="17"/>
      <c r="B22" s="17"/>
      <c r="C22" s="17"/>
      <c r="D22" s="17"/>
      <c r="E22" s="17"/>
      <c r="F22" s="17"/>
    </row>
    <row r="23" spans="1:9" s="4" customFormat="1" ht="15" customHeight="1" thickBot="1">
      <c r="A23" s="33" t="s">
        <v>65</v>
      </c>
      <c r="B23" s="3" t="s">
        <v>53</v>
      </c>
      <c r="C23" s="3" t="s">
        <v>54</v>
      </c>
      <c r="D23" s="3" t="s">
        <v>55</v>
      </c>
      <c r="E23" s="3" t="s">
        <v>43</v>
      </c>
      <c r="F23" s="3" t="s">
        <v>35</v>
      </c>
      <c r="I23" s="5"/>
    </row>
    <row r="24" spans="1:5" ht="15" customHeight="1">
      <c r="A24" s="6"/>
      <c r="B24" s="6"/>
      <c r="C24" s="6"/>
      <c r="D24" s="6"/>
      <c r="E24" s="6"/>
    </row>
    <row r="25" ht="15" customHeight="1">
      <c r="A25" s="10" t="s">
        <v>27</v>
      </c>
    </row>
    <row r="26" spans="1:6" ht="15" customHeight="1">
      <c r="A26" s="13" t="s">
        <v>22</v>
      </c>
      <c r="B26" s="22">
        <v>20423364.87</v>
      </c>
      <c r="C26" s="22">
        <v>25294585.51</v>
      </c>
      <c r="D26" s="22">
        <v>20584601.56</v>
      </c>
      <c r="E26" s="22">
        <f>SUM(B26:D26)</f>
        <v>66302551.94</v>
      </c>
      <c r="F26" s="22">
        <f>AVERAGE(B26:D26)</f>
        <v>22100850.646666665</v>
      </c>
    </row>
    <row r="27" spans="1:6" ht="15" customHeight="1">
      <c r="A27" s="13" t="s">
        <v>23</v>
      </c>
      <c r="B27" s="22">
        <v>3440325</v>
      </c>
      <c r="C27" s="22">
        <v>21618878</v>
      </c>
      <c r="D27" s="22">
        <v>2124186</v>
      </c>
      <c r="E27" s="93">
        <f>SUM(B27:D27)</f>
        <v>27183389</v>
      </c>
      <c r="F27" s="22">
        <f>AVERAGE(B27:D27)</f>
        <v>9061129.666666666</v>
      </c>
    </row>
    <row r="28" spans="1:6" ht="15" customHeight="1">
      <c r="A28" s="13" t="s">
        <v>24</v>
      </c>
      <c r="B28" s="22">
        <v>0</v>
      </c>
      <c r="C28" s="22">
        <v>50000000</v>
      </c>
      <c r="D28" s="22">
        <v>49543260</v>
      </c>
      <c r="E28" s="93">
        <f>SUM(B28:D28)</f>
        <v>99543260</v>
      </c>
      <c r="F28" s="22">
        <f>AVERAGE(B28:D28)</f>
        <v>33181086.666666668</v>
      </c>
    </row>
    <row r="29" spans="1:6" ht="15" customHeight="1">
      <c r="A29" s="13"/>
      <c r="B29" s="22"/>
      <c r="C29" s="22"/>
      <c r="D29" s="22"/>
      <c r="E29" s="22"/>
      <c r="F29" s="22"/>
    </row>
    <row r="30" spans="1:9" s="4" customFormat="1" ht="15" customHeight="1" thickBot="1">
      <c r="A30" s="8" t="s">
        <v>12</v>
      </c>
      <c r="B30" s="23">
        <f>SUM(B26:B29)</f>
        <v>23863689.87</v>
      </c>
      <c r="C30" s="23">
        <f>SUM(C26:C29)</f>
        <v>96913463.51</v>
      </c>
      <c r="D30" s="23">
        <f>SUM(D26:D29)</f>
        <v>72252047.56</v>
      </c>
      <c r="E30" s="23">
        <f>SUM(E26:E29)</f>
        <v>193029200.94</v>
      </c>
      <c r="F30" s="23">
        <f>AVERAGE(B30:D30)</f>
        <v>64343066.98</v>
      </c>
      <c r="I30" s="5"/>
    </row>
    <row r="31" ht="15" customHeight="1" thickTop="1">
      <c r="A31" s="1" t="s">
        <v>70</v>
      </c>
    </row>
    <row r="32" ht="15" customHeight="1"/>
    <row r="33" ht="15" customHeight="1"/>
    <row r="34" spans="1:5" ht="15" customHeight="1">
      <c r="A34" s="105" t="s">
        <v>50</v>
      </c>
      <c r="B34" s="105"/>
      <c r="C34" s="105"/>
      <c r="D34" s="105"/>
      <c r="E34" s="105"/>
    </row>
    <row r="35" spans="1:5" ht="15" customHeight="1">
      <c r="A35" s="105" t="s">
        <v>28</v>
      </c>
      <c r="B35" s="105"/>
      <c r="C35" s="105"/>
      <c r="D35" s="105"/>
      <c r="E35" s="105"/>
    </row>
    <row r="36" spans="1:5" ht="15" customHeight="1">
      <c r="A36" s="105" t="s">
        <v>38</v>
      </c>
      <c r="B36" s="105"/>
      <c r="C36" s="105"/>
      <c r="D36" s="105"/>
      <c r="E36" s="105"/>
    </row>
    <row r="37" spans="1:5" ht="15" customHeight="1">
      <c r="A37" s="18"/>
      <c r="B37" s="18"/>
      <c r="C37" s="18"/>
      <c r="D37" s="18"/>
      <c r="E37" s="18"/>
    </row>
    <row r="38" spans="1:9" ht="15" customHeight="1" thickBot="1">
      <c r="A38" s="3" t="s">
        <v>9</v>
      </c>
      <c r="B38" s="3" t="s">
        <v>53</v>
      </c>
      <c r="C38" s="3" t="s">
        <v>54</v>
      </c>
      <c r="D38" s="3" t="s">
        <v>56</v>
      </c>
      <c r="E38" s="3" t="s">
        <v>43</v>
      </c>
      <c r="I38" s="1"/>
    </row>
    <row r="39" ht="15" customHeight="1">
      <c r="I39" s="1"/>
    </row>
    <row r="40" spans="1:9" ht="15" customHeight="1">
      <c r="A40" s="96" t="s">
        <v>81</v>
      </c>
      <c r="B40" s="22">
        <v>0</v>
      </c>
      <c r="C40" s="22">
        <v>1570000</v>
      </c>
      <c r="D40" s="22">
        <v>785000</v>
      </c>
      <c r="E40" s="22">
        <f>SUM(B40:D40)</f>
        <v>2355000</v>
      </c>
      <c r="I40" s="1"/>
    </row>
    <row r="41" spans="1:9" ht="15" customHeight="1">
      <c r="A41" s="96" t="s">
        <v>82</v>
      </c>
      <c r="B41" s="22">
        <v>20423365</v>
      </c>
      <c r="C41" s="22">
        <v>23724585.51</v>
      </c>
      <c r="D41" s="22">
        <v>20796460.56</v>
      </c>
      <c r="E41" s="22">
        <f>SUM(B41:D41)</f>
        <v>64944411.07000001</v>
      </c>
      <c r="I41" s="1"/>
    </row>
    <row r="42" spans="1:9" ht="15" customHeight="1">
      <c r="A42" s="96" t="s">
        <v>83</v>
      </c>
      <c r="B42" s="22">
        <v>3440325</v>
      </c>
      <c r="C42" s="22">
        <v>71618878</v>
      </c>
      <c r="D42" s="22">
        <v>50670587</v>
      </c>
      <c r="E42" s="22">
        <f>SUM(B42:D42)</f>
        <v>125729790</v>
      </c>
      <c r="I42" s="1"/>
    </row>
    <row r="43" spans="2:9" ht="15" customHeight="1">
      <c r="B43" s="22"/>
      <c r="C43" s="22"/>
      <c r="D43" s="22"/>
      <c r="E43" s="22"/>
      <c r="I43" s="1"/>
    </row>
    <row r="44" spans="1:9" ht="15" customHeight="1" thickBot="1">
      <c r="A44" s="8" t="s">
        <v>12</v>
      </c>
      <c r="B44" s="23">
        <f>SUM(B40:B43)</f>
        <v>23863690</v>
      </c>
      <c r="C44" s="23">
        <f>SUM(C40:C43)</f>
        <v>96913463.51</v>
      </c>
      <c r="D44" s="23">
        <f>SUM(D40:D43)</f>
        <v>72252047.56</v>
      </c>
      <c r="E44" s="23">
        <f>SUM(E40:E43)</f>
        <v>193029201.07</v>
      </c>
      <c r="I44" s="1"/>
    </row>
    <row r="45" spans="1:9" ht="15" customHeight="1" thickTop="1">
      <c r="A45" s="9" t="s">
        <v>70</v>
      </c>
      <c r="B45" s="24"/>
      <c r="C45" s="24"/>
      <c r="D45" s="24"/>
      <c r="E45" s="24"/>
      <c r="I45" s="1"/>
    </row>
    <row r="46" ht="15" customHeight="1">
      <c r="A46" s="4"/>
    </row>
    <row r="47" ht="15" customHeight="1">
      <c r="A47" s="4"/>
    </row>
    <row r="48" spans="1:5" ht="15" customHeight="1">
      <c r="A48" s="105" t="s">
        <v>51</v>
      </c>
      <c r="B48" s="105"/>
      <c r="C48" s="105"/>
      <c r="D48" s="105"/>
      <c r="E48" s="105"/>
    </row>
    <row r="49" spans="1:5" ht="15" customHeight="1">
      <c r="A49" s="105" t="s">
        <v>15</v>
      </c>
      <c r="B49" s="105"/>
      <c r="C49" s="105"/>
      <c r="D49" s="105"/>
      <c r="E49" s="105"/>
    </row>
    <row r="50" spans="1:5" ht="18" customHeight="1">
      <c r="A50" s="106" t="s">
        <v>38</v>
      </c>
      <c r="B50" s="106"/>
      <c r="C50" s="106"/>
      <c r="D50" s="106"/>
      <c r="E50" s="106"/>
    </row>
    <row r="51" spans="1:5" ht="18" customHeight="1">
      <c r="A51" s="17"/>
      <c r="B51" s="17"/>
      <c r="C51" s="17"/>
      <c r="D51" s="17"/>
      <c r="E51" s="17"/>
    </row>
    <row r="52" spans="1:9" s="4" customFormat="1" ht="15" customHeight="1" thickBot="1">
      <c r="A52" s="3" t="s">
        <v>9</v>
      </c>
      <c r="B52" s="3" t="s">
        <v>53</v>
      </c>
      <c r="C52" s="3" t="s">
        <v>54</v>
      </c>
      <c r="D52" s="3" t="s">
        <v>55</v>
      </c>
      <c r="E52" s="3" t="s">
        <v>43</v>
      </c>
      <c r="I52" s="5"/>
    </row>
    <row r="53" ht="15" customHeight="1"/>
    <row r="54" spans="1:5" ht="15" customHeight="1">
      <c r="A54" s="1" t="s">
        <v>57</v>
      </c>
      <c r="B54" s="98">
        <f>+2T!D58</f>
        <v>107536531.25</v>
      </c>
      <c r="C54" s="98">
        <f>+B58</f>
        <v>125419601.81</v>
      </c>
      <c r="D54" s="98">
        <f>+C58</f>
        <v>361161280.5</v>
      </c>
      <c r="E54" s="99">
        <f>+B54</f>
        <v>107536531.25</v>
      </c>
    </row>
    <row r="55" spans="1:9" ht="15" customHeight="1">
      <c r="A55" s="1" t="s">
        <v>16</v>
      </c>
      <c r="B55" s="98">
        <v>41746760.56</v>
      </c>
      <c r="C55" s="98">
        <v>332655142.2</v>
      </c>
      <c r="D55" s="98">
        <v>0</v>
      </c>
      <c r="E55" s="99">
        <f>SUM(B55:D55)</f>
        <v>374401902.76</v>
      </c>
      <c r="G55" s="95"/>
      <c r="H55" s="95"/>
      <c r="I55" s="95"/>
    </row>
    <row r="56" spans="1:5" ht="15" customHeight="1">
      <c r="A56" s="1" t="s">
        <v>17</v>
      </c>
      <c r="B56" s="98">
        <f>+B54+B55</f>
        <v>149283291.81</v>
      </c>
      <c r="C56" s="98">
        <f>+C54+C55</f>
        <v>458074744.01</v>
      </c>
      <c r="D56" s="98">
        <f>+D54+D55</f>
        <v>361161280.5</v>
      </c>
      <c r="E56" s="99">
        <f>SUM(E54:E55)</f>
        <v>481938434.01</v>
      </c>
    </row>
    <row r="57" spans="1:5" ht="15" customHeight="1">
      <c r="A57" s="1" t="s">
        <v>18</v>
      </c>
      <c r="B57" s="98">
        <f>+B44</f>
        <v>23863690</v>
      </c>
      <c r="C57" s="98">
        <f>+C44</f>
        <v>96913463.51</v>
      </c>
      <c r="D57" s="98">
        <f>+D44</f>
        <v>72252047.56</v>
      </c>
      <c r="E57" s="99">
        <f>SUM(B57:D57)</f>
        <v>193029201.07</v>
      </c>
    </row>
    <row r="58" spans="1:5" ht="15" customHeight="1">
      <c r="A58" s="1" t="s">
        <v>19</v>
      </c>
      <c r="B58" s="98">
        <f>+B56-B57</f>
        <v>125419601.81</v>
      </c>
      <c r="C58" s="98">
        <f>+C56-C57</f>
        <v>361161280.5</v>
      </c>
      <c r="D58" s="98">
        <f>+D56-D57</f>
        <v>288909232.94</v>
      </c>
      <c r="E58" s="99">
        <f>E56-E57</f>
        <v>288909232.94</v>
      </c>
    </row>
    <row r="59" spans="1:9" s="4" customFormat="1" ht="15" customHeight="1" thickBot="1">
      <c r="A59" s="8"/>
      <c r="B59" s="11"/>
      <c r="C59" s="11"/>
      <c r="D59" s="11"/>
      <c r="E59" s="11"/>
      <c r="I59" s="5"/>
    </row>
    <row r="60" spans="1:5" ht="15" customHeight="1" thickTop="1">
      <c r="A60" s="1" t="s">
        <v>70</v>
      </c>
      <c r="E60" s="25"/>
    </row>
    <row r="61" ht="15" customHeight="1"/>
    <row r="62" ht="15" customHeight="1">
      <c r="E62" s="25"/>
    </row>
    <row r="63" spans="1:5" ht="15" customHeight="1">
      <c r="A63" s="100" t="s">
        <v>84</v>
      </c>
      <c r="E63" s="7"/>
    </row>
    <row r="64" ht="15">
      <c r="A64" s="92"/>
    </row>
    <row r="65" ht="15">
      <c r="A65" s="92"/>
    </row>
  </sheetData>
  <sheetProtection/>
  <mergeCells count="12">
    <mergeCell ref="A34:E34"/>
    <mergeCell ref="A35:E35"/>
    <mergeCell ref="A36:E36"/>
    <mergeCell ref="A48:E48"/>
    <mergeCell ref="A49:E49"/>
    <mergeCell ref="A50:E50"/>
    <mergeCell ref="A1:B1"/>
    <mergeCell ref="A8:G8"/>
    <mergeCell ref="A9:G9"/>
    <mergeCell ref="A19:F19"/>
    <mergeCell ref="A20:F20"/>
    <mergeCell ref="A21:F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55">
      <selection activeCell="A62" sqref="A62"/>
    </sheetView>
  </sheetViews>
  <sheetFormatPr defaultColWidth="11.57421875" defaultRowHeight="15"/>
  <cols>
    <col min="1" max="1" width="51.140625" style="84" customWidth="1"/>
    <col min="2" max="2" width="14.8515625" style="84" customWidth="1"/>
    <col min="3" max="3" width="14.140625" style="84" customWidth="1"/>
    <col min="4" max="4" width="15.140625" style="84" bestFit="1" customWidth="1"/>
    <col min="5" max="5" width="15.8515625" style="84" customWidth="1"/>
    <col min="6" max="6" width="16.7109375" style="84" customWidth="1"/>
    <col min="7" max="7" width="13.57421875" style="84" customWidth="1"/>
    <col min="8" max="8" width="11.57421875" style="84" customWidth="1"/>
    <col min="9" max="9" width="14.00390625" style="83" bestFit="1" customWidth="1"/>
    <col min="10" max="10" width="12.57421875" style="84" bestFit="1" customWidth="1"/>
    <col min="11" max="16384" width="11.57421875" style="84" customWidth="1"/>
  </cols>
  <sheetData>
    <row r="1" spans="1:2" ht="15">
      <c r="A1" s="107" t="s">
        <v>21</v>
      </c>
      <c r="B1" s="107"/>
    </row>
    <row r="2" spans="1:4" ht="15" customHeight="1">
      <c r="A2" s="81" t="s">
        <v>0</v>
      </c>
      <c r="B2" s="42" t="s">
        <v>25</v>
      </c>
      <c r="C2" s="31"/>
      <c r="D2" s="31"/>
    </row>
    <row r="3" spans="1:5" ht="15" customHeight="1">
      <c r="A3" s="81" t="s">
        <v>1</v>
      </c>
      <c r="B3" s="42" t="s">
        <v>26</v>
      </c>
      <c r="C3" s="85"/>
      <c r="D3" s="86"/>
      <c r="E3" s="87"/>
    </row>
    <row r="4" spans="1:5" ht="15" customHeight="1">
      <c r="A4" s="81" t="s">
        <v>10</v>
      </c>
      <c r="B4" s="42" t="s">
        <v>26</v>
      </c>
      <c r="C4" s="85"/>
      <c r="D4" s="86"/>
      <c r="E4" s="87"/>
    </row>
    <row r="5" spans="1:5" ht="15" customHeight="1">
      <c r="A5" s="81" t="s">
        <v>34</v>
      </c>
      <c r="B5" s="45" t="s">
        <v>73</v>
      </c>
      <c r="C5" s="31"/>
      <c r="D5" s="86"/>
      <c r="E5" s="87"/>
    </row>
    <row r="6" spans="1:5" ht="15" customHeight="1">
      <c r="A6" s="81"/>
      <c r="B6" s="45"/>
      <c r="C6" s="31"/>
      <c r="D6" s="86"/>
      <c r="E6" s="87"/>
    </row>
    <row r="7" spans="1:5" ht="15" customHeight="1">
      <c r="A7" s="81"/>
      <c r="B7" s="45"/>
      <c r="C7" s="31"/>
      <c r="D7" s="86"/>
      <c r="E7" s="87"/>
    </row>
    <row r="8" spans="1:7" ht="15" customHeight="1">
      <c r="A8" s="103" t="s">
        <v>42</v>
      </c>
      <c r="B8" s="103"/>
      <c r="C8" s="103"/>
      <c r="D8" s="103"/>
      <c r="E8" s="103"/>
      <c r="F8" s="103"/>
      <c r="G8" s="103"/>
    </row>
    <row r="9" spans="1:7" ht="15" customHeight="1">
      <c r="A9" s="103" t="s">
        <v>11</v>
      </c>
      <c r="B9" s="103"/>
      <c r="C9" s="103"/>
      <c r="D9" s="103"/>
      <c r="E9" s="103"/>
      <c r="F9" s="103"/>
      <c r="G9" s="103"/>
    </row>
    <row r="10" spans="1:7" ht="15" customHeight="1">
      <c r="A10" s="80"/>
      <c r="B10" s="80"/>
      <c r="C10" s="80"/>
      <c r="D10" s="80"/>
      <c r="E10" s="80"/>
      <c r="F10" s="80"/>
      <c r="G10" s="80"/>
    </row>
    <row r="11" spans="1:7" s="31" customFormat="1" ht="28.5" customHeight="1" thickBot="1">
      <c r="A11" s="33" t="s">
        <v>65</v>
      </c>
      <c r="B11" s="88" t="s">
        <v>2</v>
      </c>
      <c r="C11" s="88" t="s">
        <v>61</v>
      </c>
      <c r="D11" s="88" t="s">
        <v>62</v>
      </c>
      <c r="E11" s="88" t="s">
        <v>63</v>
      </c>
      <c r="F11" s="33" t="s">
        <v>35</v>
      </c>
      <c r="G11" s="33" t="s">
        <v>36</v>
      </c>
    </row>
    <row r="12" spans="1:6" ht="15" customHeight="1">
      <c r="A12" s="89"/>
      <c r="B12" s="89"/>
      <c r="C12" s="89"/>
      <c r="D12" s="89"/>
      <c r="E12" s="89"/>
      <c r="F12" s="89"/>
    </row>
    <row r="13" spans="1:7" ht="15" customHeight="1">
      <c r="A13" s="90" t="s">
        <v>27</v>
      </c>
      <c r="B13" s="84" t="s">
        <v>7</v>
      </c>
      <c r="C13" s="91">
        <v>388</v>
      </c>
      <c r="D13" s="91">
        <v>388</v>
      </c>
      <c r="E13" s="91">
        <v>388</v>
      </c>
      <c r="F13" s="91">
        <f>AVERAGE(C13:E13)</f>
        <v>388</v>
      </c>
      <c r="G13" s="91">
        <f>C13</f>
        <v>388</v>
      </c>
    </row>
    <row r="14" ht="15" customHeight="1">
      <c r="A14" s="50"/>
    </row>
    <row r="15" spans="1:7" s="31" customFormat="1" ht="15" customHeight="1" thickBot="1">
      <c r="A15" s="23"/>
      <c r="B15" s="23"/>
      <c r="C15" s="23"/>
      <c r="D15" s="23"/>
      <c r="E15" s="23"/>
      <c r="F15" s="23"/>
      <c r="G15" s="23"/>
    </row>
    <row r="16" ht="15.75" thickTop="1">
      <c r="A16" s="93" t="s">
        <v>72</v>
      </c>
    </row>
    <row r="19" spans="1:6" ht="15">
      <c r="A19" s="103" t="s">
        <v>47</v>
      </c>
      <c r="B19" s="103"/>
      <c r="C19" s="103"/>
      <c r="D19" s="103"/>
      <c r="E19" s="103"/>
      <c r="F19" s="103"/>
    </row>
    <row r="20" spans="1:6" ht="15">
      <c r="A20" s="103" t="s">
        <v>48</v>
      </c>
      <c r="B20" s="103"/>
      <c r="C20" s="103"/>
      <c r="D20" s="103"/>
      <c r="E20" s="103"/>
      <c r="F20" s="103"/>
    </row>
    <row r="21" spans="1:6" ht="15">
      <c r="A21" s="102" t="s">
        <v>38</v>
      </c>
      <c r="B21" s="102"/>
      <c r="C21" s="102"/>
      <c r="D21" s="102"/>
      <c r="E21" s="102"/>
      <c r="F21" s="102"/>
    </row>
    <row r="22" spans="1:6" ht="15">
      <c r="A22" s="79"/>
      <c r="B22" s="79"/>
      <c r="C22" s="79"/>
      <c r="D22" s="79"/>
      <c r="E22" s="79"/>
      <c r="F22" s="79"/>
    </row>
    <row r="23" spans="1:6" s="31" customFormat="1" ht="15.75" thickBot="1">
      <c r="A23" s="33" t="s">
        <v>65</v>
      </c>
      <c r="B23" s="82" t="s">
        <v>61</v>
      </c>
      <c r="C23" s="82" t="s">
        <v>62</v>
      </c>
      <c r="D23" s="82" t="s">
        <v>63</v>
      </c>
      <c r="E23" s="82" t="s">
        <v>59</v>
      </c>
      <c r="F23" s="82" t="s">
        <v>35</v>
      </c>
    </row>
    <row r="24" spans="1:5" ht="15">
      <c r="A24" s="89"/>
      <c r="B24" s="89"/>
      <c r="C24" s="89"/>
      <c r="D24" s="89"/>
      <c r="E24" s="89"/>
    </row>
    <row r="25" ht="15">
      <c r="A25" s="90" t="s">
        <v>27</v>
      </c>
    </row>
    <row r="26" spans="1:6" ht="15">
      <c r="A26" s="52" t="s">
        <v>22</v>
      </c>
      <c r="B26" s="83">
        <v>25463542.93</v>
      </c>
      <c r="C26" s="100">
        <v>24071427.32</v>
      </c>
      <c r="D26" s="83">
        <v>6656426.31</v>
      </c>
      <c r="E26" s="83">
        <f>SUM(B26:D26)</f>
        <v>56191396.56</v>
      </c>
      <c r="F26" s="83">
        <f>AVERAGE(B26:D26)</f>
        <v>18730465.52</v>
      </c>
    </row>
    <row r="27" spans="1:6" ht="15">
      <c r="A27" s="52" t="s">
        <v>23</v>
      </c>
      <c r="B27" s="83">
        <v>2129064</v>
      </c>
      <c r="C27" s="100">
        <v>5541785.86</v>
      </c>
      <c r="D27" s="83">
        <v>28858481.6</v>
      </c>
      <c r="E27" s="83">
        <f>SUM(B27:D27)</f>
        <v>36529331.46</v>
      </c>
      <c r="F27" s="83">
        <f>AVERAGE(B27:D27)</f>
        <v>12176443.82</v>
      </c>
    </row>
    <row r="28" spans="1:6" ht="15">
      <c r="A28" s="52" t="s">
        <v>24</v>
      </c>
      <c r="B28" s="83">
        <v>62337285.6</v>
      </c>
      <c r="C28" s="100">
        <v>34095325.04</v>
      </c>
      <c r="D28" s="83">
        <v>210922869.97</v>
      </c>
      <c r="E28" s="83">
        <f>SUM(B28:D28)</f>
        <v>307355480.61</v>
      </c>
      <c r="F28" s="83">
        <f>AVERAGE(B28:D28)</f>
        <v>102451826.87</v>
      </c>
    </row>
    <row r="29" spans="1:6" ht="15">
      <c r="A29" s="52"/>
      <c r="B29" s="83"/>
      <c r="C29" s="83"/>
      <c r="D29" s="83"/>
      <c r="E29" s="83"/>
      <c r="F29" s="83"/>
    </row>
    <row r="30" spans="1:6" s="31" customFormat="1" ht="15.75" thickBot="1">
      <c r="A30" s="23" t="s">
        <v>12</v>
      </c>
      <c r="B30" s="23">
        <f>SUM(B26:B29)</f>
        <v>89929892.53</v>
      </c>
      <c r="C30" s="23">
        <f>SUM(C26:C29)</f>
        <v>63708538.22</v>
      </c>
      <c r="D30" s="23">
        <f>SUM(D26:D29)</f>
        <v>246437777.88</v>
      </c>
      <c r="E30" s="23">
        <f>SUM(E26:E29)</f>
        <v>400076208.63</v>
      </c>
      <c r="F30" s="23">
        <f>AVERAGE(B30:D30)</f>
        <v>133358736.21</v>
      </c>
    </row>
    <row r="31" ht="15.75" thickTop="1">
      <c r="A31" s="93" t="s">
        <v>72</v>
      </c>
    </row>
    <row r="34" spans="1:5" ht="15">
      <c r="A34" s="103" t="s">
        <v>50</v>
      </c>
      <c r="B34" s="103"/>
      <c r="C34" s="103"/>
      <c r="D34" s="103"/>
      <c r="E34" s="103"/>
    </row>
    <row r="35" spans="1:5" ht="15">
      <c r="A35" s="103" t="s">
        <v>28</v>
      </c>
      <c r="B35" s="103"/>
      <c r="C35" s="103"/>
      <c r="D35" s="103"/>
      <c r="E35" s="103"/>
    </row>
    <row r="36" spans="1:5" ht="15">
      <c r="A36" s="103" t="s">
        <v>38</v>
      </c>
      <c r="B36" s="103"/>
      <c r="C36" s="103"/>
      <c r="D36" s="103"/>
      <c r="E36" s="103"/>
    </row>
    <row r="37" spans="1:5" ht="15">
      <c r="A37" s="80"/>
      <c r="B37" s="80"/>
      <c r="C37" s="80"/>
      <c r="D37" s="80"/>
      <c r="E37" s="80"/>
    </row>
    <row r="38" spans="1:9" ht="15.75" thickBot="1">
      <c r="A38" s="82" t="s">
        <v>9</v>
      </c>
      <c r="B38" s="82" t="s">
        <v>61</v>
      </c>
      <c r="C38" s="82" t="s">
        <v>62</v>
      </c>
      <c r="D38" s="82" t="s">
        <v>63</v>
      </c>
      <c r="E38" s="82" t="s">
        <v>59</v>
      </c>
      <c r="I38" s="84"/>
    </row>
    <row r="39" ht="15">
      <c r="I39" s="84"/>
    </row>
    <row r="40" spans="1:9" ht="15">
      <c r="A40" s="96" t="s">
        <v>81</v>
      </c>
      <c r="B40" s="83">
        <v>785000</v>
      </c>
      <c r="C40" s="83">
        <v>785000</v>
      </c>
      <c r="D40" s="83">
        <v>785000</v>
      </c>
      <c r="E40" s="83">
        <f>SUM(B40:D40)</f>
        <v>2355000</v>
      </c>
      <c r="I40" s="84"/>
    </row>
    <row r="41" spans="1:9" ht="15">
      <c r="A41" s="96" t="s">
        <v>82</v>
      </c>
      <c r="B41" s="83">
        <v>25644542.93</v>
      </c>
      <c r="C41" s="83">
        <v>27828213.18</v>
      </c>
      <c r="D41" s="83">
        <v>5871426.31</v>
      </c>
      <c r="E41" s="83">
        <f>SUM(B41:D41)</f>
        <v>59344182.42</v>
      </c>
      <c r="I41" s="84"/>
    </row>
    <row r="42" spans="1:9" ht="15">
      <c r="A42" s="96" t="s">
        <v>83</v>
      </c>
      <c r="B42" s="83">
        <v>63500349.6</v>
      </c>
      <c r="C42" s="83">
        <v>35095325.04</v>
      </c>
      <c r="D42" s="83">
        <v>239781351.71</v>
      </c>
      <c r="E42" s="83">
        <f>SUM(B42:D42)</f>
        <v>338377026.35</v>
      </c>
      <c r="I42" s="84"/>
    </row>
    <row r="43" spans="2:9" ht="15">
      <c r="B43" s="83"/>
      <c r="C43" s="83"/>
      <c r="D43" s="83"/>
      <c r="E43" s="83"/>
      <c r="I43" s="84"/>
    </row>
    <row r="44" spans="1:9" ht="15.75" thickBot="1">
      <c r="A44" s="23" t="s">
        <v>12</v>
      </c>
      <c r="B44" s="23">
        <f>+SUM(B40:B42)</f>
        <v>89929892.53</v>
      </c>
      <c r="C44" s="23">
        <f>+SUM(C40:C42)</f>
        <v>63708538.22</v>
      </c>
      <c r="D44" s="23">
        <f>+SUM(D40:D42)</f>
        <v>246437778.02</v>
      </c>
      <c r="E44" s="23">
        <f>SUM(E40:E42)</f>
        <v>400076208.77000004</v>
      </c>
      <c r="I44" s="84"/>
    </row>
    <row r="45" ht="15.75" thickTop="1">
      <c r="A45" s="93" t="s">
        <v>72</v>
      </c>
    </row>
    <row r="48" spans="1:5" ht="15">
      <c r="A48" s="103" t="s">
        <v>51</v>
      </c>
      <c r="B48" s="103"/>
      <c r="C48" s="103"/>
      <c r="D48" s="103"/>
      <c r="E48" s="103"/>
    </row>
    <row r="49" spans="1:5" ht="15">
      <c r="A49" s="103" t="s">
        <v>15</v>
      </c>
      <c r="B49" s="103"/>
      <c r="C49" s="103"/>
      <c r="D49" s="103"/>
      <c r="E49" s="103"/>
    </row>
    <row r="50" spans="1:5" ht="15">
      <c r="A50" s="102" t="s">
        <v>38</v>
      </c>
      <c r="B50" s="102"/>
      <c r="C50" s="102"/>
      <c r="D50" s="102"/>
      <c r="E50" s="102"/>
    </row>
    <row r="51" spans="1:5" ht="15">
      <c r="A51" s="79"/>
      <c r="B51" s="79"/>
      <c r="C51" s="79"/>
      <c r="D51" s="79"/>
      <c r="E51" s="79"/>
    </row>
    <row r="52" spans="1:5" s="31" customFormat="1" ht="15.75" thickBot="1">
      <c r="A52" s="82" t="s">
        <v>9</v>
      </c>
      <c r="B52" s="82" t="s">
        <v>61</v>
      </c>
      <c r="C52" s="82" t="s">
        <v>62</v>
      </c>
      <c r="D52" s="82" t="s">
        <v>63</v>
      </c>
      <c r="E52" s="82" t="s">
        <v>59</v>
      </c>
    </row>
    <row r="54" spans="1:5" ht="15">
      <c r="A54" s="84" t="s">
        <v>64</v>
      </c>
      <c r="B54" s="84">
        <f>3T!E58</f>
        <v>288909232.94</v>
      </c>
      <c r="C54" s="84">
        <f>B58</f>
        <v>243109340.41</v>
      </c>
      <c r="D54" s="84">
        <f>C58</f>
        <v>246830594.71</v>
      </c>
      <c r="E54" s="84">
        <f>+B54</f>
        <v>288909232.94</v>
      </c>
    </row>
    <row r="55" spans="1:9" ht="15">
      <c r="A55" s="84" t="s">
        <v>16</v>
      </c>
      <c r="B55" s="97">
        <v>44130000</v>
      </c>
      <c r="C55" s="97">
        <v>67429792.52</v>
      </c>
      <c r="D55" s="97">
        <v>13879047.98</v>
      </c>
      <c r="E55" s="84">
        <f>SUM(B55:D55)</f>
        <v>125438840.5</v>
      </c>
      <c r="G55" s="94"/>
      <c r="H55" s="94"/>
      <c r="I55" s="94"/>
    </row>
    <row r="56" spans="1:5" ht="15">
      <c r="A56" s="84" t="s">
        <v>17</v>
      </c>
      <c r="B56" s="97">
        <f>SUM(B54:B55)</f>
        <v>333039232.94</v>
      </c>
      <c r="C56" s="97">
        <f>SUM(C54:C55)</f>
        <v>310539132.93</v>
      </c>
      <c r="D56" s="97">
        <f>SUM(D54:D55)</f>
        <v>260709642.69</v>
      </c>
      <c r="E56" s="84">
        <f>SUM(E54:E55)</f>
        <v>414348073.44</v>
      </c>
    </row>
    <row r="57" spans="1:5" ht="15">
      <c r="A57" s="84" t="s">
        <v>18</v>
      </c>
      <c r="B57" s="84">
        <f>B44</f>
        <v>89929892.53</v>
      </c>
      <c r="C57" s="97">
        <f>C44</f>
        <v>63708538.22</v>
      </c>
      <c r="D57" s="97">
        <f>D44</f>
        <v>246437778.02</v>
      </c>
      <c r="E57" s="84">
        <f>SUM(B57:D57)</f>
        <v>400076208.77</v>
      </c>
    </row>
    <row r="58" spans="1:5" ht="15">
      <c r="A58" s="84" t="s">
        <v>19</v>
      </c>
      <c r="B58" s="97">
        <f>B56-B57</f>
        <v>243109340.41</v>
      </c>
      <c r="C58" s="97">
        <f>C56-C57</f>
        <v>246830594.71</v>
      </c>
      <c r="D58" s="97">
        <f>D56-D57</f>
        <v>14271864.669999987</v>
      </c>
      <c r="E58" s="84">
        <f>E56-E57</f>
        <v>14271864.670000017</v>
      </c>
    </row>
    <row r="59" spans="1:5" s="31" customFormat="1" ht="15.75" thickBot="1">
      <c r="A59" s="23"/>
      <c r="B59" s="23"/>
      <c r="C59" s="23"/>
      <c r="D59" s="23"/>
      <c r="E59" s="23"/>
    </row>
    <row r="60" ht="15.75" thickTop="1">
      <c r="A60" s="93" t="s">
        <v>72</v>
      </c>
    </row>
    <row r="62" ht="15">
      <c r="A62" s="101" t="s">
        <v>85</v>
      </c>
    </row>
    <row r="63" ht="15">
      <c r="A63" s="92"/>
    </row>
    <row r="64" ht="15">
      <c r="A64" s="92"/>
    </row>
    <row r="65" ht="15">
      <c r="A65" s="92"/>
    </row>
  </sheetData>
  <sheetProtection/>
  <mergeCells count="12">
    <mergeCell ref="A34:E34"/>
    <mergeCell ref="A35:E35"/>
    <mergeCell ref="A36:E36"/>
    <mergeCell ref="A48:E48"/>
    <mergeCell ref="A49:E49"/>
    <mergeCell ref="A50:E50"/>
    <mergeCell ref="A1:B1"/>
    <mergeCell ref="A8:G8"/>
    <mergeCell ref="A9:G9"/>
    <mergeCell ref="A19:F19"/>
    <mergeCell ref="A20:F20"/>
    <mergeCell ref="A21:F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55">
      <selection activeCell="A63" sqref="A63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5.140625" style="29" bestFit="1" customWidth="1"/>
    <col min="5" max="5" width="18.140625" style="29" bestFit="1" customWidth="1"/>
    <col min="6" max="6" width="12.421875" style="29" customWidth="1"/>
    <col min="7" max="7" width="11.57421875" style="29" customWidth="1"/>
    <col min="8" max="8" width="14.00390625" style="22" bestFit="1" customWidth="1"/>
    <col min="9" max="16384" width="11.57421875" style="29" customWidth="1"/>
  </cols>
  <sheetData>
    <row r="1" spans="1:5" ht="15" customHeight="1">
      <c r="A1" s="103" t="s">
        <v>21</v>
      </c>
      <c r="B1" s="103"/>
      <c r="C1" s="103"/>
      <c r="D1" s="103"/>
      <c r="E1" s="103"/>
    </row>
    <row r="2" spans="1:2" ht="15" customHeight="1">
      <c r="A2" s="30" t="s">
        <v>0</v>
      </c>
      <c r="B2" s="42" t="s">
        <v>25</v>
      </c>
    </row>
    <row r="3" spans="1:4" ht="15" customHeight="1">
      <c r="A3" s="30" t="s">
        <v>1</v>
      </c>
      <c r="B3" s="42" t="s">
        <v>26</v>
      </c>
      <c r="C3" s="43"/>
      <c r="D3" s="44"/>
    </row>
    <row r="4" spans="1:4" ht="15" customHeight="1">
      <c r="A4" s="30" t="s">
        <v>10</v>
      </c>
      <c r="B4" s="42" t="s">
        <v>26</v>
      </c>
      <c r="C4" s="43"/>
      <c r="D4" s="44"/>
    </row>
    <row r="5" spans="1:4" ht="15" customHeight="1">
      <c r="A5" s="30" t="s">
        <v>34</v>
      </c>
      <c r="B5" s="45" t="s">
        <v>74</v>
      </c>
      <c r="D5" s="44"/>
    </row>
    <row r="6" spans="1:4" ht="15" customHeight="1">
      <c r="A6" s="30"/>
      <c r="B6" s="45"/>
      <c r="D6" s="44"/>
    </row>
    <row r="7" spans="1:2" ht="15" customHeight="1">
      <c r="A7" s="30"/>
      <c r="B7" s="45"/>
    </row>
    <row r="8" spans="1:5" ht="15" customHeight="1">
      <c r="A8" s="103" t="s">
        <v>8</v>
      </c>
      <c r="B8" s="103"/>
      <c r="C8" s="103"/>
      <c r="D8" s="103"/>
      <c r="E8" s="103"/>
    </row>
    <row r="9" spans="1:5" ht="15" customHeight="1">
      <c r="A9" s="103" t="s">
        <v>11</v>
      </c>
      <c r="B9" s="103"/>
      <c r="C9" s="103"/>
      <c r="D9" s="103"/>
      <c r="E9" s="103"/>
    </row>
    <row r="10" ht="15" customHeight="1"/>
    <row r="11" spans="1:6" s="31" customFormat="1" ht="30.75" customHeight="1" thickBot="1">
      <c r="A11" s="33" t="s">
        <v>65</v>
      </c>
      <c r="B11" s="38" t="s">
        <v>2</v>
      </c>
      <c r="C11" s="38" t="s">
        <v>6</v>
      </c>
      <c r="D11" s="38" t="s">
        <v>33</v>
      </c>
      <c r="E11" s="46" t="s">
        <v>35</v>
      </c>
      <c r="F11" s="46" t="s">
        <v>36</v>
      </c>
    </row>
    <row r="12" spans="1:6" ht="15" customHeight="1">
      <c r="A12" s="47"/>
      <c r="B12" s="47"/>
      <c r="C12" s="47"/>
      <c r="D12" s="47"/>
      <c r="E12" s="47"/>
      <c r="F12" s="47"/>
    </row>
    <row r="13" spans="1:6" ht="15" customHeight="1">
      <c r="A13" s="48" t="s">
        <v>27</v>
      </c>
      <c r="B13" s="29" t="s">
        <v>7</v>
      </c>
      <c r="C13" s="49">
        <f>+1T!F13</f>
        <v>463.5</v>
      </c>
      <c r="D13" s="49">
        <f>+2T!F13</f>
        <v>425</v>
      </c>
      <c r="E13" s="34">
        <f>+AVERAGE(C13:D13)</f>
        <v>444.25</v>
      </c>
      <c r="F13" s="49">
        <f>1T!G13</f>
        <v>486</v>
      </c>
    </row>
    <row r="14" ht="15" customHeight="1">
      <c r="A14" s="50"/>
    </row>
    <row r="15" spans="1:6" s="31" customFormat="1" ht="15" customHeight="1" thickBot="1">
      <c r="A15" s="23"/>
      <c r="B15" s="23"/>
      <c r="C15" s="51"/>
      <c r="D15" s="51"/>
      <c r="E15" s="51"/>
      <c r="F15" s="51"/>
    </row>
    <row r="16" spans="1:5" ht="15" customHeight="1" thickTop="1">
      <c r="A16" s="93" t="s">
        <v>75</v>
      </c>
      <c r="B16" s="40"/>
      <c r="C16" s="40"/>
      <c r="D16" s="40"/>
      <c r="E16" s="40"/>
    </row>
    <row r="17" ht="15" customHeight="1"/>
    <row r="18" ht="15" customHeight="1"/>
    <row r="19" spans="1:5" ht="15" customHeight="1">
      <c r="A19" s="102" t="s">
        <v>13</v>
      </c>
      <c r="B19" s="102"/>
      <c r="C19" s="102"/>
      <c r="D19" s="102"/>
      <c r="E19" s="102"/>
    </row>
    <row r="20" spans="1:5" ht="15" customHeight="1">
      <c r="A20" s="103" t="s">
        <v>29</v>
      </c>
      <c r="B20" s="103"/>
      <c r="C20" s="103"/>
      <c r="D20" s="103"/>
      <c r="E20" s="103"/>
    </row>
    <row r="21" spans="1:5" ht="15" customHeight="1">
      <c r="A21" s="103" t="s">
        <v>38</v>
      </c>
      <c r="B21" s="103"/>
      <c r="C21" s="103"/>
      <c r="D21" s="103"/>
      <c r="E21" s="103"/>
    </row>
    <row r="22" ht="15" customHeight="1"/>
    <row r="23" spans="1:5" s="31" customFormat="1" ht="15" customHeight="1" thickBot="1">
      <c r="A23" s="33" t="s">
        <v>65</v>
      </c>
      <c r="B23" s="38" t="s">
        <v>6</v>
      </c>
      <c r="C23" s="38" t="s">
        <v>40</v>
      </c>
      <c r="D23" s="38" t="s">
        <v>41</v>
      </c>
      <c r="E23" s="38" t="s">
        <v>35</v>
      </c>
    </row>
    <row r="24" spans="1:5" ht="15" customHeight="1">
      <c r="A24" s="47"/>
      <c r="B24" s="47"/>
      <c r="C24" s="47"/>
      <c r="D24" s="47"/>
      <c r="E24" s="47"/>
    </row>
    <row r="25" ht="15" customHeight="1">
      <c r="A25" s="48" t="s">
        <v>27</v>
      </c>
    </row>
    <row r="26" spans="1:5" ht="15" customHeight="1">
      <c r="A26" s="52" t="s">
        <v>22</v>
      </c>
      <c r="B26" s="29">
        <f>+1T!E26</f>
        <v>27972702.07</v>
      </c>
      <c r="C26" s="29">
        <f>+2T!E26</f>
        <v>89777038.16</v>
      </c>
      <c r="D26" s="29">
        <f>+B26+C26</f>
        <v>117749740.22999999</v>
      </c>
      <c r="E26" s="29">
        <f>+D26/6</f>
        <v>19624956.705</v>
      </c>
    </row>
    <row r="27" spans="1:5" ht="15" customHeight="1">
      <c r="A27" s="52" t="s">
        <v>23</v>
      </c>
      <c r="B27" s="29">
        <f>+1T!E27</f>
        <v>19118120.54</v>
      </c>
      <c r="C27" s="29">
        <f>+2T!E27</f>
        <v>63720943.97</v>
      </c>
      <c r="D27" s="29">
        <f>+B27+C27</f>
        <v>82839064.50999999</v>
      </c>
      <c r="E27" s="29">
        <f>+D27/6</f>
        <v>13806510.751666665</v>
      </c>
    </row>
    <row r="28" spans="1:5" ht="15" customHeight="1">
      <c r="A28" s="52" t="s">
        <v>24</v>
      </c>
      <c r="B28" s="29">
        <f>+1T!E28</f>
        <v>24537460</v>
      </c>
      <c r="C28" s="29">
        <f>+2T!E28</f>
        <v>165969548.03</v>
      </c>
      <c r="D28" s="29">
        <f>+B28+C28</f>
        <v>190507008.03</v>
      </c>
      <c r="E28" s="29">
        <f>+D28/6</f>
        <v>31751168.005</v>
      </c>
    </row>
    <row r="29" spans="1:4" ht="15" customHeight="1">
      <c r="A29" s="52"/>
      <c r="B29" s="22"/>
      <c r="C29" s="22"/>
      <c r="D29" s="22"/>
    </row>
    <row r="30" spans="1:5" s="31" customFormat="1" ht="15" customHeight="1" thickBot="1">
      <c r="A30" s="23" t="s">
        <v>12</v>
      </c>
      <c r="B30" s="23">
        <f>SUM(B26:B29)</f>
        <v>71628282.61</v>
      </c>
      <c r="C30" s="23">
        <f>SUM(C26:C29)</f>
        <v>319467530.15999997</v>
      </c>
      <c r="D30" s="23">
        <f>SUM(D26:D29)</f>
        <v>391095812.77</v>
      </c>
      <c r="E30" s="23">
        <f>+D30/6</f>
        <v>65182635.461666666</v>
      </c>
    </row>
    <row r="31" ht="15" customHeight="1" thickTop="1">
      <c r="A31" s="93" t="s">
        <v>76</v>
      </c>
    </row>
    <row r="32" ht="15" customHeight="1"/>
    <row r="33" ht="15" customHeight="1"/>
    <row r="34" spans="1:4" ht="15" customHeight="1">
      <c r="A34" s="103" t="s">
        <v>14</v>
      </c>
      <c r="B34" s="103"/>
      <c r="C34" s="103"/>
      <c r="D34" s="103"/>
    </row>
    <row r="35" spans="1:4" ht="15" customHeight="1">
      <c r="A35" s="103" t="s">
        <v>28</v>
      </c>
      <c r="B35" s="103"/>
      <c r="C35" s="103"/>
      <c r="D35" s="103"/>
    </row>
    <row r="36" spans="1:4" ht="15" customHeight="1">
      <c r="A36" s="103" t="s">
        <v>38</v>
      </c>
      <c r="B36" s="103"/>
      <c r="C36" s="103"/>
      <c r="D36" s="103"/>
    </row>
    <row r="37" ht="15" customHeight="1"/>
    <row r="38" spans="1:4" s="31" customFormat="1" ht="15" customHeight="1" thickBot="1">
      <c r="A38" s="38" t="s">
        <v>9</v>
      </c>
      <c r="B38" s="38" t="s">
        <v>6</v>
      </c>
      <c r="C38" s="38" t="s">
        <v>33</v>
      </c>
      <c r="D38" s="38" t="s">
        <v>41</v>
      </c>
    </row>
    <row r="39" spans="1:4" s="31" customFormat="1" ht="15" customHeight="1">
      <c r="A39" s="37"/>
      <c r="B39" s="37"/>
      <c r="C39" s="37"/>
      <c r="D39" s="37"/>
    </row>
    <row r="40" spans="1:9" s="53" customFormat="1" ht="15" customHeight="1">
      <c r="A40" s="96" t="s">
        <v>81</v>
      </c>
      <c r="B40" s="15">
        <f>+1T!E40</f>
        <v>785000</v>
      </c>
      <c r="C40" s="15">
        <f>+2T!E40</f>
        <v>2355000</v>
      </c>
      <c r="D40" s="15">
        <f>SUM(B40:C40)</f>
        <v>3140000</v>
      </c>
      <c r="E40" s="15"/>
      <c r="I40" s="15"/>
    </row>
    <row r="41" spans="1:9" s="53" customFormat="1" ht="15" customHeight="1">
      <c r="A41" s="96" t="s">
        <v>82</v>
      </c>
      <c r="B41" s="53">
        <f>+1T!E41</f>
        <v>42622122</v>
      </c>
      <c r="C41" s="53">
        <f>+2T!E41</f>
        <v>94679458.16</v>
      </c>
      <c r="D41" s="15">
        <f>SUM(B41:C41)</f>
        <v>137301580.16</v>
      </c>
      <c r="E41" s="15"/>
      <c r="I41" s="15"/>
    </row>
    <row r="42" spans="1:9" s="53" customFormat="1" ht="15" customHeight="1">
      <c r="A42" s="96" t="s">
        <v>83</v>
      </c>
      <c r="B42" s="53">
        <f>+1T!E42</f>
        <v>28221161</v>
      </c>
      <c r="C42" s="53">
        <f>+2T!E42</f>
        <v>222433072</v>
      </c>
      <c r="D42" s="15">
        <f>SUM(B42:C42)</f>
        <v>250654233</v>
      </c>
      <c r="E42" s="15"/>
      <c r="I42" s="15"/>
    </row>
    <row r="43" ht="15" customHeight="1"/>
    <row r="44" spans="1:4" s="31" customFormat="1" ht="15" customHeight="1" thickBot="1">
      <c r="A44" s="23" t="s">
        <v>12</v>
      </c>
      <c r="B44" s="23">
        <f>SUM(B40:B42)</f>
        <v>71628283</v>
      </c>
      <c r="C44" s="23">
        <f>SUM(C40:C42)</f>
        <v>319467530.15999997</v>
      </c>
      <c r="D44" s="23">
        <f>SUM(D40:D42)</f>
        <v>391095813.15999997</v>
      </c>
    </row>
    <row r="45" ht="15" customHeight="1" thickTop="1">
      <c r="A45" s="93" t="s">
        <v>76</v>
      </c>
    </row>
    <row r="46" ht="15" customHeight="1"/>
    <row r="47" ht="15" customHeight="1">
      <c r="A47" s="31"/>
    </row>
    <row r="48" spans="1:4" ht="15" customHeight="1">
      <c r="A48" s="103" t="s">
        <v>20</v>
      </c>
      <c r="B48" s="103"/>
      <c r="C48" s="103"/>
      <c r="D48" s="103"/>
    </row>
    <row r="49" spans="1:4" ht="15" customHeight="1">
      <c r="A49" s="103" t="s">
        <v>15</v>
      </c>
      <c r="B49" s="103"/>
      <c r="C49" s="103"/>
      <c r="D49" s="103"/>
    </row>
    <row r="50" spans="1:4" ht="18" customHeight="1">
      <c r="A50" s="103" t="s">
        <v>38</v>
      </c>
      <c r="B50" s="103"/>
      <c r="C50" s="103"/>
      <c r="D50" s="103"/>
    </row>
    <row r="51" ht="15" customHeight="1"/>
    <row r="52" spans="1:4" s="31" customFormat="1" ht="15" customHeight="1" thickBot="1">
      <c r="A52" s="38" t="s">
        <v>9</v>
      </c>
      <c r="B52" s="38" t="s">
        <v>6</v>
      </c>
      <c r="C52" s="38" t="s">
        <v>33</v>
      </c>
      <c r="D52" s="38" t="s">
        <v>41</v>
      </c>
    </row>
    <row r="53" ht="15" customHeight="1"/>
    <row r="54" spans="1:4" ht="15" customHeight="1">
      <c r="A54" s="29" t="s">
        <v>37</v>
      </c>
      <c r="B54" s="29">
        <f>+1T!E54</f>
        <v>355066175.02</v>
      </c>
      <c r="C54" s="29">
        <f>+2T!E54</f>
        <v>348078232.40999997</v>
      </c>
      <c r="D54" s="29">
        <f>B54</f>
        <v>355066175.02</v>
      </c>
    </row>
    <row r="55" spans="1:4" ht="15" customHeight="1">
      <c r="A55" s="29" t="s">
        <v>16</v>
      </c>
      <c r="B55" s="29">
        <f>+1T!E55</f>
        <v>64640340</v>
      </c>
      <c r="C55" s="29">
        <f>+2T!E55</f>
        <v>78925829</v>
      </c>
      <c r="D55" s="29">
        <f>SUM(B55:C55)</f>
        <v>143566169</v>
      </c>
    </row>
    <row r="56" spans="1:4" ht="15" customHeight="1">
      <c r="A56" s="29" t="s">
        <v>17</v>
      </c>
      <c r="B56" s="29">
        <f>+1T!E56</f>
        <v>419706515.02</v>
      </c>
      <c r="C56" s="29">
        <f>+2T!E56</f>
        <v>427004061.40999997</v>
      </c>
      <c r="D56" s="29">
        <f>SUM(D54:D55)</f>
        <v>498632344.02</v>
      </c>
    </row>
    <row r="57" spans="1:4" ht="15" customHeight="1">
      <c r="A57" s="29" t="s">
        <v>18</v>
      </c>
      <c r="B57" s="29">
        <f>+1T!E57</f>
        <v>71628282.61</v>
      </c>
      <c r="C57" s="29">
        <f>+2T!E57</f>
        <v>319467530.15999997</v>
      </c>
      <c r="D57" s="29">
        <f>SUM(B57:C57)</f>
        <v>391095812.77</v>
      </c>
    </row>
    <row r="58" spans="1:4" ht="15" customHeight="1">
      <c r="A58" s="29" t="s">
        <v>19</v>
      </c>
      <c r="B58" s="29">
        <f>+1T!E58</f>
        <v>348078232.40999997</v>
      </c>
      <c r="C58" s="29">
        <f>+2T!E58</f>
        <v>107536531.25</v>
      </c>
      <c r="D58" s="29">
        <f>+D56-D57</f>
        <v>107536531.25</v>
      </c>
    </row>
    <row r="59" spans="1:4" s="31" customFormat="1" ht="15" customHeight="1" thickBot="1">
      <c r="A59" s="23"/>
      <c r="B59" s="23"/>
      <c r="C59" s="23"/>
      <c r="D59" s="23"/>
    </row>
    <row r="60" ht="15" customHeight="1" thickTop="1">
      <c r="A60" s="93" t="s">
        <v>76</v>
      </c>
    </row>
    <row r="61" ht="15" customHeight="1"/>
    <row r="63" ht="15">
      <c r="A63" s="100" t="s">
        <v>84</v>
      </c>
    </row>
    <row r="64" ht="15">
      <c r="A64" s="92"/>
    </row>
    <row r="65" ht="15">
      <c r="A65" s="92"/>
    </row>
    <row r="66" ht="15">
      <c r="A66" s="92"/>
    </row>
  </sheetData>
  <sheetProtection/>
  <mergeCells count="12">
    <mergeCell ref="A34:D34"/>
    <mergeCell ref="A35:D35"/>
    <mergeCell ref="A36:D36"/>
    <mergeCell ref="A48:D48"/>
    <mergeCell ref="A49:D49"/>
    <mergeCell ref="A50:D50"/>
    <mergeCell ref="A1:E1"/>
    <mergeCell ref="A8:E8"/>
    <mergeCell ref="A9:E9"/>
    <mergeCell ref="A19:E19"/>
    <mergeCell ref="A20:E20"/>
    <mergeCell ref="A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58">
      <selection activeCell="A63" sqref="A63"/>
    </sheetView>
  </sheetViews>
  <sheetFormatPr defaultColWidth="11.421875" defaultRowHeight="15"/>
  <cols>
    <col min="1" max="1" width="68.7109375" style="29" customWidth="1"/>
    <col min="2" max="2" width="15.140625" style="29" bestFit="1" customWidth="1"/>
    <col min="3" max="3" width="14.140625" style="29" bestFit="1" customWidth="1"/>
    <col min="4" max="5" width="15.140625" style="29" bestFit="1" customWidth="1"/>
    <col min="6" max="6" width="18.00390625" style="29" customWidth="1"/>
    <col min="7" max="7" width="13.421875" style="29" customWidth="1"/>
    <col min="8" max="16384" width="11.421875" style="29" customWidth="1"/>
  </cols>
  <sheetData>
    <row r="1" spans="1:2" ht="15">
      <c r="A1" s="107" t="s">
        <v>21</v>
      </c>
      <c r="B1" s="107"/>
    </row>
    <row r="2" spans="1:2" ht="15">
      <c r="A2" s="30" t="s">
        <v>0</v>
      </c>
      <c r="B2" s="31" t="s">
        <v>25</v>
      </c>
    </row>
    <row r="3" spans="1:2" ht="15">
      <c r="A3" s="30" t="s">
        <v>1</v>
      </c>
      <c r="B3" s="31" t="s">
        <v>26</v>
      </c>
    </row>
    <row r="4" spans="1:2" ht="15">
      <c r="A4" s="30" t="s">
        <v>10</v>
      </c>
      <c r="B4" s="31" t="s">
        <v>26</v>
      </c>
    </row>
    <row r="5" spans="1:2" ht="15">
      <c r="A5" s="30" t="s">
        <v>34</v>
      </c>
      <c r="B5" s="31" t="s">
        <v>77</v>
      </c>
    </row>
    <row r="6" spans="1:2" ht="15">
      <c r="A6" s="30"/>
      <c r="B6" s="31"/>
    </row>
    <row r="7" spans="1:2" ht="15">
      <c r="A7" s="30"/>
      <c r="B7" s="31"/>
    </row>
    <row r="8" spans="1:7" ht="15">
      <c r="A8" s="103" t="s">
        <v>42</v>
      </c>
      <c r="B8" s="103"/>
      <c r="C8" s="103"/>
      <c r="D8" s="103"/>
      <c r="E8" s="103"/>
      <c r="F8" s="103"/>
      <c r="G8" s="103"/>
    </row>
    <row r="9" spans="1:7" ht="15">
      <c r="A9" s="103" t="s">
        <v>11</v>
      </c>
      <c r="B9" s="103"/>
      <c r="C9" s="103"/>
      <c r="D9" s="103"/>
      <c r="E9" s="103"/>
      <c r="F9" s="103"/>
      <c r="G9" s="103"/>
    </row>
    <row r="10" spans="1:5" ht="15">
      <c r="A10" s="32"/>
      <c r="B10" s="32"/>
      <c r="C10" s="32"/>
      <c r="D10" s="32"/>
      <c r="E10" s="32"/>
    </row>
    <row r="11" spans="1:7" ht="31.5" customHeight="1" thickBot="1">
      <c r="A11" s="33" t="s">
        <v>65</v>
      </c>
      <c r="B11" s="33" t="s">
        <v>2</v>
      </c>
      <c r="C11" s="33" t="s">
        <v>6</v>
      </c>
      <c r="D11" s="33" t="s">
        <v>33</v>
      </c>
      <c r="E11" s="33" t="s">
        <v>43</v>
      </c>
      <c r="F11" s="33" t="s">
        <v>44</v>
      </c>
      <c r="G11" s="33" t="s">
        <v>45</v>
      </c>
    </row>
    <row r="13" spans="1:7" ht="15">
      <c r="A13" s="29" t="s">
        <v>27</v>
      </c>
      <c r="B13" s="29" t="s">
        <v>7</v>
      </c>
      <c r="C13" s="34">
        <f>+1T!F13</f>
        <v>463.5</v>
      </c>
      <c r="D13" s="34">
        <f>+2T!F13</f>
        <v>425</v>
      </c>
      <c r="E13" s="34">
        <f>+3T!F13</f>
        <v>407.6666666666667</v>
      </c>
      <c r="F13" s="34">
        <f>+SUM(C13:E13)</f>
        <v>1296.1666666666667</v>
      </c>
      <c r="G13" s="34">
        <f>1T!G13</f>
        <v>486</v>
      </c>
    </row>
    <row r="15" spans="1:7" ht="15.75" thickBot="1">
      <c r="A15" s="35"/>
      <c r="B15" s="35"/>
      <c r="C15" s="108" t="s">
        <v>46</v>
      </c>
      <c r="D15" s="108"/>
      <c r="E15" s="108"/>
      <c r="F15" s="109"/>
      <c r="G15" s="36"/>
    </row>
    <row r="16" ht="15">
      <c r="A16" s="93" t="s">
        <v>78</v>
      </c>
    </row>
    <row r="19" spans="1:6" ht="15">
      <c r="A19" s="103" t="s">
        <v>47</v>
      </c>
      <c r="B19" s="103"/>
      <c r="C19" s="103"/>
      <c r="D19" s="103"/>
      <c r="E19" s="103"/>
      <c r="F19" s="103"/>
    </row>
    <row r="20" spans="1:6" ht="15">
      <c r="A20" s="103" t="s">
        <v>48</v>
      </c>
      <c r="B20" s="103"/>
      <c r="C20" s="103"/>
      <c r="D20" s="103"/>
      <c r="E20" s="103"/>
      <c r="F20" s="103"/>
    </row>
    <row r="21" spans="1:6" ht="15">
      <c r="A21" s="102" t="s">
        <v>38</v>
      </c>
      <c r="B21" s="102"/>
      <c r="C21" s="102"/>
      <c r="D21" s="102"/>
      <c r="E21" s="102"/>
      <c r="F21" s="102"/>
    </row>
    <row r="22" spans="1:6" ht="15">
      <c r="A22" s="37"/>
      <c r="B22" s="37"/>
      <c r="C22" s="37"/>
      <c r="D22" s="37"/>
      <c r="E22" s="37"/>
      <c r="F22" s="37"/>
    </row>
    <row r="23" spans="1:6" ht="15.75" thickBot="1">
      <c r="A23" s="33" t="s">
        <v>65</v>
      </c>
      <c r="B23" s="38" t="s">
        <v>6</v>
      </c>
      <c r="C23" s="38" t="s">
        <v>33</v>
      </c>
      <c r="D23" s="38" t="s">
        <v>43</v>
      </c>
      <c r="E23" s="38" t="s">
        <v>49</v>
      </c>
      <c r="F23" s="38" t="s">
        <v>35</v>
      </c>
    </row>
    <row r="24" ht="15">
      <c r="B24" s="22"/>
    </row>
    <row r="25" spans="1:2" ht="15">
      <c r="A25" s="29" t="s">
        <v>27</v>
      </c>
      <c r="B25" s="22"/>
    </row>
    <row r="26" spans="1:6" ht="15">
      <c r="A26" s="39" t="s">
        <v>22</v>
      </c>
      <c r="B26" s="22">
        <f>+1T!E26</f>
        <v>27972702.07</v>
      </c>
      <c r="C26" s="22">
        <f>+2T!E26</f>
        <v>89777038.16</v>
      </c>
      <c r="D26" s="22">
        <f>+3T!E26</f>
        <v>66302551.94</v>
      </c>
      <c r="E26" s="29">
        <f>+SUM(B26:D26)</f>
        <v>184052292.17</v>
      </c>
      <c r="F26" s="29">
        <f>E26/9</f>
        <v>20450254.685555555</v>
      </c>
    </row>
    <row r="27" spans="1:6" ht="15">
      <c r="A27" s="39" t="s">
        <v>23</v>
      </c>
      <c r="B27" s="22">
        <f>+1T!E27</f>
        <v>19118120.54</v>
      </c>
      <c r="C27" s="22">
        <f>+2T!E27</f>
        <v>63720943.97</v>
      </c>
      <c r="D27" s="70">
        <f>+3T!E27</f>
        <v>27183389</v>
      </c>
      <c r="E27" s="29">
        <f>+SUM(B27:D27)</f>
        <v>110022453.50999999</v>
      </c>
      <c r="F27" s="29">
        <f>E27/9</f>
        <v>12224717.056666665</v>
      </c>
    </row>
    <row r="28" spans="1:6" ht="15">
      <c r="A28" s="39" t="s">
        <v>24</v>
      </c>
      <c r="B28" s="22">
        <f>+1T!E28</f>
        <v>24537460</v>
      </c>
      <c r="C28" s="22">
        <f>+2T!E28</f>
        <v>165969548.03</v>
      </c>
      <c r="D28" s="70">
        <f>+3T!E28</f>
        <v>99543260</v>
      </c>
      <c r="E28" s="29">
        <f>+SUM(B28:D28)</f>
        <v>290050268.03</v>
      </c>
      <c r="F28" s="29">
        <f>E28/9</f>
        <v>32227807.558888886</v>
      </c>
    </row>
    <row r="29" spans="2:4" ht="15">
      <c r="B29" s="22"/>
      <c r="C29" s="22"/>
      <c r="D29" s="22"/>
    </row>
    <row r="30" spans="1:6" ht="15.75" thickBot="1">
      <c r="A30" s="35" t="s">
        <v>12</v>
      </c>
      <c r="B30" s="35">
        <f>SUM(B26:B28)</f>
        <v>71628282.61</v>
      </c>
      <c r="C30" s="35">
        <f>SUM(C26:C28)</f>
        <v>319467530.15999997</v>
      </c>
      <c r="D30" s="35">
        <f>SUM(D26:D28)</f>
        <v>193029200.94</v>
      </c>
      <c r="E30" s="35">
        <f>SUM(E26:E28)</f>
        <v>584125013.7099999</v>
      </c>
      <c r="F30" s="35">
        <f>SUM(F26:F28)</f>
        <v>64902779.3011111</v>
      </c>
    </row>
    <row r="31" ht="15">
      <c r="A31" s="93" t="s">
        <v>78</v>
      </c>
    </row>
    <row r="34" spans="1:5" ht="15">
      <c r="A34" s="103" t="s">
        <v>50</v>
      </c>
      <c r="B34" s="103"/>
      <c r="C34" s="103"/>
      <c r="D34" s="103"/>
      <c r="E34" s="103"/>
    </row>
    <row r="35" spans="1:5" ht="15.75" customHeight="1">
      <c r="A35" s="103" t="s">
        <v>28</v>
      </c>
      <c r="B35" s="103"/>
      <c r="C35" s="103"/>
      <c r="D35" s="103"/>
      <c r="E35" s="103"/>
    </row>
    <row r="36" spans="1:5" ht="15.75" customHeight="1">
      <c r="A36" s="103" t="s">
        <v>38</v>
      </c>
      <c r="B36" s="103"/>
      <c r="C36" s="103"/>
      <c r="D36" s="103"/>
      <c r="E36" s="103"/>
    </row>
    <row r="37" spans="1:4" ht="15.75" customHeight="1">
      <c r="A37" s="32"/>
      <c r="B37" s="32"/>
      <c r="C37" s="32"/>
      <c r="D37" s="32"/>
    </row>
    <row r="38" spans="1:5" ht="15.75" customHeight="1" thickBot="1">
      <c r="A38" s="38" t="s">
        <v>9</v>
      </c>
      <c r="B38" s="38" t="s">
        <v>6</v>
      </c>
      <c r="C38" s="38" t="s">
        <v>33</v>
      </c>
      <c r="D38" s="38" t="s">
        <v>43</v>
      </c>
      <c r="E38" s="38" t="s">
        <v>49</v>
      </c>
    </row>
    <row r="39" ht="15.75" customHeight="1"/>
    <row r="40" spans="1:5" ht="15.75" customHeight="1">
      <c r="A40" s="96" t="s">
        <v>81</v>
      </c>
      <c r="B40" s="29">
        <f>+1T!E40</f>
        <v>785000</v>
      </c>
      <c r="C40" s="29">
        <f>+2T!E40</f>
        <v>2355000</v>
      </c>
      <c r="D40" s="29">
        <f>+3T!E40</f>
        <v>2355000</v>
      </c>
      <c r="E40" s="29">
        <f>SUM(B40:D40)</f>
        <v>5495000</v>
      </c>
    </row>
    <row r="41" spans="1:5" ht="15.75" customHeight="1">
      <c r="A41" s="96" t="s">
        <v>82</v>
      </c>
      <c r="B41" s="70">
        <f>+1T!E41</f>
        <v>42622122</v>
      </c>
      <c r="C41" s="70">
        <f>+2T!E41</f>
        <v>94679458.16</v>
      </c>
      <c r="D41" s="70">
        <f>+3T!E41</f>
        <v>64944411.07000001</v>
      </c>
      <c r="E41" s="29">
        <f>SUM(B41:D41)</f>
        <v>202245991.23000002</v>
      </c>
    </row>
    <row r="42" spans="1:5" ht="15.75" customHeight="1">
      <c r="A42" s="96" t="s">
        <v>83</v>
      </c>
      <c r="B42" s="70">
        <f>+1T!E42</f>
        <v>28221161</v>
      </c>
      <c r="C42" s="70">
        <f>+2T!E42</f>
        <v>222433072</v>
      </c>
      <c r="D42" s="70">
        <f>+3T!E42</f>
        <v>125729790</v>
      </c>
      <c r="E42" s="29">
        <f>SUM(B42:D42)</f>
        <v>376384023</v>
      </c>
    </row>
    <row r="43" ht="15.75" customHeight="1"/>
    <row r="44" spans="1:5" ht="15.75" customHeight="1" thickBot="1">
      <c r="A44" s="23" t="s">
        <v>12</v>
      </c>
      <c r="B44" s="23">
        <f>SUM(B40:B43)</f>
        <v>71628283</v>
      </c>
      <c r="C44" s="23">
        <f>SUM(C40:C43)</f>
        <v>319467530.15999997</v>
      </c>
      <c r="D44" s="23">
        <f>SUM(D40:D43)</f>
        <v>193029201.07</v>
      </c>
      <c r="E44" s="23">
        <f>SUM(E40:E43)</f>
        <v>584125014.23</v>
      </c>
    </row>
    <row r="45" spans="1:4" ht="15.75" customHeight="1" thickTop="1">
      <c r="A45" s="93" t="s">
        <v>79</v>
      </c>
      <c r="B45" s="32"/>
      <c r="C45" s="32"/>
      <c r="D45" s="32"/>
    </row>
    <row r="46" spans="2:4" ht="15.75" customHeight="1">
      <c r="B46" s="32"/>
      <c r="C46" s="32"/>
      <c r="D46" s="32"/>
    </row>
    <row r="47" spans="2:4" ht="15.75" customHeight="1">
      <c r="B47" s="32"/>
      <c r="C47" s="32"/>
      <c r="D47" s="32"/>
    </row>
    <row r="48" spans="1:5" ht="15">
      <c r="A48" s="103" t="s">
        <v>51</v>
      </c>
      <c r="B48" s="103"/>
      <c r="C48" s="103"/>
      <c r="D48" s="103"/>
      <c r="E48" s="103"/>
    </row>
    <row r="49" spans="1:5" ht="15">
      <c r="A49" s="103" t="s">
        <v>15</v>
      </c>
      <c r="B49" s="103"/>
      <c r="C49" s="103"/>
      <c r="D49" s="103"/>
      <c r="E49" s="103"/>
    </row>
    <row r="50" spans="1:5" ht="15">
      <c r="A50" s="103" t="s">
        <v>38</v>
      </c>
      <c r="B50" s="103"/>
      <c r="C50" s="103"/>
      <c r="D50" s="103"/>
      <c r="E50" s="103"/>
    </row>
    <row r="51" spans="1:4" ht="15">
      <c r="A51" s="32"/>
      <c r="B51" s="32"/>
      <c r="C51" s="32"/>
      <c r="D51" s="32"/>
    </row>
    <row r="52" spans="1:5" ht="15.75" thickBot="1">
      <c r="A52" s="35" t="s">
        <v>9</v>
      </c>
      <c r="B52" s="38" t="s">
        <v>6</v>
      </c>
      <c r="C52" s="38" t="s">
        <v>33</v>
      </c>
      <c r="D52" s="38" t="s">
        <v>43</v>
      </c>
      <c r="E52" s="38" t="s">
        <v>49</v>
      </c>
    </row>
    <row r="54" spans="1:5" ht="15">
      <c r="A54" s="29" t="s">
        <v>52</v>
      </c>
      <c r="B54" s="22">
        <f>+1T!E54</f>
        <v>355066175.02</v>
      </c>
      <c r="C54" s="22">
        <f>+2T!E54</f>
        <v>348078232.40999997</v>
      </c>
      <c r="D54" s="22">
        <f>+3T!E54</f>
        <v>107536531.25</v>
      </c>
      <c r="E54" s="29">
        <f>B54</f>
        <v>355066175.02</v>
      </c>
    </row>
    <row r="55" spans="1:5" ht="15">
      <c r="A55" s="29" t="s">
        <v>16</v>
      </c>
      <c r="B55" s="22">
        <f>+1T!E55</f>
        <v>64640340</v>
      </c>
      <c r="C55" s="22">
        <f>+2T!E55</f>
        <v>78925829</v>
      </c>
      <c r="D55" s="70">
        <f>+3T!E55</f>
        <v>374401902.76</v>
      </c>
      <c r="E55" s="29">
        <f>SUM(B55:D55)</f>
        <v>517968071.76</v>
      </c>
    </row>
    <row r="56" spans="1:5" ht="15">
      <c r="A56" s="29" t="s">
        <v>17</v>
      </c>
      <c r="B56" s="22">
        <f>+1T!E56</f>
        <v>419706515.02</v>
      </c>
      <c r="C56" s="22">
        <f>+2T!E56</f>
        <v>427004061.40999997</v>
      </c>
      <c r="D56" s="70">
        <f>+3T!E56</f>
        <v>481938434.01</v>
      </c>
      <c r="E56" s="29">
        <f>SUM(E54:E55)</f>
        <v>873034246.78</v>
      </c>
    </row>
    <row r="57" spans="1:5" ht="15">
      <c r="A57" s="29" t="s">
        <v>18</v>
      </c>
      <c r="B57" s="22">
        <f>+1T!E57</f>
        <v>71628282.61</v>
      </c>
      <c r="C57" s="22">
        <f>+2T!E57</f>
        <v>319467530.15999997</v>
      </c>
      <c r="D57" s="70">
        <f>+3T!E57</f>
        <v>193029201.07</v>
      </c>
      <c r="E57" s="29">
        <f>SUM(B57:D57)</f>
        <v>584125013.8399999</v>
      </c>
    </row>
    <row r="58" spans="1:6" ht="15">
      <c r="A58" s="40" t="s">
        <v>19</v>
      </c>
      <c r="B58" s="22">
        <f>+1T!E58</f>
        <v>348078232.40999997</v>
      </c>
      <c r="C58" s="22">
        <f>+2T!E58</f>
        <v>107536531.25</v>
      </c>
      <c r="D58" s="70">
        <f>+3T!E58</f>
        <v>288909232.94</v>
      </c>
      <c r="E58" s="40">
        <f>+E56-E57</f>
        <v>288909232.94000006</v>
      </c>
      <c r="F58" s="40"/>
    </row>
    <row r="59" spans="1:6" ht="15.75" thickBot="1">
      <c r="A59" s="36"/>
      <c r="B59" s="41"/>
      <c r="C59" s="41"/>
      <c r="D59" s="41"/>
      <c r="E59" s="36"/>
      <c r="F59" s="40"/>
    </row>
    <row r="60" ht="15">
      <c r="A60" s="93" t="s">
        <v>78</v>
      </c>
    </row>
    <row r="63" ht="15">
      <c r="A63" s="100" t="s">
        <v>84</v>
      </c>
    </row>
    <row r="64" ht="15">
      <c r="A64" s="92"/>
    </row>
    <row r="65" ht="15">
      <c r="A65" s="92"/>
    </row>
    <row r="66" ht="15">
      <c r="A66" s="92"/>
    </row>
  </sheetData>
  <sheetProtection/>
  <mergeCells count="13">
    <mergeCell ref="A50:E50"/>
    <mergeCell ref="A21:F21"/>
    <mergeCell ref="A34:E34"/>
    <mergeCell ref="A35:E35"/>
    <mergeCell ref="A36:E36"/>
    <mergeCell ref="A48:E48"/>
    <mergeCell ref="A49:E49"/>
    <mergeCell ref="A1:B1"/>
    <mergeCell ref="A8:G8"/>
    <mergeCell ref="A9:G9"/>
    <mergeCell ref="C15:F15"/>
    <mergeCell ref="A19:F19"/>
    <mergeCell ref="A20:F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68.7109375" style="1" customWidth="1"/>
    <col min="2" max="2" width="15.140625" style="1" bestFit="1" customWidth="1"/>
    <col min="3" max="3" width="14.140625" style="1" bestFit="1" customWidth="1"/>
    <col min="4" max="7" width="15.140625" style="1" bestFit="1" customWidth="1"/>
    <col min="8" max="8" width="12.28125" style="1" customWidth="1"/>
    <col min="9" max="9" width="12.57421875" style="1" bestFit="1" customWidth="1"/>
    <col min="10" max="10" width="11.57421875" style="1" bestFit="1" customWidth="1"/>
    <col min="11" max="11" width="12.57421875" style="1" bestFit="1" customWidth="1"/>
    <col min="12" max="16384" width="11.421875" style="1" customWidth="1"/>
  </cols>
  <sheetData>
    <row r="1" spans="1:2" ht="15">
      <c r="A1" s="104" t="s">
        <v>21</v>
      </c>
      <c r="B1" s="104"/>
    </row>
    <row r="2" spans="1:2" ht="15">
      <c r="A2" s="28" t="s">
        <v>0</v>
      </c>
      <c r="B2" s="4" t="s">
        <v>25</v>
      </c>
    </row>
    <row r="3" spans="1:2" ht="15">
      <c r="A3" s="28" t="s">
        <v>1</v>
      </c>
      <c r="B3" s="4" t="s">
        <v>26</v>
      </c>
    </row>
    <row r="4" spans="1:2" ht="15">
      <c r="A4" s="28" t="s">
        <v>10</v>
      </c>
      <c r="B4" s="4" t="s">
        <v>26</v>
      </c>
    </row>
    <row r="5" spans="1:2" ht="15">
      <c r="A5" s="28" t="s">
        <v>34</v>
      </c>
      <c r="B5" s="77">
        <v>2013</v>
      </c>
    </row>
    <row r="6" spans="1:2" ht="15">
      <c r="A6" s="28"/>
      <c r="B6" s="4"/>
    </row>
    <row r="7" spans="1:2" ht="15">
      <c r="A7" s="28"/>
      <c r="B7" s="4"/>
    </row>
    <row r="8" spans="1:8" ht="15">
      <c r="A8" s="105" t="s">
        <v>42</v>
      </c>
      <c r="B8" s="105"/>
      <c r="C8" s="105"/>
      <c r="D8" s="105"/>
      <c r="E8" s="105"/>
      <c r="F8" s="105"/>
      <c r="G8" s="105"/>
      <c r="H8" s="105"/>
    </row>
    <row r="9" spans="1:8" ht="15">
      <c r="A9" s="106" t="s">
        <v>11</v>
      </c>
      <c r="B9" s="106"/>
      <c r="C9" s="106"/>
      <c r="D9" s="106"/>
      <c r="E9" s="106"/>
      <c r="F9" s="106"/>
      <c r="G9" s="106"/>
      <c r="H9" s="106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8" ht="31.5" customHeight="1" thickBot="1">
      <c r="A11" s="33" t="s">
        <v>65</v>
      </c>
      <c r="B11" s="14" t="s">
        <v>2</v>
      </c>
      <c r="C11" s="14" t="s">
        <v>6</v>
      </c>
      <c r="D11" s="14" t="s">
        <v>33</v>
      </c>
      <c r="E11" s="14" t="s">
        <v>43</v>
      </c>
      <c r="F11" s="14" t="s">
        <v>59</v>
      </c>
      <c r="G11" s="14" t="s">
        <v>58</v>
      </c>
      <c r="H11" s="14" t="s">
        <v>45</v>
      </c>
    </row>
    <row r="13" spans="1:8" ht="15">
      <c r="A13" s="1" t="s">
        <v>27</v>
      </c>
      <c r="B13" s="1" t="s">
        <v>7</v>
      </c>
      <c r="C13" s="63">
        <f>+1T!F13</f>
        <v>463.5</v>
      </c>
      <c r="D13" s="64">
        <f>+2T!F13</f>
        <v>425</v>
      </c>
      <c r="E13" s="64">
        <f>+3T!F13</f>
        <v>407.6666666666667</v>
      </c>
      <c r="F13" s="64">
        <f>+4T!F13</f>
        <v>388</v>
      </c>
      <c r="G13" s="63">
        <f>AVERAGE(C13:F13)</f>
        <v>421.0416666666667</v>
      </c>
      <c r="H13" s="65">
        <f>1T!G13</f>
        <v>486</v>
      </c>
    </row>
    <row r="15" spans="1:8" ht="15.75" thickBot="1">
      <c r="A15" s="66"/>
      <c r="B15" s="66"/>
      <c r="C15" s="110" t="s">
        <v>60</v>
      </c>
      <c r="D15" s="110"/>
      <c r="E15" s="110"/>
      <c r="F15" s="110"/>
      <c r="G15" s="111"/>
      <c r="H15" s="67"/>
    </row>
    <row r="16" ht="15">
      <c r="A16" s="1" t="s">
        <v>80</v>
      </c>
    </row>
    <row r="19" spans="1:7" ht="15">
      <c r="A19" s="105" t="s">
        <v>47</v>
      </c>
      <c r="B19" s="105"/>
      <c r="C19" s="105"/>
      <c r="D19" s="105"/>
      <c r="E19" s="105"/>
      <c r="F19" s="105"/>
      <c r="G19" s="105"/>
    </row>
    <row r="20" spans="1:7" ht="15">
      <c r="A20" s="105" t="s">
        <v>48</v>
      </c>
      <c r="B20" s="105"/>
      <c r="C20" s="105"/>
      <c r="D20" s="105"/>
      <c r="E20" s="105"/>
      <c r="F20" s="105"/>
      <c r="G20" s="105"/>
    </row>
    <row r="21" spans="1:7" ht="15">
      <c r="A21" s="106" t="s">
        <v>38</v>
      </c>
      <c r="B21" s="106"/>
      <c r="C21" s="106"/>
      <c r="D21" s="106"/>
      <c r="E21" s="106"/>
      <c r="F21" s="106"/>
      <c r="G21" s="106"/>
    </row>
    <row r="22" spans="1:7" ht="15">
      <c r="A22" s="26"/>
      <c r="B22" s="26"/>
      <c r="C22" s="26"/>
      <c r="D22" s="26"/>
      <c r="E22" s="26"/>
      <c r="F22" s="26"/>
      <c r="G22" s="26"/>
    </row>
    <row r="23" spans="1:7" ht="30.75" thickBot="1">
      <c r="A23" s="33" t="s">
        <v>65</v>
      </c>
      <c r="B23" s="14" t="s">
        <v>6</v>
      </c>
      <c r="C23" s="14" t="s">
        <v>33</v>
      </c>
      <c r="D23" s="14" t="s">
        <v>43</v>
      </c>
      <c r="E23" s="14" t="s">
        <v>59</v>
      </c>
      <c r="F23" s="14" t="s">
        <v>58</v>
      </c>
      <c r="G23" s="14" t="s">
        <v>35</v>
      </c>
    </row>
    <row r="24" ht="15">
      <c r="B24" s="68"/>
    </row>
    <row r="25" spans="1:2" ht="15">
      <c r="A25" s="1" t="s">
        <v>27</v>
      </c>
      <c r="B25" s="68"/>
    </row>
    <row r="26" spans="1:11" ht="15">
      <c r="A26" s="69" t="s">
        <v>22</v>
      </c>
      <c r="B26" s="70">
        <f>+1T!E26</f>
        <v>27972702.07</v>
      </c>
      <c r="C26" s="70">
        <f>+2T!E26</f>
        <v>89777038.16</v>
      </c>
      <c r="D26" s="70">
        <f>+3T!E26</f>
        <v>66302551.94</v>
      </c>
      <c r="E26" s="70">
        <f>+4T!E26</f>
        <v>56191396.56</v>
      </c>
      <c r="F26" s="71">
        <f>SUM(B26:E26)</f>
        <v>240243688.73</v>
      </c>
      <c r="G26" s="71">
        <f>AVERAGE(B26:E26)</f>
        <v>60060922.1825</v>
      </c>
      <c r="H26" s="101"/>
      <c r="I26" s="101"/>
      <c r="J26" s="101"/>
      <c r="K26" s="101"/>
    </row>
    <row r="27" spans="1:11" ht="15">
      <c r="A27" s="69" t="s">
        <v>23</v>
      </c>
      <c r="B27" s="70">
        <f>+1T!E27</f>
        <v>19118120.54</v>
      </c>
      <c r="C27" s="70">
        <f>+2T!E27</f>
        <v>63720943.97</v>
      </c>
      <c r="D27" s="70">
        <f>+3T!E27</f>
        <v>27183389</v>
      </c>
      <c r="E27" s="78">
        <f>+4T!E27</f>
        <v>36529331.46</v>
      </c>
      <c r="F27" s="71">
        <f>SUM(B27:E27)</f>
        <v>146551784.97</v>
      </c>
      <c r="G27" s="71">
        <f>AVERAGE(B27:E27)</f>
        <v>36637946.2425</v>
      </c>
      <c r="H27" s="101"/>
      <c r="I27" s="101"/>
      <c r="J27" s="101"/>
      <c r="K27" s="101"/>
    </row>
    <row r="28" spans="1:11" ht="15">
      <c r="A28" s="69" t="s">
        <v>24</v>
      </c>
      <c r="B28" s="70">
        <f>+1T!E28</f>
        <v>24537460</v>
      </c>
      <c r="C28" s="70">
        <f>+2T!E28</f>
        <v>165969548.03</v>
      </c>
      <c r="D28" s="70">
        <f>+3T!E28</f>
        <v>99543260</v>
      </c>
      <c r="E28" s="78">
        <f>+4T!E28</f>
        <v>307355480.61</v>
      </c>
      <c r="F28" s="71">
        <f>SUM(B28:E28)</f>
        <v>597405748.64</v>
      </c>
      <c r="G28" s="71">
        <f>AVERAGE(B28:E28)</f>
        <v>149351437.16</v>
      </c>
      <c r="H28" s="101"/>
      <c r="I28" s="101"/>
      <c r="J28" s="101"/>
      <c r="K28" s="101"/>
    </row>
    <row r="29" spans="2:7" ht="15">
      <c r="B29" s="70"/>
      <c r="C29" s="70"/>
      <c r="D29" s="70"/>
      <c r="E29" s="78"/>
      <c r="F29" s="71"/>
      <c r="G29" s="71"/>
    </row>
    <row r="30" spans="1:7" ht="15.75" thickBot="1">
      <c r="A30" s="66" t="s">
        <v>12</v>
      </c>
      <c r="B30" s="35">
        <f>SUM(B26:B28)</f>
        <v>71628282.61</v>
      </c>
      <c r="C30" s="35">
        <f>SUM(C26:C28)</f>
        <v>319467530.15999997</v>
      </c>
      <c r="D30" s="35">
        <f>SUM(D26:D28)</f>
        <v>193029200.94</v>
      </c>
      <c r="E30" s="35">
        <f>SUM(E26:E28)</f>
        <v>400076208.63</v>
      </c>
      <c r="F30" s="72">
        <f>SUM(F26:F28)</f>
        <v>984201222.3399999</v>
      </c>
      <c r="G30" s="72">
        <f>AVERAGE(B30:E30)</f>
        <v>246050305.585</v>
      </c>
    </row>
    <row r="31" ht="15">
      <c r="A31" s="1" t="s">
        <v>80</v>
      </c>
    </row>
    <row r="34" spans="1:6" ht="15">
      <c r="A34" s="105" t="s">
        <v>50</v>
      </c>
      <c r="B34" s="105"/>
      <c r="C34" s="105"/>
      <c r="D34" s="105"/>
      <c r="E34" s="105"/>
      <c r="F34" s="105"/>
    </row>
    <row r="35" spans="1:6" ht="15">
      <c r="A35" s="105" t="s">
        <v>28</v>
      </c>
      <c r="B35" s="105"/>
      <c r="C35" s="105"/>
      <c r="D35" s="105"/>
      <c r="E35" s="105"/>
      <c r="F35" s="105"/>
    </row>
    <row r="36" spans="1:6" ht="15">
      <c r="A36" s="106" t="s">
        <v>38</v>
      </c>
      <c r="B36" s="106"/>
      <c r="C36" s="106"/>
      <c r="D36" s="106"/>
      <c r="E36" s="106"/>
      <c r="F36" s="106"/>
    </row>
    <row r="37" spans="1:6" ht="15">
      <c r="A37" s="27"/>
      <c r="B37" s="27"/>
      <c r="C37" s="27"/>
      <c r="D37" s="27"/>
      <c r="E37" s="27"/>
      <c r="F37" s="27"/>
    </row>
    <row r="38" spans="1:6" ht="15.75" thickBot="1">
      <c r="A38" s="3" t="s">
        <v>9</v>
      </c>
      <c r="B38" s="3" t="s">
        <v>6</v>
      </c>
      <c r="C38" s="3" t="s">
        <v>33</v>
      </c>
      <c r="D38" s="3" t="s">
        <v>43</v>
      </c>
      <c r="E38" s="3" t="s">
        <v>59</v>
      </c>
      <c r="F38" s="14" t="s">
        <v>58</v>
      </c>
    </row>
    <row r="40" spans="1:6" ht="15">
      <c r="A40" s="96" t="s">
        <v>81</v>
      </c>
      <c r="B40" s="70">
        <f>+1T!E40</f>
        <v>785000</v>
      </c>
      <c r="C40" s="70">
        <f>+2T!E40</f>
        <v>2355000</v>
      </c>
      <c r="D40" s="70">
        <f>+3T!E40</f>
        <v>2355000</v>
      </c>
      <c r="E40" s="70">
        <f>+4T!E40</f>
        <v>2355000</v>
      </c>
      <c r="F40" s="70">
        <f>SUM(B40:E40)</f>
        <v>7850000</v>
      </c>
    </row>
    <row r="41" spans="1:6" ht="15">
      <c r="A41" s="96" t="s">
        <v>82</v>
      </c>
      <c r="B41" s="70">
        <f>+1T!E41</f>
        <v>42622122</v>
      </c>
      <c r="C41" s="84">
        <f>+2T!E41</f>
        <v>94679458.16</v>
      </c>
      <c r="D41" s="70">
        <f>+3T!E41</f>
        <v>64944411.07000001</v>
      </c>
      <c r="E41" s="78">
        <f>+4T!E41</f>
        <v>59344182.42</v>
      </c>
      <c r="F41" s="70">
        <f>SUM(B41:E41)</f>
        <v>261590173.65000004</v>
      </c>
    </row>
    <row r="42" spans="1:6" ht="15">
      <c r="A42" s="96" t="s">
        <v>83</v>
      </c>
      <c r="B42" s="70">
        <f>+1T!E42</f>
        <v>28221161</v>
      </c>
      <c r="C42" s="84">
        <f>+2T!E42</f>
        <v>222433072</v>
      </c>
      <c r="D42" s="70">
        <f>+3T!E42</f>
        <v>125729790</v>
      </c>
      <c r="E42" s="78">
        <f>+4T!E42</f>
        <v>338377026.35</v>
      </c>
      <c r="F42" s="70">
        <f>SUM(B42:E42)</f>
        <v>714761049.35</v>
      </c>
    </row>
    <row r="43" spans="2:6" ht="15">
      <c r="B43" s="70"/>
      <c r="C43" s="70"/>
      <c r="D43" s="70"/>
      <c r="E43" s="70"/>
      <c r="F43" s="70"/>
    </row>
    <row r="44" spans="1:6" ht="15.75" thickBot="1">
      <c r="A44" s="8" t="s">
        <v>12</v>
      </c>
      <c r="B44" s="23">
        <f>SUM(B40:B43)</f>
        <v>71628283</v>
      </c>
      <c r="C44" s="23">
        <f>SUM(C40:C43)</f>
        <v>319467530.15999997</v>
      </c>
      <c r="D44" s="23">
        <f>SUM(D40:D43)</f>
        <v>193029201.07</v>
      </c>
      <c r="E44" s="23">
        <f>SUM(E40:E43)</f>
        <v>400076208.77000004</v>
      </c>
      <c r="F44" s="23">
        <f>SUM(F40:F43)</f>
        <v>984201223</v>
      </c>
    </row>
    <row r="45" ht="15.75" thickTop="1">
      <c r="A45" s="1" t="s">
        <v>80</v>
      </c>
    </row>
    <row r="48" spans="1:6" ht="15">
      <c r="A48" s="105" t="s">
        <v>51</v>
      </c>
      <c r="B48" s="105"/>
      <c r="C48" s="105"/>
      <c r="D48" s="105"/>
      <c r="E48" s="105"/>
      <c r="F48" s="105"/>
    </row>
    <row r="49" spans="1:6" ht="15">
      <c r="A49" s="105" t="s">
        <v>15</v>
      </c>
      <c r="B49" s="105"/>
      <c r="C49" s="105"/>
      <c r="D49" s="105"/>
      <c r="E49" s="105"/>
      <c r="F49" s="105"/>
    </row>
    <row r="50" spans="1:6" ht="15">
      <c r="A50" s="106" t="s">
        <v>38</v>
      </c>
      <c r="B50" s="106"/>
      <c r="C50" s="106"/>
      <c r="D50" s="106"/>
      <c r="E50" s="106"/>
      <c r="F50" s="106"/>
    </row>
    <row r="51" spans="1:6" ht="15">
      <c r="A51" s="26"/>
      <c r="B51" s="26"/>
      <c r="C51" s="26"/>
      <c r="D51" s="26"/>
      <c r="E51" s="26"/>
      <c r="F51" s="26"/>
    </row>
    <row r="52" spans="1:6" ht="15.75" thickBot="1">
      <c r="A52" s="66" t="s">
        <v>9</v>
      </c>
      <c r="B52" s="14" t="s">
        <v>6</v>
      </c>
      <c r="C52" s="14" t="s">
        <v>33</v>
      </c>
      <c r="D52" s="14" t="s">
        <v>43</v>
      </c>
      <c r="E52" s="14" t="s">
        <v>59</v>
      </c>
      <c r="F52" s="14" t="s">
        <v>58</v>
      </c>
    </row>
    <row r="54" spans="1:6" ht="15">
      <c r="A54" s="1" t="s">
        <v>52</v>
      </c>
      <c r="B54" s="70">
        <f>+1T!E54</f>
        <v>355066175.02</v>
      </c>
      <c r="C54" s="70">
        <f>+2T!E54</f>
        <v>348078232.40999997</v>
      </c>
      <c r="D54" s="70">
        <f>+3T!E54</f>
        <v>107536531.25</v>
      </c>
      <c r="E54" s="70">
        <f>+4T!E54</f>
        <v>288909232.94</v>
      </c>
      <c r="F54" s="71">
        <f>B54</f>
        <v>355066175.02</v>
      </c>
    </row>
    <row r="55" spans="1:6" ht="15">
      <c r="A55" s="1" t="s">
        <v>16</v>
      </c>
      <c r="B55" s="70">
        <f>+1T!E55</f>
        <v>64640340</v>
      </c>
      <c r="C55" s="70">
        <f>+2T!E55</f>
        <v>78925829</v>
      </c>
      <c r="D55" s="70">
        <f>+3T!E55</f>
        <v>374401902.76</v>
      </c>
      <c r="E55" s="78">
        <f>+4T!E55</f>
        <v>125438840.5</v>
      </c>
      <c r="F55" s="71">
        <f>SUM(B55:E55)</f>
        <v>643406912.26</v>
      </c>
    </row>
    <row r="56" spans="1:7" ht="15">
      <c r="A56" s="1" t="s">
        <v>17</v>
      </c>
      <c r="B56" s="70">
        <f>+1T!E56</f>
        <v>419706515.02</v>
      </c>
      <c r="C56" s="70">
        <f>+2T!E56</f>
        <v>427004061.40999997</v>
      </c>
      <c r="D56" s="70">
        <f>+3T!E56</f>
        <v>481938434.01</v>
      </c>
      <c r="E56" s="78">
        <f>+4T!E56</f>
        <v>414348073.44</v>
      </c>
      <c r="F56" s="71">
        <f>SUM(F54:F55)</f>
        <v>998473087.28</v>
      </c>
      <c r="G56" s="73"/>
    </row>
    <row r="57" spans="1:6" ht="15">
      <c r="A57" s="1" t="s">
        <v>18</v>
      </c>
      <c r="B57" s="70">
        <f>+1T!E57</f>
        <v>71628282.61</v>
      </c>
      <c r="C57" s="70">
        <f>+2T!E57</f>
        <v>319467530.15999997</v>
      </c>
      <c r="D57" s="70">
        <f>+3T!E57</f>
        <v>193029201.07</v>
      </c>
      <c r="E57" s="78">
        <f>+4T!E57</f>
        <v>400076208.77</v>
      </c>
      <c r="F57" s="71">
        <f>SUM(B57:E57)</f>
        <v>984201222.6099999</v>
      </c>
    </row>
    <row r="58" spans="1:7" ht="15">
      <c r="A58" s="9" t="s">
        <v>19</v>
      </c>
      <c r="B58" s="74">
        <f>+1T!E58</f>
        <v>348078232.40999997</v>
      </c>
      <c r="C58" s="74">
        <f>+2T!E58</f>
        <v>107536531.25</v>
      </c>
      <c r="D58" s="70">
        <f>+3T!E58</f>
        <v>288909232.94</v>
      </c>
      <c r="E58" s="78">
        <f>+4T!E58</f>
        <v>14271864.670000017</v>
      </c>
      <c r="F58" s="75">
        <f>+F56-F57</f>
        <v>14271864.670000076</v>
      </c>
      <c r="G58" s="9"/>
    </row>
    <row r="59" spans="1:7" ht="15.75" thickBot="1">
      <c r="A59" s="67"/>
      <c r="B59" s="76"/>
      <c r="C59" s="76"/>
      <c r="D59" s="76"/>
      <c r="E59" s="76"/>
      <c r="F59" s="67"/>
      <c r="G59" s="9"/>
    </row>
    <row r="60" ht="15">
      <c r="A60" s="1" t="s">
        <v>80</v>
      </c>
    </row>
    <row r="62" ht="15">
      <c r="A62" s="112" t="s">
        <v>86</v>
      </c>
    </row>
    <row r="64" ht="15">
      <c r="A64" s="92"/>
    </row>
    <row r="65" ht="15">
      <c r="A65" s="92"/>
    </row>
    <row r="66" ht="15">
      <c r="A66" s="92"/>
    </row>
  </sheetData>
  <sheetProtection/>
  <mergeCells count="13">
    <mergeCell ref="A50:F50"/>
    <mergeCell ref="A21:G21"/>
    <mergeCell ref="A34:F34"/>
    <mergeCell ref="A35:F35"/>
    <mergeCell ref="A36:F36"/>
    <mergeCell ref="A48:F48"/>
    <mergeCell ref="A49:F49"/>
    <mergeCell ref="A1:B1"/>
    <mergeCell ref="A8:H8"/>
    <mergeCell ref="A9:H9"/>
    <mergeCell ref="C15:G15"/>
    <mergeCell ref="A19:G19"/>
    <mergeCell ref="A20:G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Catherine Mata</cp:lastModifiedBy>
  <cp:lastPrinted>2012-07-10T14:23:14Z</cp:lastPrinted>
  <dcterms:created xsi:type="dcterms:W3CDTF">2011-03-10T14:40:05Z</dcterms:created>
  <dcterms:modified xsi:type="dcterms:W3CDTF">2014-09-08T16:35:12Z</dcterms:modified>
  <cp:category/>
  <cp:version/>
  <cp:contentType/>
  <cp:contentStatus/>
</cp:coreProperties>
</file>