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195" windowHeight="8190"/>
  </bookViews>
  <sheets>
    <sheet name="1T" sheetId="1" r:id="rId1"/>
    <sheet name="2T" sheetId="4" r:id="rId2"/>
    <sheet name="2T (Ajustado)" sheetId="10" r:id="rId3"/>
    <sheet name="3T" sheetId="7" r:id="rId4"/>
    <sheet name="4T" sheetId="8" r:id="rId5"/>
    <sheet name="Semestral" sheetId="5" r:id="rId6"/>
    <sheet name="3T Acumulado" sheetId="6" r:id="rId7"/>
    <sheet name="Anual" sheetId="9" r:id="rId8"/>
    <sheet name="Comparacion_productos" sheetId="3" r:id="rId9"/>
  </sheets>
  <definedNames>
    <definedName name="_xlnm.Print_Area" localSheetId="0">'1T'!$A$1:$E$67</definedName>
  </definedNames>
  <calcPr calcId="145621"/>
</workbook>
</file>

<file path=xl/calcChain.xml><?xml version="1.0" encoding="utf-8"?>
<calcChain xmlns="http://schemas.openxmlformats.org/spreadsheetml/2006/main">
  <c r="F47" i="9" l="1"/>
  <c r="F48" i="9"/>
  <c r="F49" i="9"/>
  <c r="F50" i="9"/>
  <c r="E47" i="9"/>
  <c r="E48" i="9"/>
  <c r="E49" i="9"/>
  <c r="E50" i="9"/>
  <c r="D47" i="9"/>
  <c r="D48" i="9"/>
  <c r="D49" i="9"/>
  <c r="D50" i="9"/>
  <c r="C47" i="9"/>
  <c r="C48" i="9"/>
  <c r="C49" i="9"/>
  <c r="C50" i="9"/>
  <c r="C46" i="9"/>
  <c r="F29" i="9"/>
  <c r="F30" i="9"/>
  <c r="F31" i="9"/>
  <c r="F32" i="9"/>
  <c r="F33" i="9"/>
  <c r="F34" i="9"/>
  <c r="F35" i="9"/>
  <c r="E29" i="9"/>
  <c r="E30" i="9"/>
  <c r="E31" i="9"/>
  <c r="E32" i="9"/>
  <c r="E33" i="9"/>
  <c r="E34" i="9"/>
  <c r="E35" i="9"/>
  <c r="D29" i="9"/>
  <c r="D30" i="9"/>
  <c r="D31" i="9"/>
  <c r="D32" i="9"/>
  <c r="D33" i="9"/>
  <c r="D34" i="9"/>
  <c r="D35" i="9"/>
  <c r="B29" i="9"/>
  <c r="B30" i="9"/>
  <c r="B31" i="9"/>
  <c r="B32" i="9"/>
  <c r="B33" i="9"/>
  <c r="B34" i="9"/>
  <c r="B35" i="9"/>
  <c r="C29" i="9"/>
  <c r="C30" i="9"/>
  <c r="C31" i="9"/>
  <c r="C32" i="9"/>
  <c r="C33" i="9"/>
  <c r="C34" i="9"/>
  <c r="C35" i="9"/>
  <c r="C28" i="9"/>
  <c r="D14" i="9"/>
  <c r="D15" i="9"/>
  <c r="D16" i="9"/>
  <c r="D13" i="9"/>
  <c r="B47" i="6"/>
  <c r="B48" i="6"/>
  <c r="B49" i="6"/>
  <c r="B50" i="6"/>
  <c r="E47" i="6"/>
  <c r="E48" i="6"/>
  <c r="E49" i="6"/>
  <c r="E50" i="6"/>
  <c r="D47" i="6"/>
  <c r="D48" i="6"/>
  <c r="D49" i="6"/>
  <c r="D50" i="6"/>
  <c r="C50" i="6"/>
  <c r="C47" i="6"/>
  <c r="C48" i="6"/>
  <c r="C49" i="6"/>
  <c r="C46" i="6"/>
  <c r="E29" i="6"/>
  <c r="E30" i="6"/>
  <c r="E31" i="6"/>
  <c r="E32" i="6"/>
  <c r="E33" i="6"/>
  <c r="E34" i="6"/>
  <c r="E35" i="6"/>
  <c r="D29" i="6"/>
  <c r="D30" i="6"/>
  <c r="D31" i="6"/>
  <c r="D32" i="6"/>
  <c r="D33" i="6"/>
  <c r="D34" i="6"/>
  <c r="D35" i="6"/>
  <c r="B29" i="6"/>
  <c r="B30" i="6"/>
  <c r="B31" i="6"/>
  <c r="B32" i="6"/>
  <c r="B33" i="6"/>
  <c r="B34" i="6"/>
  <c r="B35" i="6"/>
  <c r="C29" i="6"/>
  <c r="C30" i="6"/>
  <c r="C31" i="6"/>
  <c r="C32" i="6"/>
  <c r="C33" i="6"/>
  <c r="C34" i="6"/>
  <c r="C35" i="6"/>
  <c r="C28" i="6"/>
  <c r="E14" i="6"/>
  <c r="E15" i="6"/>
  <c r="E16" i="6"/>
  <c r="E13" i="6"/>
  <c r="D14" i="6"/>
  <c r="D15" i="6"/>
  <c r="D16" i="6"/>
  <c r="D13" i="6"/>
  <c r="D47" i="5"/>
  <c r="D48" i="5"/>
  <c r="D49" i="5"/>
  <c r="D50" i="5"/>
  <c r="C47" i="5"/>
  <c r="C48" i="5"/>
  <c r="C49" i="5"/>
  <c r="C50" i="5"/>
  <c r="C46" i="5"/>
  <c r="D33" i="5"/>
  <c r="D34" i="5"/>
  <c r="D35" i="5"/>
  <c r="B29" i="5"/>
  <c r="B30" i="5"/>
  <c r="B31" i="5"/>
  <c r="B32" i="5"/>
  <c r="B33" i="5"/>
  <c r="B34" i="5"/>
  <c r="B35" i="5"/>
  <c r="B28" i="5"/>
  <c r="C29" i="5"/>
  <c r="C30" i="5"/>
  <c r="C31" i="5"/>
  <c r="C32" i="5"/>
  <c r="C33" i="5"/>
  <c r="C34" i="5"/>
  <c r="C35" i="5"/>
  <c r="C28" i="5"/>
  <c r="D14" i="5"/>
  <c r="D15" i="5"/>
  <c r="D16" i="5"/>
  <c r="D13" i="5"/>
  <c r="C14" i="5"/>
  <c r="C15" i="5"/>
  <c r="C16" i="5"/>
  <c r="C13" i="5"/>
  <c r="C64" i="8"/>
  <c r="B64" i="8"/>
  <c r="D62" i="8"/>
  <c r="D64" i="8" s="1"/>
  <c r="E62" i="8"/>
  <c r="B62" i="8"/>
  <c r="D60" i="8"/>
  <c r="C60" i="8"/>
  <c r="C62" i="8" s="1"/>
  <c r="B60" i="8"/>
  <c r="C51" i="7"/>
  <c r="E37" i="7"/>
  <c r="E62" i="7"/>
  <c r="E60" i="1"/>
  <c r="E50" i="8"/>
  <c r="C51" i="8"/>
  <c r="D51" i="8"/>
  <c r="E51" i="8"/>
  <c r="B51" i="8"/>
  <c r="E47" i="7"/>
  <c r="E48" i="7"/>
  <c r="E49" i="7"/>
  <c r="E50" i="7"/>
  <c r="E46" i="7"/>
  <c r="E51" i="7" s="1"/>
  <c r="D51" i="7"/>
  <c r="B51" i="7"/>
  <c r="E29" i="8"/>
  <c r="E30" i="8"/>
  <c r="E31" i="8"/>
  <c r="E32" i="8"/>
  <c r="E33" i="8"/>
  <c r="E34" i="8"/>
  <c r="E35" i="8"/>
  <c r="E28" i="8"/>
  <c r="E37" i="8" s="1"/>
  <c r="C37" i="8"/>
  <c r="D37" i="8"/>
  <c r="B37" i="8"/>
  <c r="C37" i="7"/>
  <c r="D37" i="7"/>
  <c r="B37" i="7"/>
  <c r="E32" i="7"/>
  <c r="E33" i="7"/>
  <c r="E34" i="7"/>
  <c r="E35" i="7"/>
  <c r="E29" i="7"/>
  <c r="E30" i="7"/>
  <c r="E31" i="7"/>
  <c r="E28" i="7"/>
  <c r="F15" i="10"/>
  <c r="E61" i="10"/>
  <c r="E60" i="10"/>
  <c r="E62" i="10" s="1"/>
  <c r="D51" i="10"/>
  <c r="C51" i="10"/>
  <c r="B51" i="10"/>
  <c r="E48" i="10"/>
  <c r="E47" i="10"/>
  <c r="E46" i="10"/>
  <c r="E51" i="10" s="1"/>
  <c r="E63" i="10" s="1"/>
  <c r="D37" i="10"/>
  <c r="C37" i="10"/>
  <c r="B37" i="10"/>
  <c r="E32" i="10"/>
  <c r="E31" i="10"/>
  <c r="E30" i="10"/>
  <c r="E29" i="10"/>
  <c r="E28" i="10"/>
  <c r="E37" i="10" s="1"/>
  <c r="E18" i="10"/>
  <c r="D18" i="10"/>
  <c r="C18" i="10"/>
  <c r="G16" i="10"/>
  <c r="F16" i="10"/>
  <c r="G15" i="10"/>
  <c r="G14" i="10"/>
  <c r="F14" i="10"/>
  <c r="G13" i="10"/>
  <c r="F13" i="10"/>
  <c r="G18" i="10" l="1"/>
  <c r="F18" i="10"/>
  <c r="E64" i="10"/>
  <c r="E36" i="9"/>
  <c r="E28" i="9"/>
  <c r="F17" i="9"/>
  <c r="D28" i="9"/>
  <c r="D28" i="6"/>
  <c r="B64" i="9" l="1"/>
  <c r="B63" i="9"/>
  <c r="B62" i="9"/>
  <c r="B61" i="9"/>
  <c r="B60" i="9"/>
  <c r="B64" i="6"/>
  <c r="B63" i="6"/>
  <c r="B62" i="6"/>
  <c r="B61" i="6"/>
  <c r="B60" i="6"/>
  <c r="B49" i="9"/>
  <c r="B48" i="9"/>
  <c r="B47" i="9"/>
  <c r="B46" i="9"/>
  <c r="B46" i="6"/>
  <c r="B28" i="9"/>
  <c r="B28" i="6"/>
  <c r="C13" i="9"/>
  <c r="C13" i="6"/>
  <c r="E29" i="4"/>
  <c r="E30" i="4"/>
  <c r="E31" i="4"/>
  <c r="E32" i="4"/>
  <c r="E28" i="4"/>
  <c r="F14" i="8"/>
  <c r="G14" i="8"/>
  <c r="F14" i="9" s="1"/>
  <c r="F15" i="8"/>
  <c r="G15" i="8"/>
  <c r="F15" i="9" s="1"/>
  <c r="F16" i="8"/>
  <c r="G16" i="8"/>
  <c r="F16" i="9" s="1"/>
  <c r="G13" i="8"/>
  <c r="F13" i="9" s="1"/>
  <c r="F13" i="8"/>
  <c r="E63" i="8"/>
  <c r="E63" i="9" s="1"/>
  <c r="E61" i="8"/>
  <c r="E61" i="9" s="1"/>
  <c r="E60" i="8"/>
  <c r="E49" i="8"/>
  <c r="E48" i="8"/>
  <c r="E47" i="8"/>
  <c r="E46" i="8"/>
  <c r="E46" i="9" s="1"/>
  <c r="E18" i="8"/>
  <c r="D18" i="8"/>
  <c r="C18" i="8"/>
  <c r="G18" i="8"/>
  <c r="F60" i="9"/>
  <c r="E51" i="9"/>
  <c r="B37" i="9"/>
  <c r="E62" i="9" l="1"/>
  <c r="E60" i="9"/>
  <c r="B51" i="9"/>
  <c r="F18" i="9"/>
  <c r="F18" i="8"/>
  <c r="D32" i="5"/>
  <c r="F28" i="9"/>
  <c r="E64" i="8" l="1"/>
  <c r="E64" i="9" s="1"/>
  <c r="E37" i="9"/>
  <c r="C37" i="9"/>
  <c r="B47" i="5"/>
  <c r="B48" i="5"/>
  <c r="B49" i="5"/>
  <c r="B46" i="5"/>
  <c r="B51" i="5" s="1"/>
  <c r="G16" i="7"/>
  <c r="F16" i="7"/>
  <c r="G15" i="7"/>
  <c r="G14" i="7"/>
  <c r="F14" i="7"/>
  <c r="G13" i="7"/>
  <c r="F13" i="7"/>
  <c r="E45" i="4"/>
  <c r="E46" i="4"/>
  <c r="E44" i="4"/>
  <c r="E63" i="7"/>
  <c r="E61" i="7"/>
  <c r="E60" i="7"/>
  <c r="E18" i="7"/>
  <c r="D18" i="7"/>
  <c r="C18" i="7"/>
  <c r="F18" i="7"/>
  <c r="E58" i="4"/>
  <c r="E57" i="4"/>
  <c r="D48" i="4"/>
  <c r="C48" i="4"/>
  <c r="B48" i="4"/>
  <c r="D35" i="4"/>
  <c r="C35" i="4"/>
  <c r="B35" i="4"/>
  <c r="E18" i="4"/>
  <c r="D18" i="4"/>
  <c r="C18" i="4"/>
  <c r="G16" i="4"/>
  <c r="F16" i="4"/>
  <c r="G15" i="4"/>
  <c r="G14" i="4"/>
  <c r="F14" i="4"/>
  <c r="G13" i="4"/>
  <c r="F13" i="4"/>
  <c r="F18" i="4" s="1"/>
  <c r="D60" i="9" l="1"/>
  <c r="D60" i="6"/>
  <c r="D63" i="9"/>
  <c r="D63" i="6"/>
  <c r="D61" i="9"/>
  <c r="D61" i="6"/>
  <c r="C60" i="5"/>
  <c r="C60" i="9"/>
  <c r="C60" i="6"/>
  <c r="C61" i="9"/>
  <c r="F61" i="9" s="1"/>
  <c r="F62" i="9" s="1"/>
  <c r="C61" i="6"/>
  <c r="E13" i="9"/>
  <c r="E14" i="9"/>
  <c r="F14" i="6"/>
  <c r="E15" i="9"/>
  <c r="E16" i="9"/>
  <c r="C51" i="6"/>
  <c r="G18" i="7"/>
  <c r="C37" i="6"/>
  <c r="D18" i="5"/>
  <c r="C37" i="5"/>
  <c r="G18" i="4"/>
  <c r="E48" i="4"/>
  <c r="E60" i="4" s="1"/>
  <c r="C61" i="5"/>
  <c r="E59" i="4"/>
  <c r="E35" i="4"/>
  <c r="D18" i="6"/>
  <c r="B51" i="6"/>
  <c r="D46" i="5"/>
  <c r="E64" i="7" l="1"/>
  <c r="D62" i="6"/>
  <c r="D62" i="9"/>
  <c r="D46" i="9"/>
  <c r="D51" i="9" s="1"/>
  <c r="D46" i="6"/>
  <c r="F15" i="6"/>
  <c r="D37" i="6"/>
  <c r="C63" i="9"/>
  <c r="F63" i="9" s="1"/>
  <c r="F64" i="9" s="1"/>
  <c r="C63" i="6"/>
  <c r="C51" i="9"/>
  <c r="F46" i="9"/>
  <c r="F51" i="9" s="1"/>
  <c r="E61" i="4"/>
  <c r="C62" i="9"/>
  <c r="C62" i="6"/>
  <c r="F16" i="6"/>
  <c r="F18" i="6" s="1"/>
  <c r="D18" i="9"/>
  <c r="E18" i="6"/>
  <c r="H13" i="9"/>
  <c r="G13" i="9"/>
  <c r="E18" i="9"/>
  <c r="D51" i="5"/>
  <c r="C62" i="5"/>
  <c r="C63" i="5"/>
  <c r="C64" i="5"/>
  <c r="C51" i="5"/>
  <c r="B62" i="1"/>
  <c r="D18" i="1"/>
  <c r="E18" i="1"/>
  <c r="G14" i="1"/>
  <c r="G15" i="1"/>
  <c r="G16" i="1"/>
  <c r="G13" i="1"/>
  <c r="F14" i="1"/>
  <c r="F15" i="1"/>
  <c r="F16" i="1"/>
  <c r="F13" i="1"/>
  <c r="D64" i="6" l="1"/>
  <c r="D64" i="9"/>
  <c r="D51" i="6"/>
  <c r="E46" i="6"/>
  <c r="E51" i="6" s="1"/>
  <c r="F37" i="9"/>
  <c r="D37" i="9"/>
  <c r="C64" i="9"/>
  <c r="C64" i="6"/>
  <c r="F18" i="1"/>
  <c r="C16" i="9"/>
  <c r="C16" i="6"/>
  <c r="C14" i="9"/>
  <c r="G14" i="9" s="1"/>
  <c r="C14" i="6"/>
  <c r="G14" i="6" s="1"/>
  <c r="C15" i="9"/>
  <c r="C15" i="6"/>
  <c r="G18" i="1"/>
  <c r="E62" i="1"/>
  <c r="E60" i="6"/>
  <c r="B60" i="5"/>
  <c r="D60" i="5" s="1"/>
  <c r="G16" i="6"/>
  <c r="E61" i="1"/>
  <c r="C51" i="1"/>
  <c r="C63" i="1" s="1"/>
  <c r="D51" i="1"/>
  <c r="D63" i="1" s="1"/>
  <c r="E51" i="1"/>
  <c r="E63" i="1" s="1"/>
  <c r="B51" i="1"/>
  <c r="B63" i="1" s="1"/>
  <c r="B64" i="1" s="1"/>
  <c r="C60" i="1" s="1"/>
  <c r="C37" i="1"/>
  <c r="D37" i="1"/>
  <c r="B37" i="1"/>
  <c r="E32" i="1"/>
  <c r="E31" i="1"/>
  <c r="E30" i="1"/>
  <c r="E29" i="1"/>
  <c r="E28" i="1"/>
  <c r="C18" i="1"/>
  <c r="G16" i="9" l="1"/>
  <c r="H16" i="9"/>
  <c r="C18" i="9"/>
  <c r="H15" i="9"/>
  <c r="H18" i="9" s="1"/>
  <c r="G15" i="9"/>
  <c r="G18" i="9" s="1"/>
  <c r="E37" i="1"/>
  <c r="D27" i="5"/>
  <c r="D29" i="5"/>
  <c r="D31" i="5"/>
  <c r="B62" i="5"/>
  <c r="F13" i="6"/>
  <c r="G13" i="6"/>
  <c r="D28" i="5"/>
  <c r="E28" i="6"/>
  <c r="E63" i="6"/>
  <c r="B63" i="5"/>
  <c r="D63" i="5" s="1"/>
  <c r="E64" i="1"/>
  <c r="E61" i="6"/>
  <c r="E62" i="6" s="1"/>
  <c r="B61" i="5"/>
  <c r="D61" i="5" s="1"/>
  <c r="D62" i="5" s="1"/>
  <c r="F13" i="5"/>
  <c r="E13" i="5" s="1"/>
  <c r="F14" i="5"/>
  <c r="E14" i="5" s="1"/>
  <c r="F16" i="5"/>
  <c r="E16" i="5" s="1"/>
  <c r="C18" i="6"/>
  <c r="G15" i="6"/>
  <c r="G18" i="6" s="1"/>
  <c r="F15" i="5"/>
  <c r="C18" i="5"/>
  <c r="C62" i="1"/>
  <c r="C64" i="1" s="1"/>
  <c r="D60" i="1" s="1"/>
  <c r="F18" i="5" l="1"/>
  <c r="E15" i="5"/>
  <c r="E18" i="5" s="1"/>
  <c r="E64" i="6"/>
  <c r="E37" i="6"/>
  <c r="B37" i="6"/>
  <c r="D64" i="5"/>
  <c r="B64" i="5"/>
  <c r="D30" i="5"/>
  <c r="D37" i="5" s="1"/>
  <c r="B37" i="5"/>
  <c r="D62" i="1"/>
  <c r="D64" i="1" s="1"/>
</calcChain>
</file>

<file path=xl/sharedStrings.xml><?xml version="1.0" encoding="utf-8"?>
<sst xmlns="http://schemas.openxmlformats.org/spreadsheetml/2006/main" count="637" uniqueCount="97">
  <si>
    <t>CUADRO No. 1</t>
  </si>
  <si>
    <t>Reporte de beneficiarios financiados por el FODESAF</t>
  </si>
  <si>
    <t>Unidad</t>
  </si>
  <si>
    <t>TOTAL</t>
  </si>
  <si>
    <t>CUADRO No. 2</t>
  </si>
  <si>
    <t>Unidad:  Colones</t>
  </si>
  <si>
    <t>CUADRO No. 3</t>
  </si>
  <si>
    <t>Rubro por objeto de gasto</t>
  </si>
  <si>
    <t xml:space="preserve">Remuneraciones </t>
  </si>
  <si>
    <t>Servicios No Personales</t>
  </si>
  <si>
    <t>Transferencias Corrientes</t>
  </si>
  <si>
    <t>CUADRO No. 4</t>
  </si>
  <si>
    <t xml:space="preserve">Reporte de ingresos efectivos  girados por FODESAF </t>
  </si>
  <si>
    <t xml:space="preserve">Tipo de movimiento </t>
  </si>
  <si>
    <t>1) Saldo en Caja inicial (*)</t>
  </si>
  <si>
    <t>2) Ingresos Efectivos recibidos</t>
  </si>
  <si>
    <t>3) Recursos disponibles ( 1+2)</t>
  </si>
  <si>
    <t>4) Egresos efectivos pagados</t>
  </si>
  <si>
    <t xml:space="preserve">Centros de Alimentación </t>
  </si>
  <si>
    <t>Persona menor de edad beneficiaria</t>
  </si>
  <si>
    <t>Enero</t>
  </si>
  <si>
    <t xml:space="preserve">Febrero </t>
  </si>
  <si>
    <t xml:space="preserve">Marzo </t>
  </si>
  <si>
    <t>Total I Trimestre</t>
  </si>
  <si>
    <t>Centros de Atención Integral</t>
  </si>
  <si>
    <t>Programas Residenciales ONG</t>
  </si>
  <si>
    <t>Centros de Atención Integral (Red Nacional de Cuido y Desarrollo Infantil)</t>
  </si>
  <si>
    <t xml:space="preserve">Enero </t>
  </si>
  <si>
    <t>Febrero</t>
  </si>
  <si>
    <t>Marzo</t>
  </si>
  <si>
    <t>Remuneración Personal Sustantivo</t>
  </si>
  <si>
    <t>Alternativas de protección (Organizaciones no Gubernamentales Residenciales) (1)</t>
  </si>
  <si>
    <t>Alternativas de protección (Hogares Solidarios) (2)</t>
  </si>
  <si>
    <t>Alternativas de protección (Organizaciones no Gubernamentales Centros de Alimentación y Centros de Atención Diurno )</t>
  </si>
  <si>
    <t xml:space="preserve">Albergues Institucionales </t>
  </si>
  <si>
    <t>Procesos atencionales Oficinas Locales</t>
  </si>
  <si>
    <t xml:space="preserve">Prevención y promoción de los derechos de la niñez y adolescencia (3) </t>
  </si>
  <si>
    <t xml:space="preserve">FODESAF </t>
  </si>
  <si>
    <t>Promedio Trimestral</t>
  </si>
  <si>
    <t xml:space="preserve">I Trimestre </t>
  </si>
  <si>
    <t>Reporte de gastos efectivos por producto financiados por FODESAF</t>
  </si>
  <si>
    <t>I Trimestre</t>
  </si>
  <si>
    <t>Reporte de gastos efectivos por rubro financiados por FODESAF por detalle del gasto según objeto</t>
  </si>
  <si>
    <t>Materiales y Suministros</t>
  </si>
  <si>
    <t>5) Saldo en Caja Final ( 3-4)</t>
  </si>
  <si>
    <t>Abril</t>
  </si>
  <si>
    <t>Mayo</t>
  </si>
  <si>
    <t>Junio</t>
  </si>
  <si>
    <t xml:space="preserve">II Trimestre </t>
  </si>
  <si>
    <t>Reporte de gastos efectivos financiados por FODESAF</t>
  </si>
  <si>
    <t>Reporte de gastos efectivos financiados por FODESAF por detalle del gasto según objeto</t>
  </si>
  <si>
    <t>5) Saldo en Caja Final (3-4)</t>
  </si>
  <si>
    <t>II Trimestre</t>
  </si>
  <si>
    <t xml:space="preserve">Promedio Trimestral </t>
  </si>
  <si>
    <t>I Semestre</t>
  </si>
  <si>
    <t>Fuente: Informes Trimestrales PANI</t>
  </si>
  <si>
    <t>III Trimestre</t>
  </si>
  <si>
    <t>Acumulado</t>
  </si>
  <si>
    <t>Julio</t>
  </si>
  <si>
    <t>Agosto</t>
  </si>
  <si>
    <t>Setiembre</t>
  </si>
  <si>
    <t>Fuente: Informe Tercer Trimestre PANI</t>
  </si>
  <si>
    <t>financia otra fuente</t>
  </si>
  <si>
    <t>IV Trimestre</t>
  </si>
  <si>
    <t>Promedio Trimestral Anual</t>
  </si>
  <si>
    <t>Anual</t>
  </si>
  <si>
    <t>Notas relevantes: (1) Con el fondo DESAF únicamente se financia el mes de enero. El resto del periodo anual se financia de la contrapartida PANI</t>
  </si>
  <si>
    <t xml:space="preserve">(2) FODESAF financia únicamente el 53% de los Hogares Solidarios, el resto se financia de la contrapartida PANI. El total de personas menores de edad en esta modalidad asciende a 1.894. </t>
  </si>
  <si>
    <t>(3) No registra beneficiarios en el I Trimestre dado a que los proyectos se ejecutan a partir del II Trimestre, los cuales han sido aprobados por la Junta Directiv. Al iii Trimestre no se tiene aún beneficiarios por cuanto apenas inica la ejecución en algunas juntas de protección de la niñez y la adolescencia</t>
  </si>
  <si>
    <t>Octubre</t>
  </si>
  <si>
    <t>Noviembre</t>
  </si>
  <si>
    <t xml:space="preserve">Diciembre </t>
  </si>
  <si>
    <t xml:space="preserve"> IV TRIMESTRE</t>
  </si>
  <si>
    <t>Fuente: Informe Cuarto Trimestre PANI</t>
  </si>
  <si>
    <t xml:space="preserve">Programa: </t>
  </si>
  <si>
    <t>Derechos de los niños, niñas y adolescentes</t>
  </si>
  <si>
    <t>Institución:</t>
  </si>
  <si>
    <t xml:space="preserve"> Patronato Nacional de la Infancia</t>
  </si>
  <si>
    <t xml:space="preserve">Unidad Ejecutora: </t>
  </si>
  <si>
    <t>Gerencia Técnica</t>
  </si>
  <si>
    <t xml:space="preserve">Periodo: </t>
  </si>
  <si>
    <t>Primer Trimestre 2012</t>
  </si>
  <si>
    <t>Segundo Trimestre 2012</t>
  </si>
  <si>
    <t>Tercer Trimestre Acumulado 2012</t>
  </si>
  <si>
    <t>Primer Semestre 2012</t>
  </si>
  <si>
    <t>Cuarto Trimestre 2012</t>
  </si>
  <si>
    <t>Tercer Trimestre 2012</t>
  </si>
  <si>
    <t>Fuente: Informe Segundo Trimestre PANI</t>
  </si>
  <si>
    <t>Fuente: Informe Primer Trimestre PANI</t>
  </si>
  <si>
    <t>Cuadro No. 1</t>
  </si>
  <si>
    <t>Bienes Duraderos</t>
  </si>
  <si>
    <t>Bienes duraderos</t>
  </si>
  <si>
    <t>Notas:</t>
  </si>
  <si>
    <t>Fecha de actualización: 12/02/2013</t>
  </si>
  <si>
    <t>En revisión por parte de la Unidad Ejecutora</t>
  </si>
  <si>
    <t>Beneficio</t>
  </si>
  <si>
    <t>Ingresos de acuerdo a Desaf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</si>
</sst>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theme="1"/>
      <name val="Calibri"/>
      <family val="2"/>
      <scheme val="minor"/>
    </font>
    <font>
      <b/>
      <sz val="11"/>
      <color theme="1"/>
      <name val="Calibri"/>
      <family val="2"/>
      <scheme val="minor"/>
    </font>
    <font>
      <sz val="11"/>
      <color theme="5" tint="-0.499984740745262"/>
      <name val="Calibri"/>
      <family val="2"/>
      <scheme val="minor"/>
    </font>
    <font>
      <sz val="8"/>
      <color theme="1"/>
      <name val="Calibri"/>
      <family val="2"/>
      <scheme val="minor"/>
    </font>
    <font>
      <b/>
      <sz val="11"/>
      <name val="Calibri"/>
      <family val="2"/>
      <scheme val="minor"/>
    </font>
    <font>
      <sz val="11"/>
      <name val="Calibri"/>
      <family val="2"/>
      <scheme val="minor"/>
    </font>
    <font>
      <sz val="11"/>
      <color theme="1"/>
      <name val="Calibri"/>
      <family val="2"/>
      <scheme val="minor"/>
    </font>
    <font>
      <u/>
      <sz val="11"/>
      <name val="Calibri"/>
      <family val="2"/>
      <scheme val="minor"/>
    </font>
    <font>
      <i/>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79998168889431442"/>
        <bgColor indexed="64"/>
      </patternFill>
    </fill>
  </fills>
  <borders count="3">
    <border>
      <left/>
      <right/>
      <top/>
      <bottom/>
      <diagonal/>
    </border>
    <border>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43" fontId="6" fillId="0" borderId="0" applyFont="0" applyFill="0" applyBorder="0" applyAlignment="0" applyProtection="0"/>
    <xf numFmtId="0" fontId="6" fillId="0" borderId="0" applyFont="0" applyFill="0" applyBorder="0" applyAlignment="0" applyProtection="0"/>
  </cellStyleXfs>
  <cellXfs count="99">
    <xf numFmtId="0" fontId="0" fillId="0" borderId="0" xfId="0"/>
    <xf numFmtId="0" fontId="0" fillId="0" borderId="0" xfId="0" applyFont="1" applyFill="1" applyAlignment="1">
      <alignment horizontal="left" wrapText="1"/>
    </xf>
    <xf numFmtId="0" fontId="0" fillId="0" borderId="0" xfId="0" applyFont="1" applyFill="1" applyAlignment="1">
      <alignment horizontal="left"/>
    </xf>
    <xf numFmtId="4" fontId="0" fillId="0" borderId="0" xfId="0" applyNumberFormat="1"/>
    <xf numFmtId="0" fontId="0" fillId="0" borderId="0" xfId="0" applyAlignment="1">
      <alignment horizontal="left"/>
    </xf>
    <xf numFmtId="0" fontId="0" fillId="0" borderId="0" xfId="0" applyAlignment="1">
      <alignment horizontal="center"/>
    </xf>
    <xf numFmtId="0" fontId="0" fillId="2" borderId="0" xfId="0" applyFill="1"/>
    <xf numFmtId="0" fontId="0" fillId="3" borderId="0" xfId="0" applyFill="1"/>
    <xf numFmtId="4" fontId="4" fillId="0" borderId="1" xfId="0" applyNumberFormat="1" applyFont="1" applyFill="1" applyBorder="1" applyAlignment="1">
      <alignment horizontal="center" wrapText="1"/>
    </xf>
    <xf numFmtId="0" fontId="0" fillId="0" borderId="0" xfId="0" applyFill="1" applyBorder="1" applyAlignment="1">
      <alignment horizontal="center" vertical="top" wrapText="1"/>
    </xf>
    <xf numFmtId="0" fontId="0" fillId="0" borderId="0" xfId="0" applyFill="1"/>
    <xf numFmtId="4" fontId="0" fillId="0" borderId="0" xfId="0" applyNumberFormat="1" applyFill="1"/>
    <xf numFmtId="4" fontId="5" fillId="0" borderId="2" xfId="0" applyNumberFormat="1" applyFont="1" applyFill="1" applyBorder="1" applyAlignment="1">
      <alignment horizontal="center" vertical="top" wrapText="1"/>
    </xf>
    <xf numFmtId="0" fontId="0" fillId="0" borderId="0" xfId="0" applyFill="1" applyBorder="1" applyAlignment="1">
      <alignment horizontal="center" vertical="center" wrapText="1"/>
    </xf>
    <xf numFmtId="164" fontId="0" fillId="0" borderId="0" xfId="1" applyNumberFormat="1" applyFont="1"/>
    <xf numFmtId="164" fontId="0" fillId="0" borderId="0" xfId="1" applyNumberFormat="1" applyFont="1" applyFill="1" applyBorder="1" applyAlignment="1">
      <alignment horizontal="center" vertical="top" wrapText="1"/>
    </xf>
    <xf numFmtId="164" fontId="0" fillId="0" borderId="0" xfId="1" applyNumberFormat="1" applyFont="1" applyFill="1" applyBorder="1" applyAlignment="1">
      <alignment horizontal="center" vertical="top"/>
    </xf>
    <xf numFmtId="164" fontId="7" fillId="0" borderId="2" xfId="1" applyNumberFormat="1" applyFont="1" applyFill="1" applyBorder="1" applyAlignment="1">
      <alignment horizontal="center" vertical="top" wrapText="1"/>
    </xf>
    <xf numFmtId="4" fontId="5" fillId="0" borderId="0" xfId="0" applyNumberFormat="1" applyFont="1" applyFill="1" applyBorder="1" applyAlignment="1">
      <alignment horizontal="left" wrapText="1"/>
    </xf>
    <xf numFmtId="4" fontId="4" fillId="0" borderId="1" xfId="0" applyNumberFormat="1" applyFont="1" applyFill="1" applyBorder="1" applyAlignment="1">
      <alignment horizontal="left" wrapText="1"/>
    </xf>
    <xf numFmtId="4" fontId="5" fillId="0" borderId="2" xfId="0" applyNumberFormat="1" applyFont="1" applyFill="1" applyBorder="1" applyAlignment="1">
      <alignment horizontal="left" wrapText="1"/>
    </xf>
    <xf numFmtId="4" fontId="5" fillId="0" borderId="2" xfId="0" applyNumberFormat="1" applyFont="1" applyFill="1" applyBorder="1" applyAlignment="1">
      <alignment horizontal="left"/>
    </xf>
    <xf numFmtId="164" fontId="0" fillId="0" borderId="0" xfId="1" applyNumberFormat="1" applyFont="1" applyFill="1" applyBorder="1" applyAlignment="1">
      <alignment horizontal="center" wrapText="1"/>
    </xf>
    <xf numFmtId="164" fontId="0" fillId="0" borderId="0" xfId="1" applyNumberFormat="1" applyFont="1" applyFill="1" applyBorder="1" applyAlignment="1">
      <alignment horizontal="center"/>
    </xf>
    <xf numFmtId="164" fontId="0" fillId="0" borderId="0" xfId="1" applyNumberFormat="1" applyFont="1" applyBorder="1" applyAlignment="1">
      <alignment horizontal="center"/>
    </xf>
    <xf numFmtId="164" fontId="5" fillId="0" borderId="2" xfId="1" applyNumberFormat="1" applyFont="1" applyBorder="1" applyAlignment="1">
      <alignment horizontal="center"/>
    </xf>
    <xf numFmtId="1" fontId="5" fillId="0" borderId="0" xfId="1" applyNumberFormat="1" applyFont="1" applyFill="1" applyBorder="1" applyAlignment="1">
      <alignment horizontal="right" wrapText="1"/>
    </xf>
    <xf numFmtId="164" fontId="5" fillId="0" borderId="0" xfId="1" applyNumberFormat="1" applyFont="1" applyFill="1" applyBorder="1" applyAlignment="1">
      <alignment horizontal="right" wrapText="1"/>
    </xf>
    <xf numFmtId="4" fontId="4" fillId="0" borderId="0" xfId="0" applyNumberFormat="1" applyFont="1" applyFill="1" applyBorder="1" applyAlignment="1">
      <alignment horizontal="center" wrapText="1"/>
    </xf>
    <xf numFmtId="4" fontId="4" fillId="0" borderId="0" xfId="0" applyNumberFormat="1" applyFont="1" applyFill="1" applyAlignment="1">
      <alignment horizontal="center" wrapText="1"/>
    </xf>
    <xf numFmtId="4" fontId="5" fillId="0" borderId="0" xfId="0" applyNumberFormat="1" applyFont="1"/>
    <xf numFmtId="4" fontId="5" fillId="0" borderId="0" xfId="0" applyNumberFormat="1" applyFont="1" applyFill="1" applyAlignment="1">
      <alignment wrapText="1"/>
    </xf>
    <xf numFmtId="4" fontId="5" fillId="0" borderId="0" xfId="0" applyNumberFormat="1" applyFont="1" applyFill="1" applyAlignment="1">
      <alignment horizontal="left" wrapText="1"/>
    </xf>
    <xf numFmtId="4" fontId="5" fillId="0" borderId="0" xfId="0" applyNumberFormat="1" applyFont="1" applyFill="1" applyAlignment="1">
      <alignment horizontal="left"/>
    </xf>
    <xf numFmtId="4" fontId="5" fillId="0" borderId="0" xfId="0" applyNumberFormat="1" applyFont="1" applyFill="1" applyBorder="1" applyAlignment="1">
      <alignment horizontal="center" vertical="top" wrapText="1"/>
    </xf>
    <xf numFmtId="4" fontId="8" fillId="0" borderId="0" xfId="0" applyNumberFormat="1" applyFont="1" applyFill="1" applyAlignment="1">
      <alignment vertical="top" wrapText="1"/>
    </xf>
    <xf numFmtId="4" fontId="7" fillId="0" borderId="0" xfId="0" applyNumberFormat="1" applyFont="1" applyFill="1" applyBorder="1" applyAlignment="1">
      <alignment horizontal="center" vertical="top" wrapText="1"/>
    </xf>
    <xf numFmtId="4" fontId="5" fillId="0" borderId="0" xfId="0" applyNumberFormat="1" applyFont="1" applyFill="1" applyBorder="1" applyAlignment="1">
      <alignment horizontal="center"/>
    </xf>
    <xf numFmtId="4" fontId="5" fillId="0" borderId="0" xfId="0" applyNumberFormat="1" applyFont="1" applyFill="1"/>
    <xf numFmtId="4" fontId="5" fillId="0" borderId="0" xfId="0" applyNumberFormat="1" applyFont="1" applyBorder="1" applyAlignment="1">
      <alignment horizontal="center"/>
    </xf>
    <xf numFmtId="4" fontId="7" fillId="0" borderId="0" xfId="0" applyNumberFormat="1" applyFont="1" applyFill="1" applyBorder="1" applyAlignment="1">
      <alignment horizontal="left" wrapText="1"/>
    </xf>
    <xf numFmtId="4" fontId="5" fillId="0" borderId="0" xfId="0" applyNumberFormat="1" applyFont="1" applyFill="1" applyBorder="1" applyAlignment="1">
      <alignment wrapText="1"/>
    </xf>
    <xf numFmtId="4" fontId="5"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5" fillId="4" borderId="0" xfId="0" applyNumberFormat="1" applyFont="1" applyFill="1" applyAlignment="1">
      <alignment horizontal="left" wrapText="1"/>
    </xf>
    <xf numFmtId="4" fontId="5" fillId="0" borderId="0" xfId="0" applyNumberFormat="1" applyFont="1" applyFill="1" applyBorder="1" applyAlignment="1">
      <alignment horizontal="center" wrapText="1"/>
    </xf>
    <xf numFmtId="0" fontId="0" fillId="0" borderId="0" xfId="0" applyFill="1" applyBorder="1" applyAlignment="1">
      <alignment horizontal="left" vertical="top" wrapText="1"/>
    </xf>
    <xf numFmtId="164" fontId="5" fillId="0" borderId="0" xfId="1" applyNumberFormat="1" applyFont="1" applyFill="1" applyBorder="1" applyAlignment="1">
      <alignment horizontal="center" vertical="top" wrapText="1"/>
    </xf>
    <xf numFmtId="164" fontId="5" fillId="0" borderId="2" xfId="1" applyNumberFormat="1" applyFont="1" applyFill="1" applyBorder="1" applyAlignment="1">
      <alignment horizontal="center" vertical="top" wrapText="1"/>
    </xf>
    <xf numFmtId="164" fontId="5" fillId="0" borderId="0" xfId="1" applyNumberFormat="1" applyFont="1" applyFill="1" applyBorder="1" applyAlignment="1">
      <alignment horizontal="center"/>
    </xf>
    <xf numFmtId="164" fontId="5" fillId="0" borderId="0" xfId="1" applyNumberFormat="1" applyFont="1" applyBorder="1" applyAlignment="1">
      <alignment horizontal="center"/>
    </xf>
    <xf numFmtId="164" fontId="5" fillId="0" borderId="0" xfId="1" applyNumberFormat="1" applyFont="1" applyFill="1" applyBorder="1" applyAlignment="1">
      <alignment horizontal="left" wrapText="1"/>
    </xf>
    <xf numFmtId="164" fontId="5" fillId="0" borderId="2" xfId="1" applyNumberFormat="1" applyFont="1" applyFill="1" applyBorder="1" applyAlignment="1">
      <alignment horizontal="left" wrapText="1"/>
    </xf>
    <xf numFmtId="164" fontId="4" fillId="0" borderId="0" xfId="1" applyNumberFormat="1" applyFont="1" applyFill="1" applyBorder="1" applyAlignment="1">
      <alignment horizontal="center" wrapText="1"/>
    </xf>
    <xf numFmtId="164" fontId="0" fillId="0" borderId="0" xfId="1" applyNumberFormat="1" applyFont="1" applyFill="1" applyAlignment="1">
      <alignment horizontal="left" wrapText="1"/>
    </xf>
    <xf numFmtId="164" fontId="0" fillId="0" borderId="0" xfId="1" applyNumberFormat="1" applyFont="1" applyFill="1" applyAlignment="1">
      <alignment horizontal="left"/>
    </xf>
    <xf numFmtId="164" fontId="4" fillId="0" borderId="1" xfId="1" applyNumberFormat="1" applyFont="1" applyFill="1" applyBorder="1" applyAlignment="1">
      <alignment horizontal="center" wrapText="1"/>
    </xf>
    <xf numFmtId="164" fontId="0" fillId="0" borderId="0" xfId="1" applyNumberFormat="1" applyFont="1" applyFill="1" applyBorder="1" applyAlignment="1">
      <alignment horizontal="center" vertical="center" wrapText="1"/>
    </xf>
    <xf numFmtId="164" fontId="4" fillId="0" borderId="0" xfId="1" applyNumberFormat="1" applyFont="1" applyFill="1" applyBorder="1" applyAlignment="1">
      <alignment wrapText="1"/>
    </xf>
    <xf numFmtId="164" fontId="0" fillId="0" borderId="0" xfId="1" applyNumberFormat="1" applyFont="1" applyFill="1"/>
    <xf numFmtId="164" fontId="2" fillId="0" borderId="0" xfId="1" applyNumberFormat="1" applyFont="1" applyFill="1" applyAlignment="1">
      <alignment horizontal="left" wrapText="1"/>
    </xf>
    <xf numFmtId="164" fontId="4" fillId="0" borderId="1" xfId="1" applyNumberFormat="1" applyFont="1" applyFill="1" applyBorder="1" applyAlignment="1">
      <alignment horizontal="left" wrapText="1"/>
    </xf>
    <xf numFmtId="164" fontId="0" fillId="0" borderId="0" xfId="1" applyNumberFormat="1" applyFont="1" applyFill="1" applyBorder="1" applyAlignment="1">
      <alignment horizontal="left" wrapText="1"/>
    </xf>
    <xf numFmtId="164" fontId="3" fillId="0" borderId="0" xfId="1" applyNumberFormat="1" applyFont="1" applyFill="1" applyBorder="1" applyAlignment="1">
      <alignment horizontal="left" wrapText="1"/>
    </xf>
    <xf numFmtId="164" fontId="5" fillId="0" borderId="2" xfId="1" applyNumberFormat="1" applyFont="1" applyFill="1" applyBorder="1" applyAlignment="1">
      <alignment horizontal="left"/>
    </xf>
    <xf numFmtId="164" fontId="4" fillId="0" borderId="0" xfId="1" applyNumberFormat="1" applyFont="1" applyFill="1" applyBorder="1" applyAlignment="1">
      <alignment horizontal="center" wrapText="1"/>
    </xf>
    <xf numFmtId="164" fontId="4" fillId="0" borderId="0" xfId="1" applyNumberFormat="1" applyFont="1" applyFill="1" applyBorder="1" applyAlignment="1">
      <alignment horizontal="center" wrapText="1"/>
    </xf>
    <xf numFmtId="4" fontId="5" fillId="0" borderId="0" xfId="0" applyNumberFormat="1" applyFont="1" applyFill="1" applyBorder="1" applyAlignment="1">
      <alignment horizontal="left" vertical="top" wrapText="1"/>
    </xf>
    <xf numFmtId="164" fontId="0" fillId="0" borderId="0" xfId="1" applyNumberFormat="1" applyFont="1" applyFill="1" applyBorder="1" applyAlignment="1">
      <alignment horizontal="left" vertical="top" wrapText="1"/>
    </xf>
    <xf numFmtId="164" fontId="5" fillId="0" borderId="0" xfId="1" applyNumberFormat="1" applyFont="1"/>
    <xf numFmtId="164" fontId="5" fillId="0" borderId="0" xfId="1" applyNumberFormat="1" applyFont="1" applyFill="1" applyAlignment="1">
      <alignment wrapText="1"/>
    </xf>
    <xf numFmtId="164" fontId="4" fillId="0" borderId="0" xfId="1" applyNumberFormat="1" applyFont="1" applyFill="1" applyAlignment="1">
      <alignment horizontal="center" wrapText="1"/>
    </xf>
    <xf numFmtId="164" fontId="5" fillId="0" borderId="0" xfId="1" applyNumberFormat="1" applyFont="1" applyFill="1" applyAlignment="1">
      <alignment horizontal="left" wrapText="1"/>
    </xf>
    <xf numFmtId="164" fontId="5" fillId="0" borderId="0" xfId="1" applyNumberFormat="1" applyFont="1" applyFill="1" applyAlignment="1">
      <alignment horizontal="left"/>
    </xf>
    <xf numFmtId="164" fontId="5" fillId="0" borderId="0" xfId="1" applyNumberFormat="1" applyFont="1" applyFill="1" applyBorder="1" applyAlignment="1">
      <alignment horizontal="left" vertical="top" wrapText="1"/>
    </xf>
    <xf numFmtId="164" fontId="8" fillId="0" borderId="0" xfId="1" applyNumberFormat="1" applyFont="1" applyFill="1" applyAlignment="1">
      <alignment vertical="top" wrapText="1"/>
    </xf>
    <xf numFmtId="164" fontId="5" fillId="0" borderId="0" xfId="1" applyNumberFormat="1" applyFont="1" applyFill="1"/>
    <xf numFmtId="164" fontId="5" fillId="4" borderId="0" xfId="1" applyNumberFormat="1" applyFont="1" applyFill="1" applyAlignment="1">
      <alignment horizontal="left" wrapText="1"/>
    </xf>
    <xf numFmtId="164" fontId="5" fillId="0" borderId="0" xfId="1" applyNumberFormat="1" applyFont="1" applyFill="1" applyBorder="1" applyAlignment="1">
      <alignment wrapText="1"/>
    </xf>
    <xf numFmtId="164" fontId="4" fillId="0" borderId="0" xfId="1" applyNumberFormat="1" applyFont="1" applyBorder="1" applyAlignment="1"/>
    <xf numFmtId="164" fontId="4" fillId="0" borderId="0" xfId="1" applyNumberFormat="1" applyFont="1" applyFill="1" applyBorder="1" applyAlignment="1">
      <alignment horizontal="right" wrapText="1"/>
    </xf>
    <xf numFmtId="1" fontId="4" fillId="0" borderId="0" xfId="1" applyNumberFormat="1" applyFont="1" applyFill="1" applyBorder="1" applyAlignment="1">
      <alignment horizontal="left" wrapText="1"/>
    </xf>
    <xf numFmtId="164" fontId="4" fillId="0" borderId="0" xfId="1" applyNumberFormat="1" applyFont="1" applyFill="1" applyAlignment="1">
      <alignment wrapText="1"/>
    </xf>
    <xf numFmtId="164" fontId="7" fillId="0" borderId="0" xfId="1" applyNumberFormat="1" applyFont="1" applyFill="1" applyBorder="1" applyAlignment="1">
      <alignment horizontal="left"/>
    </xf>
    <xf numFmtId="164" fontId="7" fillId="0" borderId="0" xfId="1" applyNumberFormat="1" applyFont="1" applyFill="1" applyBorder="1" applyAlignment="1">
      <alignment horizontal="left" wrapText="1"/>
    </xf>
    <xf numFmtId="164" fontId="7" fillId="0" borderId="2" xfId="1" applyNumberFormat="1" applyFont="1" applyFill="1" applyBorder="1" applyAlignment="1">
      <alignment horizontal="left" wrapText="1"/>
    </xf>
    <xf numFmtId="164" fontId="7" fillId="0" borderId="0" xfId="1" applyNumberFormat="1" applyFont="1" applyFill="1" applyBorder="1" applyAlignment="1">
      <alignment horizontal="center" vertical="top" wrapText="1"/>
    </xf>
    <xf numFmtId="164" fontId="4" fillId="0" borderId="0" xfId="1" applyNumberFormat="1" applyFont="1" applyFill="1" applyBorder="1" applyAlignment="1">
      <alignment horizontal="center" wrapText="1"/>
    </xf>
    <xf numFmtId="164" fontId="0" fillId="0" borderId="0" xfId="2" applyNumberFormat="1" applyFont="1" applyFill="1"/>
    <xf numFmtId="164" fontId="4" fillId="0" borderId="0" xfId="1" applyNumberFormat="1" applyFont="1" applyBorder="1" applyAlignment="1">
      <alignment horizontal="center"/>
    </xf>
    <xf numFmtId="164" fontId="4" fillId="0" borderId="0" xfId="1" applyNumberFormat="1" applyFont="1" applyFill="1" applyBorder="1" applyAlignment="1">
      <alignment horizontal="center" wrapText="1"/>
    </xf>
    <xf numFmtId="0" fontId="1" fillId="0" borderId="0" xfId="0" applyFont="1" applyFill="1" applyBorder="1" applyAlignment="1">
      <alignment horizontal="left" wrapText="1"/>
    </xf>
    <xf numFmtId="0" fontId="0" fillId="0" borderId="0" xfId="0" applyFont="1" applyFill="1" applyBorder="1" applyAlignment="1">
      <alignment horizontal="left" wrapText="1"/>
    </xf>
    <xf numFmtId="164" fontId="5" fillId="0" borderId="0" xfId="1" applyNumberFormat="1" applyFont="1" applyFill="1" applyAlignment="1">
      <alignment horizontal="center" wrapText="1"/>
    </xf>
    <xf numFmtId="164" fontId="8" fillId="0" borderId="0" xfId="1" applyNumberFormat="1" applyFont="1" applyFill="1" applyAlignment="1">
      <alignment horizontal="center" vertical="top" wrapText="1"/>
    </xf>
    <xf numFmtId="164" fontId="4" fillId="0" borderId="0" xfId="1" applyNumberFormat="1" applyFont="1" applyFill="1" applyAlignment="1">
      <alignment horizontal="center" wrapText="1"/>
    </xf>
    <xf numFmtId="4" fontId="4" fillId="0" borderId="0" xfId="0" applyNumberFormat="1" applyFont="1" applyFill="1" applyAlignment="1">
      <alignment horizontal="center" wrapText="1"/>
    </xf>
    <xf numFmtId="4" fontId="0" fillId="5" borderId="0" xfId="0" applyNumberFormat="1" applyFont="1" applyFill="1"/>
    <xf numFmtId="164" fontId="9" fillId="0" borderId="0" xfId="1" applyNumberFormat="1" applyFont="1"/>
  </cellXfs>
  <cellStyles count="3">
    <cellStyle name="Millares" xfId="1" builtinId="3"/>
    <cellStyle name="Millares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abSelected="1" zoomScale="90" zoomScaleNormal="90" workbookViewId="0">
      <selection sqref="A1:B1"/>
    </sheetView>
  </sheetViews>
  <sheetFormatPr baseColWidth="10" defaultRowHeight="15" x14ac:dyDescent="0.25"/>
  <cols>
    <col min="1" max="1" width="42.42578125" customWidth="1"/>
    <col min="2" max="2" width="40.7109375" bestFit="1" customWidth="1"/>
    <col min="3" max="3" width="16.85546875" bestFit="1" customWidth="1"/>
    <col min="4" max="4" width="17.140625" bestFit="1" customWidth="1"/>
    <col min="5" max="5" width="19" customWidth="1"/>
    <col min="6" max="6" width="10" bestFit="1" customWidth="1"/>
    <col min="7" max="8" width="14.7109375" bestFit="1" customWidth="1"/>
    <col min="9" max="9" width="16.28515625" bestFit="1" customWidth="1"/>
    <col min="10" max="10" width="12.7109375" bestFit="1" customWidth="1"/>
  </cols>
  <sheetData>
    <row r="1" spans="1:7" x14ac:dyDescent="0.25">
      <c r="A1" s="89" t="s">
        <v>37</v>
      </c>
      <c r="B1" s="89"/>
      <c r="C1" s="79"/>
      <c r="D1" s="79"/>
      <c r="E1" s="79"/>
      <c r="F1" s="79"/>
      <c r="G1" s="79"/>
    </row>
    <row r="2" spans="1:7" ht="15" customHeight="1" x14ac:dyDescent="0.25">
      <c r="A2" s="80" t="s">
        <v>74</v>
      </c>
      <c r="B2" s="58" t="s">
        <v>75</v>
      </c>
      <c r="C2" s="58"/>
      <c r="D2" s="58"/>
      <c r="E2" s="58"/>
      <c r="F2" s="58"/>
      <c r="G2" s="14"/>
    </row>
    <row r="3" spans="1:7" ht="15" customHeight="1" x14ac:dyDescent="0.25">
      <c r="A3" s="80" t="s">
        <v>76</v>
      </c>
      <c r="B3" s="58" t="s">
        <v>77</v>
      </c>
      <c r="C3" s="58"/>
      <c r="D3" s="58"/>
      <c r="E3" s="58"/>
      <c r="F3" s="58"/>
      <c r="G3" s="14"/>
    </row>
    <row r="4" spans="1:7" ht="15" customHeight="1" x14ac:dyDescent="0.25">
      <c r="A4" s="80" t="s">
        <v>78</v>
      </c>
      <c r="B4" s="58" t="s">
        <v>79</v>
      </c>
      <c r="C4" s="58"/>
      <c r="D4" s="58"/>
      <c r="E4" s="58"/>
      <c r="F4" s="58"/>
      <c r="G4" s="14"/>
    </row>
    <row r="5" spans="1:7" ht="15" customHeight="1" x14ac:dyDescent="0.25">
      <c r="A5" s="80" t="s">
        <v>80</v>
      </c>
      <c r="B5" s="58" t="s">
        <v>81</v>
      </c>
      <c r="C5" s="58"/>
      <c r="D5" s="58"/>
      <c r="E5" s="58"/>
      <c r="F5" s="58"/>
      <c r="G5" s="14"/>
    </row>
    <row r="6" spans="1:7" ht="15" customHeight="1" x14ac:dyDescent="0.25">
      <c r="A6" s="53"/>
      <c r="B6" s="53"/>
      <c r="C6" s="53"/>
      <c r="D6" s="53"/>
      <c r="E6" s="53"/>
      <c r="F6" s="53"/>
      <c r="G6" s="14"/>
    </row>
    <row r="7" spans="1:7" ht="15" customHeight="1" x14ac:dyDescent="0.25">
      <c r="A7" s="53"/>
      <c r="B7" s="53"/>
      <c r="C7" s="53"/>
      <c r="D7" s="53"/>
      <c r="E7" s="53"/>
      <c r="F7" s="53"/>
      <c r="G7" s="14"/>
    </row>
    <row r="8" spans="1:7" x14ac:dyDescent="0.25">
      <c r="A8" s="90" t="s">
        <v>89</v>
      </c>
      <c r="B8" s="90"/>
      <c r="C8" s="90"/>
      <c r="D8" s="90"/>
      <c r="E8" s="90"/>
      <c r="F8" s="90"/>
      <c r="G8" s="90"/>
    </row>
    <row r="9" spans="1:7" ht="15" customHeight="1" x14ac:dyDescent="0.25">
      <c r="A9" s="90" t="s">
        <v>1</v>
      </c>
      <c r="B9" s="90"/>
      <c r="C9" s="90"/>
      <c r="D9" s="90"/>
      <c r="E9" s="90"/>
      <c r="F9" s="90"/>
      <c r="G9" s="90"/>
    </row>
    <row r="10" spans="1:7" x14ac:dyDescent="0.25">
      <c r="A10" s="54"/>
      <c r="B10" s="54"/>
      <c r="C10" s="54"/>
      <c r="D10" s="55"/>
      <c r="E10" s="55"/>
      <c r="F10" s="14"/>
      <c r="G10" s="14"/>
    </row>
    <row r="11" spans="1:7" ht="45.75" thickBot="1" x14ac:dyDescent="0.3">
      <c r="A11" s="56" t="s">
        <v>95</v>
      </c>
      <c r="B11" s="56" t="s">
        <v>2</v>
      </c>
      <c r="C11" s="56" t="s">
        <v>20</v>
      </c>
      <c r="D11" s="56" t="s">
        <v>28</v>
      </c>
      <c r="E11" s="56" t="s">
        <v>22</v>
      </c>
      <c r="F11" s="56" t="s">
        <v>38</v>
      </c>
      <c r="G11" s="56" t="s">
        <v>39</v>
      </c>
    </row>
    <row r="12" spans="1:7" x14ac:dyDescent="0.25">
      <c r="A12" s="15"/>
      <c r="B12" s="15"/>
      <c r="C12" s="15"/>
      <c r="D12" s="15"/>
      <c r="E12" s="15"/>
      <c r="F12" s="14"/>
      <c r="G12" s="14"/>
    </row>
    <row r="13" spans="1:7" x14ac:dyDescent="0.25">
      <c r="A13" s="68" t="s">
        <v>18</v>
      </c>
      <c r="B13" s="15" t="s">
        <v>19</v>
      </c>
      <c r="C13" s="15">
        <v>68</v>
      </c>
      <c r="D13" s="15">
        <v>74</v>
      </c>
      <c r="E13" s="15">
        <v>693</v>
      </c>
      <c r="F13" s="14">
        <f>+AVERAGE(C13:E13)</f>
        <v>278.33333333333331</v>
      </c>
      <c r="G13" s="14">
        <f>+SUM(C13:E13)</f>
        <v>835</v>
      </c>
    </row>
    <row r="14" spans="1:7" x14ac:dyDescent="0.25">
      <c r="A14" s="68" t="s">
        <v>24</v>
      </c>
      <c r="B14" s="15" t="s">
        <v>19</v>
      </c>
      <c r="C14" s="15">
        <v>1399</v>
      </c>
      <c r="D14" s="15">
        <v>1534</v>
      </c>
      <c r="E14" s="15">
        <v>1767</v>
      </c>
      <c r="F14" s="14">
        <f t="shared" ref="F14:F16" si="0">+AVERAGE(C14:E14)</f>
        <v>1566.6666666666667</v>
      </c>
      <c r="G14" s="14">
        <f t="shared" ref="G14:G16" si="1">+SUM(C14:E14)</f>
        <v>4700</v>
      </c>
    </row>
    <row r="15" spans="1:7" ht="30" x14ac:dyDescent="0.25">
      <c r="A15" s="68" t="s">
        <v>25</v>
      </c>
      <c r="B15" s="15" t="s">
        <v>19</v>
      </c>
      <c r="C15" s="15">
        <v>1342</v>
      </c>
      <c r="D15" s="15">
        <v>1406</v>
      </c>
      <c r="E15" s="15">
        <v>1422</v>
      </c>
      <c r="F15" s="14">
        <f t="shared" si="0"/>
        <v>1390</v>
      </c>
      <c r="G15" s="14">
        <f t="shared" si="1"/>
        <v>4170</v>
      </c>
    </row>
    <row r="16" spans="1:7" ht="30" x14ac:dyDescent="0.25">
      <c r="A16" s="68" t="s">
        <v>26</v>
      </c>
      <c r="B16" s="57" t="s">
        <v>19</v>
      </c>
      <c r="C16" s="15">
        <v>376</v>
      </c>
      <c r="D16" s="15">
        <v>444</v>
      </c>
      <c r="E16" s="15">
        <v>456</v>
      </c>
      <c r="F16" s="14">
        <f t="shared" si="0"/>
        <v>425.33333333333331</v>
      </c>
      <c r="G16" s="14">
        <f t="shared" si="1"/>
        <v>1276</v>
      </c>
    </row>
    <row r="17" spans="1:11" x14ac:dyDescent="0.25">
      <c r="A17" s="15"/>
      <c r="B17" s="15"/>
      <c r="C17" s="15"/>
      <c r="D17" s="15"/>
      <c r="E17" s="15"/>
      <c r="F17" s="14"/>
      <c r="G17" s="14"/>
    </row>
    <row r="18" spans="1:11" ht="15.75" thickBot="1" x14ac:dyDescent="0.3">
      <c r="A18" s="48" t="s">
        <v>3</v>
      </c>
      <c r="B18" s="48"/>
      <c r="C18" s="48">
        <f>SUM(C13:C17)</f>
        <v>3185</v>
      </c>
      <c r="D18" s="48">
        <f t="shared" ref="D18:G18" si="2">SUM(D13:D17)</f>
        <v>3458</v>
      </c>
      <c r="E18" s="48">
        <f t="shared" si="2"/>
        <v>4338</v>
      </c>
      <c r="F18" s="48">
        <f t="shared" si="2"/>
        <v>3660.3333333333335</v>
      </c>
      <c r="G18" s="48">
        <f t="shared" si="2"/>
        <v>10981</v>
      </c>
    </row>
    <row r="19" spans="1:11" ht="15.75" thickTop="1" x14ac:dyDescent="0.25">
      <c r="A19" s="32" t="s">
        <v>88</v>
      </c>
      <c r="B19" s="54"/>
      <c r="C19" s="54"/>
      <c r="D19" s="55"/>
      <c r="E19" s="55"/>
      <c r="F19" s="14"/>
      <c r="G19" s="14"/>
    </row>
    <row r="20" spans="1:11" x14ac:dyDescent="0.25">
      <c r="A20" s="54"/>
      <c r="B20" s="54"/>
      <c r="C20" s="54"/>
      <c r="D20" s="55"/>
      <c r="E20" s="55"/>
      <c r="F20" s="14"/>
      <c r="G20" s="14"/>
    </row>
    <row r="21" spans="1:11" x14ac:dyDescent="0.25">
      <c r="A21" s="54"/>
      <c r="B21" s="54"/>
      <c r="C21" s="54"/>
      <c r="D21" s="55"/>
      <c r="E21" s="55"/>
      <c r="F21" s="14"/>
      <c r="G21" s="14"/>
    </row>
    <row r="22" spans="1:11" x14ac:dyDescent="0.25">
      <c r="A22" s="90" t="s">
        <v>4</v>
      </c>
      <c r="B22" s="90"/>
      <c r="C22" s="90"/>
      <c r="D22" s="90"/>
      <c r="E22" s="90"/>
      <c r="F22" s="58"/>
      <c r="G22" s="14"/>
    </row>
    <row r="23" spans="1:11" ht="15" customHeight="1" x14ac:dyDescent="0.25">
      <c r="A23" s="90" t="s">
        <v>40</v>
      </c>
      <c r="B23" s="90"/>
      <c r="C23" s="90"/>
      <c r="D23" s="90"/>
      <c r="E23" s="90"/>
      <c r="F23" s="58"/>
      <c r="G23" s="14"/>
    </row>
    <row r="24" spans="1:11" ht="15" customHeight="1" x14ac:dyDescent="0.25">
      <c r="A24" s="90" t="s">
        <v>5</v>
      </c>
      <c r="B24" s="90"/>
      <c r="C24" s="90"/>
      <c r="D24" s="90"/>
      <c r="E24" s="90"/>
      <c r="F24" s="58"/>
      <c r="G24" s="14"/>
    </row>
    <row r="25" spans="1:11" x14ac:dyDescent="0.25">
      <c r="A25" s="54"/>
      <c r="B25" s="54"/>
      <c r="C25" s="55"/>
      <c r="D25" s="55"/>
      <c r="E25" s="55"/>
      <c r="F25" s="14"/>
      <c r="G25" s="14"/>
      <c r="I25" s="3"/>
      <c r="J25" s="3"/>
      <c r="K25" s="3"/>
    </row>
    <row r="26" spans="1:11" s="10" customFormat="1" ht="15.75" thickBot="1" x14ac:dyDescent="0.3">
      <c r="A26" s="56" t="s">
        <v>95</v>
      </c>
      <c r="B26" s="56" t="s">
        <v>27</v>
      </c>
      <c r="C26" s="56" t="s">
        <v>28</v>
      </c>
      <c r="D26" s="56" t="s">
        <v>29</v>
      </c>
      <c r="E26" s="56" t="s">
        <v>41</v>
      </c>
      <c r="F26" s="59"/>
      <c r="G26" s="59"/>
      <c r="H26" s="11"/>
      <c r="I26" s="11"/>
      <c r="J26" s="11"/>
      <c r="K26" s="11"/>
    </row>
    <row r="27" spans="1:11" s="10" customFormat="1" x14ac:dyDescent="0.25">
      <c r="A27" s="65"/>
      <c r="B27" s="65"/>
      <c r="C27" s="65"/>
      <c r="D27" s="65"/>
      <c r="E27" s="65"/>
      <c r="F27" s="59"/>
      <c r="G27" s="59"/>
      <c r="H27" s="11"/>
      <c r="I27" s="11"/>
      <c r="J27" s="11"/>
      <c r="K27" s="11"/>
    </row>
    <row r="28" spans="1:11" x14ac:dyDescent="0.25">
      <c r="A28" s="68" t="s">
        <v>18</v>
      </c>
      <c r="B28" s="15">
        <v>789204.6</v>
      </c>
      <c r="C28" s="16">
        <v>858840.3</v>
      </c>
      <c r="D28" s="16">
        <v>8042923.3499999996</v>
      </c>
      <c r="E28" s="16">
        <f>SUM(B28:D28)</f>
        <v>9690968.25</v>
      </c>
      <c r="F28" s="14"/>
      <c r="G28" s="14"/>
      <c r="H28" s="3"/>
      <c r="I28" s="3"/>
      <c r="J28" s="3"/>
      <c r="K28" s="3"/>
    </row>
    <row r="29" spans="1:11" x14ac:dyDescent="0.25">
      <c r="A29" s="68" t="s">
        <v>24</v>
      </c>
      <c r="B29" s="15">
        <v>80840515.5</v>
      </c>
      <c r="C29" s="16">
        <v>88641423</v>
      </c>
      <c r="D29" s="16">
        <v>102105211.5</v>
      </c>
      <c r="E29" s="16">
        <f>SUM(B29:D29)</f>
        <v>271587150</v>
      </c>
      <c r="F29" s="14"/>
      <c r="G29" s="14"/>
      <c r="H29" s="3"/>
      <c r="I29" s="3"/>
      <c r="J29" s="3"/>
      <c r="K29" s="3"/>
    </row>
    <row r="30" spans="1:11" x14ac:dyDescent="0.25">
      <c r="A30" s="68" t="s">
        <v>25</v>
      </c>
      <c r="B30" s="15">
        <v>196834427.90000001</v>
      </c>
      <c r="C30" s="16">
        <v>206221464.69999999</v>
      </c>
      <c r="D30" s="16">
        <v>209394286.09999999</v>
      </c>
      <c r="E30" s="16">
        <f>SUM(B30:D30)</f>
        <v>612450178.70000005</v>
      </c>
      <c r="F30" s="14"/>
      <c r="G30" s="14"/>
      <c r="H30" s="3"/>
      <c r="I30" s="3"/>
      <c r="J30" s="3"/>
      <c r="K30" s="3"/>
    </row>
    <row r="31" spans="1:11" ht="30" x14ac:dyDescent="0.25">
      <c r="A31" s="68" t="s">
        <v>26</v>
      </c>
      <c r="B31" s="15">
        <v>23017535.600000001</v>
      </c>
      <c r="C31" s="16">
        <v>25656318</v>
      </c>
      <c r="D31" s="16">
        <v>26349732</v>
      </c>
      <c r="E31" s="16">
        <f>SUM(B31:D31)</f>
        <v>75023585.599999994</v>
      </c>
      <c r="F31" s="14"/>
      <c r="G31" s="14"/>
      <c r="H31" s="3"/>
      <c r="I31" s="3"/>
      <c r="J31" s="3"/>
      <c r="K31" s="3"/>
    </row>
    <row r="32" spans="1:11" x14ac:dyDescent="0.25">
      <c r="A32" s="68" t="s">
        <v>30</v>
      </c>
      <c r="B32" s="15">
        <v>878708364.70000005</v>
      </c>
      <c r="C32" s="15">
        <v>878708364.70000005</v>
      </c>
      <c r="D32" s="15">
        <v>878708364.70000005</v>
      </c>
      <c r="E32" s="16">
        <f>SUM(B32:D32)</f>
        <v>2636125094.1000004</v>
      </c>
      <c r="F32" s="14"/>
      <c r="G32" s="14"/>
      <c r="H32" s="3"/>
      <c r="I32" s="3"/>
      <c r="J32" s="3"/>
      <c r="K32" s="3"/>
    </row>
    <row r="33" spans="1:11" x14ac:dyDescent="0.25">
      <c r="A33" s="68" t="s">
        <v>9</v>
      </c>
      <c r="B33" s="15"/>
      <c r="C33" s="15"/>
      <c r="D33" s="15"/>
      <c r="E33" s="16"/>
      <c r="F33" s="14"/>
      <c r="G33" s="14"/>
      <c r="H33" s="3"/>
      <c r="I33" s="3"/>
      <c r="J33" s="3"/>
      <c r="K33" s="3"/>
    </row>
    <row r="34" spans="1:11" x14ac:dyDescent="0.25">
      <c r="A34" s="68" t="s">
        <v>43</v>
      </c>
      <c r="B34" s="15"/>
      <c r="C34" s="15"/>
      <c r="D34" s="15"/>
      <c r="E34" s="16"/>
      <c r="F34" s="14"/>
      <c r="G34" s="14"/>
      <c r="H34" s="3"/>
      <c r="I34" s="3"/>
      <c r="J34" s="3"/>
      <c r="K34" s="3"/>
    </row>
    <row r="35" spans="1:11" x14ac:dyDescent="0.25">
      <c r="A35" s="68" t="s">
        <v>90</v>
      </c>
      <c r="B35" s="15"/>
      <c r="C35" s="15"/>
      <c r="D35" s="15"/>
      <c r="E35" s="16"/>
      <c r="F35" s="14"/>
      <c r="G35" s="14"/>
      <c r="H35" s="3"/>
      <c r="I35" s="3"/>
      <c r="J35" s="3"/>
      <c r="K35" s="3"/>
    </row>
    <row r="36" spans="1:11" x14ac:dyDescent="0.25">
      <c r="A36" s="15"/>
      <c r="B36" s="15"/>
      <c r="C36" s="16"/>
      <c r="D36" s="16"/>
      <c r="E36" s="16"/>
      <c r="F36" s="14"/>
      <c r="G36" s="14"/>
      <c r="H36" s="3"/>
      <c r="I36" s="3"/>
    </row>
    <row r="37" spans="1:11" ht="15.75" thickBot="1" x14ac:dyDescent="0.3">
      <c r="A37" s="17" t="s">
        <v>3</v>
      </c>
      <c r="B37" s="17">
        <f>SUM(B28:B36)</f>
        <v>1180190048.3000002</v>
      </c>
      <c r="C37" s="17">
        <f>SUM(C28:C36)</f>
        <v>1200086410.7</v>
      </c>
      <c r="D37" s="17">
        <f>SUM(D28:D36)</f>
        <v>1224600517.6500001</v>
      </c>
      <c r="E37" s="17">
        <f>SUM(E28:E36)</f>
        <v>3604876976.6500006</v>
      </c>
      <c r="F37" s="14"/>
      <c r="G37" s="14"/>
      <c r="H37" s="3"/>
      <c r="I37" s="3"/>
    </row>
    <row r="38" spans="1:11" ht="15.75" thickTop="1" x14ac:dyDescent="0.25">
      <c r="A38" s="32" t="s">
        <v>88</v>
      </c>
      <c r="B38" s="55"/>
      <c r="C38" s="55"/>
      <c r="D38" s="55"/>
      <c r="E38" s="55"/>
      <c r="F38" s="14"/>
      <c r="G38" s="14"/>
      <c r="H38" s="3"/>
      <c r="I38" s="3"/>
    </row>
    <row r="39" spans="1:11" x14ac:dyDescent="0.25">
      <c r="A39" s="55"/>
      <c r="B39" s="55"/>
      <c r="C39" s="55"/>
      <c r="D39" s="55"/>
      <c r="E39" s="55"/>
      <c r="F39" s="14"/>
      <c r="G39" s="14"/>
    </row>
    <row r="40" spans="1:11" x14ac:dyDescent="0.25">
      <c r="A40" s="54"/>
      <c r="B40" s="54"/>
      <c r="C40" s="54"/>
      <c r="D40" s="55"/>
      <c r="E40" s="55"/>
      <c r="F40" s="14"/>
      <c r="G40" s="14"/>
    </row>
    <row r="41" spans="1:11" x14ac:dyDescent="0.25">
      <c r="A41" s="90" t="s">
        <v>6</v>
      </c>
      <c r="B41" s="90"/>
      <c r="C41" s="90"/>
      <c r="D41" s="90"/>
      <c r="E41" s="90"/>
      <c r="F41" s="90"/>
      <c r="G41" s="14"/>
    </row>
    <row r="42" spans="1:11" ht="15" customHeight="1" x14ac:dyDescent="0.25">
      <c r="A42" s="90" t="s">
        <v>42</v>
      </c>
      <c r="B42" s="90"/>
      <c r="C42" s="90"/>
      <c r="D42" s="90"/>
      <c r="E42" s="90"/>
      <c r="F42" s="90"/>
      <c r="G42" s="14"/>
    </row>
    <row r="43" spans="1:11" ht="15" customHeight="1" x14ac:dyDescent="0.25">
      <c r="A43" s="90" t="s">
        <v>5</v>
      </c>
      <c r="B43" s="90"/>
      <c r="C43" s="90"/>
      <c r="D43" s="90"/>
      <c r="E43" s="90"/>
      <c r="F43" s="90"/>
      <c r="G43" s="14"/>
    </row>
    <row r="44" spans="1:11" x14ac:dyDescent="0.25">
      <c r="A44" s="60"/>
      <c r="B44" s="60"/>
      <c r="C44" s="60"/>
      <c r="D44" s="60"/>
      <c r="E44" s="60"/>
      <c r="F44" s="14"/>
      <c r="G44" s="14"/>
    </row>
    <row r="45" spans="1:11" s="10" customFormat="1" ht="15.75" thickBot="1" x14ac:dyDescent="0.3">
      <c r="A45" s="61" t="s">
        <v>7</v>
      </c>
      <c r="B45" s="56" t="s">
        <v>20</v>
      </c>
      <c r="C45" s="56" t="s">
        <v>28</v>
      </c>
      <c r="D45" s="56" t="s">
        <v>29</v>
      </c>
      <c r="E45" s="56" t="s">
        <v>23</v>
      </c>
      <c r="F45" s="59"/>
      <c r="G45" s="59"/>
    </row>
    <row r="46" spans="1:11" x14ac:dyDescent="0.25">
      <c r="A46" s="62" t="s">
        <v>8</v>
      </c>
      <c r="B46" s="22">
        <v>878708364.66999996</v>
      </c>
      <c r="C46" s="22">
        <v>878708364.66999996</v>
      </c>
      <c r="D46" s="22">
        <v>878708364.66999996</v>
      </c>
      <c r="E46" s="23">
        <v>2636125094.0100002</v>
      </c>
      <c r="F46" s="14"/>
      <c r="G46" s="14"/>
    </row>
    <row r="47" spans="1:11" x14ac:dyDescent="0.25">
      <c r="A47" s="62" t="s">
        <v>9</v>
      </c>
      <c r="B47" s="22"/>
      <c r="C47" s="23"/>
      <c r="D47" s="23"/>
      <c r="E47" s="23">
        <v>0</v>
      </c>
      <c r="F47" s="14"/>
      <c r="G47" s="14"/>
    </row>
    <row r="48" spans="1:11" x14ac:dyDescent="0.25">
      <c r="A48" s="62" t="s">
        <v>10</v>
      </c>
      <c r="B48" s="15">
        <v>300146869</v>
      </c>
      <c r="C48" s="15">
        <v>321329890.5</v>
      </c>
      <c r="D48" s="15">
        <v>344615121</v>
      </c>
      <c r="E48" s="24">
        <v>968751882.54999995</v>
      </c>
      <c r="F48" s="14"/>
      <c r="G48" s="14"/>
    </row>
    <row r="49" spans="1:9" x14ac:dyDescent="0.25">
      <c r="A49" s="51" t="s">
        <v>43</v>
      </c>
      <c r="B49" s="15"/>
      <c r="C49" s="15"/>
      <c r="D49" s="15"/>
      <c r="E49" s="24"/>
      <c r="F49" s="14"/>
      <c r="G49" s="14"/>
    </row>
    <row r="50" spans="1:9" x14ac:dyDescent="0.25">
      <c r="A50" s="51" t="s">
        <v>91</v>
      </c>
      <c r="B50" s="15"/>
      <c r="C50" s="15"/>
      <c r="D50" s="15"/>
      <c r="E50" s="24"/>
      <c r="F50" s="14"/>
      <c r="G50" s="14"/>
    </row>
    <row r="51" spans="1:9" ht="15.75" thickBot="1" x14ac:dyDescent="0.3">
      <c r="A51" s="52" t="s">
        <v>3</v>
      </c>
      <c r="B51" s="25">
        <f>SUM(B46:B48)</f>
        <v>1178855233.6700001</v>
      </c>
      <c r="C51" s="25">
        <f>SUM(C46:C48)</f>
        <v>1200038255.1700001</v>
      </c>
      <c r="D51" s="25">
        <f>SUM(D46:D48)</f>
        <v>1223323485.6700001</v>
      </c>
      <c r="E51" s="25">
        <f>SUM(E46:E48)</f>
        <v>3604876976.5600004</v>
      </c>
      <c r="F51" s="14"/>
      <c r="G51" s="14"/>
    </row>
    <row r="52" spans="1:9" ht="15.75" thickTop="1" x14ac:dyDescent="0.25">
      <c r="A52" s="32" t="s">
        <v>88</v>
      </c>
      <c r="B52" s="55"/>
      <c r="C52" s="55"/>
      <c r="D52" s="55"/>
      <c r="E52" s="55"/>
      <c r="F52" s="14"/>
      <c r="G52" s="14"/>
    </row>
    <row r="53" spans="1:9" x14ac:dyDescent="0.25">
      <c r="A53" s="63"/>
      <c r="B53" s="63"/>
      <c r="C53" s="55"/>
      <c r="D53" s="55"/>
      <c r="E53" s="55"/>
      <c r="F53" s="14"/>
      <c r="G53" s="14"/>
    </row>
    <row r="54" spans="1:9" x14ac:dyDescent="0.25">
      <c r="A54" s="55"/>
      <c r="B54" s="55"/>
      <c r="C54" s="55"/>
      <c r="D54" s="55"/>
      <c r="E54" s="55"/>
      <c r="F54" s="14"/>
      <c r="G54" s="14"/>
    </row>
    <row r="55" spans="1:9" x14ac:dyDescent="0.25">
      <c r="A55" s="90" t="s">
        <v>11</v>
      </c>
      <c r="B55" s="90"/>
      <c r="C55" s="90"/>
      <c r="D55" s="90"/>
      <c r="E55" s="90"/>
      <c r="F55" s="90"/>
      <c r="G55" s="14"/>
    </row>
    <row r="56" spans="1:9" ht="15" customHeight="1" x14ac:dyDescent="0.25">
      <c r="A56" s="90" t="s">
        <v>12</v>
      </c>
      <c r="B56" s="90"/>
      <c r="C56" s="90"/>
      <c r="D56" s="90"/>
      <c r="E56" s="90"/>
      <c r="F56" s="90"/>
      <c r="G56" s="14"/>
    </row>
    <row r="57" spans="1:9" ht="15" customHeight="1" x14ac:dyDescent="0.25">
      <c r="A57" s="90" t="s">
        <v>5</v>
      </c>
      <c r="B57" s="90"/>
      <c r="C57" s="90"/>
      <c r="D57" s="90"/>
      <c r="E57" s="90"/>
      <c r="F57" s="90"/>
      <c r="G57" s="14"/>
    </row>
    <row r="58" spans="1:9" x14ac:dyDescent="0.25">
      <c r="A58" s="60"/>
      <c r="B58" s="60"/>
      <c r="C58" s="60"/>
      <c r="D58" s="60"/>
      <c r="E58" s="60"/>
      <c r="F58" s="14"/>
      <c r="G58" s="14"/>
    </row>
    <row r="59" spans="1:9" s="10" customFormat="1" ht="15.75" thickBot="1" x14ac:dyDescent="0.3">
      <c r="A59" s="56" t="s">
        <v>13</v>
      </c>
      <c r="B59" s="56" t="s">
        <v>20</v>
      </c>
      <c r="C59" s="56" t="s">
        <v>21</v>
      </c>
      <c r="D59" s="56" t="s">
        <v>29</v>
      </c>
      <c r="E59" s="56" t="s">
        <v>23</v>
      </c>
      <c r="F59" s="59"/>
      <c r="G59" s="59"/>
    </row>
    <row r="60" spans="1:9" x14ac:dyDescent="0.25">
      <c r="A60" s="51" t="s">
        <v>14</v>
      </c>
      <c r="B60" s="27">
        <v>744232150.70000005</v>
      </c>
      <c r="C60" s="27">
        <f>+B64</f>
        <v>-331069455.63999999</v>
      </c>
      <c r="D60" s="27">
        <f>+C64</f>
        <v>-965550103.30000007</v>
      </c>
      <c r="E60" s="27">
        <f>+B60</f>
        <v>744232150.70000005</v>
      </c>
      <c r="F60" s="14"/>
      <c r="G60" s="14"/>
    </row>
    <row r="61" spans="1:9" x14ac:dyDescent="0.25">
      <c r="A61" s="51" t="s">
        <v>15</v>
      </c>
      <c r="B61" s="27">
        <v>103553627.33</v>
      </c>
      <c r="C61" s="27">
        <v>565557607.50999999</v>
      </c>
      <c r="D61" s="27">
        <v>1070336073.62</v>
      </c>
      <c r="E61" s="27">
        <f>+B61+C61+D61</f>
        <v>1739447308.46</v>
      </c>
      <c r="F61" s="14"/>
      <c r="G61" s="97">
        <v>103553627.33</v>
      </c>
      <c r="H61" s="97">
        <v>565557607.50999999</v>
      </c>
      <c r="I61" s="97">
        <v>1070336073.62</v>
      </c>
    </row>
    <row r="62" spans="1:9" x14ac:dyDescent="0.25">
      <c r="A62" s="51" t="s">
        <v>16</v>
      </c>
      <c r="B62" s="27">
        <f>+B60+B61</f>
        <v>847785778.03000009</v>
      </c>
      <c r="C62" s="27">
        <f>+C60+C61</f>
        <v>234488151.87</v>
      </c>
      <c r="D62" s="27">
        <f>+D60+D61</f>
        <v>104785970.31999993</v>
      </c>
      <c r="E62" s="27">
        <f>+E60+E61</f>
        <v>2483679459.1599998</v>
      </c>
      <c r="F62" s="14"/>
      <c r="G62" s="14"/>
    </row>
    <row r="63" spans="1:9" x14ac:dyDescent="0.25">
      <c r="A63" s="51" t="s">
        <v>17</v>
      </c>
      <c r="B63" s="27">
        <f>+B51</f>
        <v>1178855233.6700001</v>
      </c>
      <c r="C63" s="27">
        <f t="shared" ref="C63:E63" si="3">+C51</f>
        <v>1200038255.1700001</v>
      </c>
      <c r="D63" s="27">
        <f t="shared" si="3"/>
        <v>1223323485.6700001</v>
      </c>
      <c r="E63" s="27">
        <f t="shared" si="3"/>
        <v>3604876976.5600004</v>
      </c>
      <c r="F63" s="14"/>
      <c r="G63" s="14"/>
    </row>
    <row r="64" spans="1:9" x14ac:dyDescent="0.25">
      <c r="A64" s="51" t="s">
        <v>44</v>
      </c>
      <c r="B64" s="27">
        <f>+B62-B63</f>
        <v>-331069455.63999999</v>
      </c>
      <c r="C64" s="27">
        <f>+C62-C63</f>
        <v>-965550103.30000007</v>
      </c>
      <c r="D64" s="27">
        <f>D62-D63</f>
        <v>-1118537515.3500001</v>
      </c>
      <c r="E64" s="27">
        <f>+E61-E63</f>
        <v>-1865429668.1000004</v>
      </c>
      <c r="F64" s="14"/>
      <c r="G64" s="14"/>
    </row>
    <row r="65" spans="1:5" ht="15.75" thickBot="1" x14ac:dyDescent="0.3">
      <c r="A65" s="21"/>
      <c r="B65" s="21"/>
      <c r="C65" s="21"/>
      <c r="D65" s="21"/>
      <c r="E65" s="21"/>
    </row>
    <row r="66" spans="1:5" ht="15.75" thickTop="1" x14ac:dyDescent="0.25">
      <c r="A66" s="91" t="s">
        <v>88</v>
      </c>
      <c r="B66" s="92"/>
      <c r="C66" s="92"/>
      <c r="D66" s="92"/>
      <c r="E66" s="92"/>
    </row>
    <row r="67" spans="1:5" x14ac:dyDescent="0.25">
      <c r="A67" s="1"/>
      <c r="B67" s="1"/>
      <c r="C67" s="1"/>
      <c r="D67" s="2"/>
      <c r="E67" s="2"/>
    </row>
    <row r="68" spans="1:5" x14ac:dyDescent="0.25">
      <c r="B68" s="26"/>
    </row>
    <row r="70" spans="1:5" x14ac:dyDescent="0.25">
      <c r="A70" s="88" t="s">
        <v>92</v>
      </c>
    </row>
    <row r="71" spans="1:5" x14ac:dyDescent="0.25">
      <c r="A71" s="88" t="s">
        <v>93</v>
      </c>
    </row>
    <row r="72" spans="1:5" x14ac:dyDescent="0.25">
      <c r="A72" s="88" t="s">
        <v>94</v>
      </c>
    </row>
  </sheetData>
  <mergeCells count="13">
    <mergeCell ref="A1:B1"/>
    <mergeCell ref="A41:F41"/>
    <mergeCell ref="A42:F42"/>
    <mergeCell ref="A43:F43"/>
    <mergeCell ref="A66:E66"/>
    <mergeCell ref="A55:F55"/>
    <mergeCell ref="A56:F56"/>
    <mergeCell ref="A57:F57"/>
    <mergeCell ref="A8:G8"/>
    <mergeCell ref="A9:G9"/>
    <mergeCell ref="A22:E22"/>
    <mergeCell ref="A23:E23"/>
    <mergeCell ref="A24:E24"/>
  </mergeCells>
  <pageMargins left="0.70866141732283472" right="0.70866141732283472" top="0.74803149606299213" bottom="0.74803149606299213" header="0.31496062992125984" footer="0.31496062992125984"/>
  <pageSetup paperSize="119" scale="4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selection activeCell="A11" sqref="A11"/>
    </sheetView>
  </sheetViews>
  <sheetFormatPr baseColWidth="10" defaultRowHeight="15" x14ac:dyDescent="0.25"/>
  <cols>
    <col min="1" max="1" width="44" customWidth="1"/>
    <col min="2" max="2" width="41.85546875" customWidth="1"/>
    <col min="3" max="3" width="16.85546875" bestFit="1" customWidth="1"/>
    <col min="4" max="4" width="17.140625" bestFit="1" customWidth="1"/>
    <col min="5" max="5" width="19" customWidth="1"/>
    <col min="6" max="6" width="10" bestFit="1" customWidth="1"/>
    <col min="7" max="7" width="10.5703125" customWidth="1"/>
    <col min="8" max="8" width="12.42578125" bestFit="1" customWidth="1"/>
    <col min="9" max="9" width="15.28515625" customWidth="1"/>
    <col min="10" max="10" width="12.7109375" bestFit="1" customWidth="1"/>
  </cols>
  <sheetData>
    <row r="1" spans="1:7" x14ac:dyDescent="0.25">
      <c r="A1" s="89" t="s">
        <v>37</v>
      </c>
      <c r="B1" s="89"/>
      <c r="C1" s="89"/>
      <c r="D1" s="89"/>
      <c r="E1" s="89"/>
      <c r="F1" s="89"/>
      <c r="G1" s="14"/>
    </row>
    <row r="2" spans="1:7" x14ac:dyDescent="0.25">
      <c r="A2" s="80" t="s">
        <v>74</v>
      </c>
      <c r="B2" s="58" t="s">
        <v>75</v>
      </c>
      <c r="C2" s="80"/>
      <c r="D2" s="58"/>
      <c r="E2" s="80"/>
      <c r="F2" s="58"/>
      <c r="G2" s="14"/>
    </row>
    <row r="3" spans="1:7" x14ac:dyDescent="0.25">
      <c r="A3" s="80" t="s">
        <v>76</v>
      </c>
      <c r="B3" s="58" t="s">
        <v>77</v>
      </c>
      <c r="C3" s="80"/>
      <c r="D3" s="58"/>
      <c r="E3" s="80"/>
      <c r="F3" s="58"/>
      <c r="G3" s="14"/>
    </row>
    <row r="4" spans="1:7" x14ac:dyDescent="0.25">
      <c r="A4" s="80" t="s">
        <v>78</v>
      </c>
      <c r="B4" s="58" t="s">
        <v>79</v>
      </c>
      <c r="C4" s="80"/>
      <c r="D4" s="58"/>
      <c r="E4" s="80"/>
      <c r="F4" s="58"/>
      <c r="G4" s="14"/>
    </row>
    <row r="5" spans="1:7" x14ac:dyDescent="0.25">
      <c r="A5" s="80" t="s">
        <v>80</v>
      </c>
      <c r="B5" s="58" t="s">
        <v>82</v>
      </c>
      <c r="C5" s="80"/>
      <c r="D5" s="58"/>
      <c r="E5" s="80"/>
      <c r="F5" s="58"/>
      <c r="G5" s="14"/>
    </row>
    <row r="6" spans="1:7" x14ac:dyDescent="0.25">
      <c r="A6" s="53"/>
      <c r="B6" s="53"/>
      <c r="C6" s="53"/>
      <c r="D6" s="53"/>
      <c r="E6" s="53"/>
      <c r="F6" s="53"/>
      <c r="G6" s="14"/>
    </row>
    <row r="7" spans="1:7" x14ac:dyDescent="0.25">
      <c r="A7" s="53"/>
      <c r="B7" s="53"/>
      <c r="C7" s="53"/>
      <c r="D7" s="53"/>
      <c r="E7" s="53"/>
      <c r="F7" s="53"/>
      <c r="G7" s="14"/>
    </row>
    <row r="8" spans="1:7" x14ac:dyDescent="0.25">
      <c r="A8" s="90" t="s">
        <v>0</v>
      </c>
      <c r="B8" s="90"/>
      <c r="C8" s="90"/>
      <c r="D8" s="90"/>
      <c r="E8" s="90"/>
      <c r="F8" s="90"/>
      <c r="G8" s="90"/>
    </row>
    <row r="9" spans="1:7" x14ac:dyDescent="0.25">
      <c r="A9" s="90" t="s">
        <v>1</v>
      </c>
      <c r="B9" s="90"/>
      <c r="C9" s="90"/>
      <c r="D9" s="90"/>
      <c r="E9" s="90"/>
      <c r="F9" s="90"/>
      <c r="G9" s="90"/>
    </row>
    <row r="10" spans="1:7" x14ac:dyDescent="0.25">
      <c r="A10" s="54"/>
      <c r="B10" s="54"/>
      <c r="C10" s="54"/>
      <c r="D10" s="55"/>
      <c r="E10" s="55"/>
      <c r="F10" s="14"/>
      <c r="G10" s="14"/>
    </row>
    <row r="11" spans="1:7" ht="45.75" thickBot="1" x14ac:dyDescent="0.3">
      <c r="A11" s="56" t="s">
        <v>95</v>
      </c>
      <c r="B11" s="56" t="s">
        <v>2</v>
      </c>
      <c r="C11" s="56" t="s">
        <v>45</v>
      </c>
      <c r="D11" s="56" t="s">
        <v>46</v>
      </c>
      <c r="E11" s="56" t="s">
        <v>47</v>
      </c>
      <c r="F11" s="56" t="s">
        <v>38</v>
      </c>
      <c r="G11" s="56" t="s">
        <v>48</v>
      </c>
    </row>
    <row r="12" spans="1:7" x14ac:dyDescent="0.25">
      <c r="A12" s="15"/>
      <c r="B12" s="15"/>
      <c r="C12" s="15"/>
      <c r="D12" s="15"/>
      <c r="E12" s="15"/>
      <c r="F12" s="14"/>
      <c r="G12" s="14"/>
    </row>
    <row r="13" spans="1:7" x14ac:dyDescent="0.25">
      <c r="A13" s="15" t="s">
        <v>18</v>
      </c>
      <c r="B13" s="15" t="s">
        <v>19</v>
      </c>
      <c r="C13" s="15">
        <v>724</v>
      </c>
      <c r="D13" s="15">
        <v>1893</v>
      </c>
      <c r="E13" s="15">
        <v>706</v>
      </c>
      <c r="F13" s="14">
        <f>+AVERAGE(C13:E13)</f>
        <v>1107.6666666666667</v>
      </c>
      <c r="G13" s="14">
        <f>+SUM(C13:E13)</f>
        <v>3323</v>
      </c>
    </row>
    <row r="14" spans="1:7" x14ac:dyDescent="0.25">
      <c r="A14" s="15" t="s">
        <v>24</v>
      </c>
      <c r="B14" s="15" t="s">
        <v>19</v>
      </c>
      <c r="C14" s="15">
        <v>1933</v>
      </c>
      <c r="D14" s="15">
        <v>2134</v>
      </c>
      <c r="E14" s="15">
        <v>1843</v>
      </c>
      <c r="F14" s="14">
        <f t="shared" ref="F14:F16" si="0">+AVERAGE(C14:E14)</f>
        <v>1970</v>
      </c>
      <c r="G14" s="14">
        <f t="shared" ref="G14:G16" si="1">+SUM(C14:E14)</f>
        <v>5910</v>
      </c>
    </row>
    <row r="15" spans="1:7" ht="30" x14ac:dyDescent="0.25">
      <c r="A15" s="15" t="s">
        <v>25</v>
      </c>
      <c r="B15" s="15" t="s">
        <v>19</v>
      </c>
      <c r="C15" s="15" t="s">
        <v>62</v>
      </c>
      <c r="D15" s="15" t="s">
        <v>62</v>
      </c>
      <c r="E15" s="15" t="s">
        <v>62</v>
      </c>
      <c r="F15" s="14"/>
      <c r="G15" s="14">
        <f t="shared" si="1"/>
        <v>0</v>
      </c>
    </row>
    <row r="16" spans="1:7" ht="30" x14ac:dyDescent="0.25">
      <c r="A16" s="15" t="s">
        <v>26</v>
      </c>
      <c r="B16" s="57" t="s">
        <v>19</v>
      </c>
      <c r="C16" s="15">
        <v>509</v>
      </c>
      <c r="D16" s="15">
        <v>477</v>
      </c>
      <c r="E16" s="15">
        <v>459</v>
      </c>
      <c r="F16" s="14">
        <f t="shared" si="0"/>
        <v>481.66666666666669</v>
      </c>
      <c r="G16" s="14">
        <f t="shared" si="1"/>
        <v>1445</v>
      </c>
    </row>
    <row r="17" spans="1:11" x14ac:dyDescent="0.25">
      <c r="A17" s="15"/>
      <c r="B17" s="15"/>
      <c r="C17" s="15"/>
      <c r="D17" s="15"/>
      <c r="E17" s="15"/>
      <c r="F17" s="14"/>
      <c r="G17" s="14"/>
    </row>
    <row r="18" spans="1:11" ht="15.75" thickBot="1" x14ac:dyDescent="0.3">
      <c r="A18" s="48" t="s">
        <v>3</v>
      </c>
      <c r="B18" s="48"/>
      <c r="C18" s="48">
        <f>SUM(C13:C17)</f>
        <v>3166</v>
      </c>
      <c r="D18" s="48">
        <f t="shared" ref="D18:G18" si="2">SUM(D13:D17)</f>
        <v>4504</v>
      </c>
      <c r="E18" s="48">
        <f t="shared" si="2"/>
        <v>3008</v>
      </c>
      <c r="F18" s="48">
        <f t="shared" si="2"/>
        <v>3559.3333333333335</v>
      </c>
      <c r="G18" s="48">
        <f t="shared" si="2"/>
        <v>10678</v>
      </c>
    </row>
    <row r="19" spans="1:11" ht="15.75" thickTop="1" x14ac:dyDescent="0.25">
      <c r="A19" s="32" t="s">
        <v>87</v>
      </c>
      <c r="B19" s="54"/>
      <c r="C19" s="54"/>
      <c r="D19" s="55"/>
      <c r="E19" s="55"/>
      <c r="F19" s="14"/>
      <c r="G19" s="14"/>
    </row>
    <row r="20" spans="1:11" x14ac:dyDescent="0.25">
      <c r="A20" s="54"/>
      <c r="B20" s="54"/>
      <c r="C20" s="54"/>
      <c r="D20" s="55"/>
      <c r="E20" s="55"/>
      <c r="F20" s="14"/>
      <c r="G20" s="14"/>
    </row>
    <row r="21" spans="1:11" x14ac:dyDescent="0.25">
      <c r="A21" s="54"/>
      <c r="B21" s="54"/>
      <c r="C21" s="54"/>
      <c r="D21" s="55"/>
      <c r="E21" s="55"/>
      <c r="F21" s="14"/>
      <c r="G21" s="14"/>
    </row>
    <row r="22" spans="1:11" x14ac:dyDescent="0.25">
      <c r="A22" s="90" t="s">
        <v>4</v>
      </c>
      <c r="B22" s="90"/>
      <c r="C22" s="90"/>
      <c r="D22" s="90"/>
      <c r="E22" s="90"/>
      <c r="F22" s="58"/>
      <c r="G22" s="14"/>
    </row>
    <row r="23" spans="1:11" x14ac:dyDescent="0.25">
      <c r="A23" s="90" t="s">
        <v>40</v>
      </c>
      <c r="B23" s="90"/>
      <c r="C23" s="90"/>
      <c r="D23" s="90"/>
      <c r="E23" s="90"/>
      <c r="F23" s="58"/>
      <c r="G23" s="14"/>
    </row>
    <row r="24" spans="1:11" x14ac:dyDescent="0.25">
      <c r="A24" s="90" t="s">
        <v>5</v>
      </c>
      <c r="B24" s="90"/>
      <c r="C24" s="90"/>
      <c r="D24" s="90"/>
      <c r="E24" s="90"/>
      <c r="F24" s="58"/>
      <c r="G24" s="14"/>
    </row>
    <row r="25" spans="1:11" x14ac:dyDescent="0.25">
      <c r="A25" s="54"/>
      <c r="B25" s="54"/>
      <c r="C25" s="55"/>
      <c r="D25" s="55"/>
      <c r="E25" s="55"/>
      <c r="F25" s="14"/>
      <c r="G25" s="14"/>
      <c r="I25" s="3"/>
      <c r="J25" s="3"/>
      <c r="K25" s="3"/>
    </row>
    <row r="26" spans="1:11" s="10" customFormat="1" ht="15.75" thickBot="1" x14ac:dyDescent="0.3">
      <c r="A26" s="56" t="s">
        <v>95</v>
      </c>
      <c r="B26" s="56" t="s">
        <v>45</v>
      </c>
      <c r="C26" s="56" t="s">
        <v>46</v>
      </c>
      <c r="D26" s="56" t="s">
        <v>47</v>
      </c>
      <c r="E26" s="56" t="s">
        <v>52</v>
      </c>
      <c r="F26" s="59"/>
      <c r="G26" s="59"/>
      <c r="H26" s="11"/>
      <c r="I26" s="11"/>
      <c r="J26" s="11"/>
      <c r="K26" s="11"/>
    </row>
    <row r="27" spans="1:11" x14ac:dyDescent="0.25">
      <c r="A27" s="15"/>
      <c r="E27" s="16"/>
      <c r="F27" s="14"/>
      <c r="G27" s="14"/>
      <c r="H27" s="3"/>
      <c r="I27" s="3"/>
      <c r="J27" s="3"/>
      <c r="K27" s="3"/>
    </row>
    <row r="28" spans="1:11" x14ac:dyDescent="0.25">
      <c r="A28" s="15" t="s">
        <v>18</v>
      </c>
      <c r="B28" s="15">
        <v>7897898.5</v>
      </c>
      <c r="C28" s="16">
        <v>20477956</v>
      </c>
      <c r="D28" s="16">
        <v>7921061.5</v>
      </c>
      <c r="E28" s="16">
        <f>SUM(B28:D28)</f>
        <v>36296916</v>
      </c>
      <c r="F28" s="14"/>
      <c r="G28" s="14"/>
      <c r="H28" s="3"/>
      <c r="I28" s="3"/>
      <c r="J28" s="3"/>
      <c r="K28" s="3"/>
    </row>
    <row r="29" spans="1:11" x14ac:dyDescent="0.25">
      <c r="A29" s="15" t="s">
        <v>24</v>
      </c>
      <c r="B29" s="15">
        <v>98459026.75</v>
      </c>
      <c r="C29" s="16">
        <v>120215735.25</v>
      </c>
      <c r="D29" s="16">
        <v>97408392.25</v>
      </c>
      <c r="E29" s="16">
        <f t="shared" ref="E29:E32" si="3">SUM(B29:D29)</f>
        <v>316083154.25</v>
      </c>
      <c r="F29" s="14"/>
      <c r="G29" s="14"/>
      <c r="H29" s="3"/>
      <c r="I29" s="3"/>
      <c r="J29" s="3"/>
      <c r="K29" s="3"/>
    </row>
    <row r="30" spans="1:11" x14ac:dyDescent="0.25">
      <c r="A30" s="15" t="s">
        <v>25</v>
      </c>
      <c r="B30" s="15">
        <v>0</v>
      </c>
      <c r="C30" s="16">
        <v>0</v>
      </c>
      <c r="D30" s="16">
        <v>0</v>
      </c>
      <c r="E30" s="16">
        <f t="shared" si="3"/>
        <v>0</v>
      </c>
      <c r="F30" s="14"/>
      <c r="G30" s="14"/>
      <c r="H30" s="3"/>
      <c r="I30" s="3"/>
      <c r="J30" s="3"/>
      <c r="K30" s="3"/>
    </row>
    <row r="31" spans="1:11" ht="30" x14ac:dyDescent="0.25">
      <c r="A31" s="15" t="s">
        <v>26</v>
      </c>
      <c r="B31" s="15">
        <v>37405583.549999997</v>
      </c>
      <c r="C31" s="16">
        <v>68505431.799999997</v>
      </c>
      <c r="D31" s="16">
        <v>36639177.25</v>
      </c>
      <c r="E31" s="16">
        <f t="shared" si="3"/>
        <v>142550192.59999999</v>
      </c>
      <c r="F31" s="14"/>
      <c r="G31" s="14"/>
      <c r="H31" s="3"/>
      <c r="I31" s="3"/>
      <c r="J31" s="3"/>
      <c r="K31" s="3"/>
    </row>
    <row r="32" spans="1:11" x14ac:dyDescent="0.25">
      <c r="A32" s="15" t="s">
        <v>30</v>
      </c>
      <c r="B32" s="15">
        <v>668037777.73000002</v>
      </c>
      <c r="C32" s="15">
        <v>668037777.73000002</v>
      </c>
      <c r="D32" s="15">
        <v>668037777.73000002</v>
      </c>
      <c r="E32" s="16">
        <f t="shared" si="3"/>
        <v>2004113333.1900001</v>
      </c>
      <c r="F32" s="14"/>
      <c r="G32" s="14"/>
      <c r="H32" s="3"/>
      <c r="I32" s="3"/>
      <c r="J32" s="3"/>
      <c r="K32" s="3"/>
    </row>
    <row r="33" spans="1:11" x14ac:dyDescent="0.25">
      <c r="A33" s="15"/>
      <c r="B33" s="15"/>
      <c r="C33" s="15"/>
      <c r="D33" s="15"/>
      <c r="E33" s="16"/>
      <c r="F33" s="14"/>
      <c r="G33" s="14"/>
      <c r="H33" s="3"/>
      <c r="I33" s="3"/>
      <c r="J33" s="3"/>
      <c r="K33" s="3"/>
    </row>
    <row r="34" spans="1:11" x14ac:dyDescent="0.25">
      <c r="A34" s="15"/>
      <c r="B34" s="15"/>
      <c r="C34" s="16"/>
      <c r="D34" s="16"/>
      <c r="E34" s="16"/>
      <c r="F34" s="14"/>
      <c r="G34" s="14"/>
      <c r="H34" s="3"/>
      <c r="I34" s="3"/>
    </row>
    <row r="35" spans="1:11" ht="15.75" thickBot="1" x14ac:dyDescent="0.3">
      <c r="A35" s="17" t="s">
        <v>3</v>
      </c>
      <c r="B35" s="17">
        <f>SUM(B28:B34)</f>
        <v>811800286.52999997</v>
      </c>
      <c r="C35" s="17">
        <f>SUM(C28:C34)</f>
        <v>877236900.77999997</v>
      </c>
      <c r="D35" s="17">
        <f>SUM(D28:D34)</f>
        <v>810006408.73000002</v>
      </c>
      <c r="E35" s="17">
        <f>SUM(E27:E34)</f>
        <v>2499043596.04</v>
      </c>
      <c r="F35" s="14"/>
      <c r="G35" s="14"/>
      <c r="H35" s="3"/>
      <c r="I35" s="3"/>
    </row>
    <row r="36" spans="1:11" ht="15.75" thickTop="1" x14ac:dyDescent="0.25">
      <c r="A36" s="32" t="s">
        <v>87</v>
      </c>
      <c r="B36" s="55"/>
      <c r="C36" s="55"/>
      <c r="D36" s="55"/>
      <c r="E36" s="55"/>
      <c r="F36" s="14"/>
      <c r="G36" s="14"/>
      <c r="H36" s="3"/>
      <c r="I36" s="3"/>
    </row>
    <row r="37" spans="1:11" x14ac:dyDescent="0.25">
      <c r="A37" s="55"/>
      <c r="B37" s="55"/>
      <c r="C37" s="55"/>
      <c r="D37" s="55"/>
      <c r="E37" s="55"/>
      <c r="F37" s="14"/>
      <c r="G37" s="14"/>
    </row>
    <row r="38" spans="1:11" x14ac:dyDescent="0.25">
      <c r="A38" s="54"/>
      <c r="B38" s="54"/>
      <c r="C38" s="54"/>
      <c r="D38" s="55"/>
      <c r="E38" s="55"/>
      <c r="F38" s="14"/>
      <c r="G38" s="14"/>
    </row>
    <row r="39" spans="1:11" x14ac:dyDescent="0.25">
      <c r="A39" s="90" t="s">
        <v>6</v>
      </c>
      <c r="B39" s="90"/>
      <c r="C39" s="90"/>
      <c r="D39" s="90"/>
      <c r="E39" s="90"/>
      <c r="F39" s="90"/>
      <c r="G39" s="14"/>
    </row>
    <row r="40" spans="1:11" x14ac:dyDescent="0.25">
      <c r="A40" s="90" t="s">
        <v>42</v>
      </c>
      <c r="B40" s="90"/>
      <c r="C40" s="90"/>
      <c r="D40" s="90"/>
      <c r="E40" s="90"/>
      <c r="F40" s="90"/>
      <c r="G40" s="14"/>
    </row>
    <row r="41" spans="1:11" x14ac:dyDescent="0.25">
      <c r="A41" s="90" t="s">
        <v>5</v>
      </c>
      <c r="B41" s="90"/>
      <c r="C41" s="90"/>
      <c r="D41" s="90"/>
      <c r="E41" s="90"/>
      <c r="F41" s="90"/>
      <c r="G41" s="14"/>
    </row>
    <row r="42" spans="1:11" x14ac:dyDescent="0.25">
      <c r="A42" s="60"/>
      <c r="B42" s="60"/>
      <c r="C42" s="60"/>
      <c r="D42" s="60"/>
      <c r="E42" s="60"/>
      <c r="F42" s="14"/>
      <c r="G42" s="14"/>
    </row>
    <row r="43" spans="1:11" s="10" customFormat="1" ht="15.75" thickBot="1" x14ac:dyDescent="0.3">
      <c r="A43" s="61" t="s">
        <v>7</v>
      </c>
      <c r="B43" s="56" t="s">
        <v>45</v>
      </c>
      <c r="C43" s="56" t="s">
        <v>46</v>
      </c>
      <c r="D43" s="56" t="s">
        <v>47</v>
      </c>
      <c r="E43" s="56" t="s">
        <v>52</v>
      </c>
      <c r="F43" s="59"/>
      <c r="G43" s="59"/>
    </row>
    <row r="44" spans="1:11" x14ac:dyDescent="0.25">
      <c r="A44" s="62" t="s">
        <v>8</v>
      </c>
      <c r="B44" s="22">
        <v>668037777.73000002</v>
      </c>
      <c r="C44" s="22">
        <v>668037777.73000002</v>
      </c>
      <c r="D44" s="22">
        <v>668037777.73000002</v>
      </c>
      <c r="E44" s="23">
        <f>+SUM(B44:D44)</f>
        <v>2004113333.1900001</v>
      </c>
      <c r="F44" s="14"/>
      <c r="G44" s="14"/>
    </row>
    <row r="45" spans="1:11" x14ac:dyDescent="0.25">
      <c r="A45" s="62" t="s">
        <v>9</v>
      </c>
      <c r="B45" s="22"/>
      <c r="C45" s="23"/>
      <c r="D45" s="23"/>
      <c r="E45" s="23">
        <f t="shared" ref="E45:E46" si="4">+SUM(B45:D45)</f>
        <v>0</v>
      </c>
      <c r="F45" s="14"/>
      <c r="G45" s="14"/>
    </row>
    <row r="46" spans="1:11" x14ac:dyDescent="0.25">
      <c r="A46" s="62" t="s">
        <v>10</v>
      </c>
      <c r="B46" s="15">
        <v>143762508.80000001</v>
      </c>
      <c r="C46" s="15">
        <v>209199123.05000001</v>
      </c>
      <c r="D46" s="15">
        <v>141968631</v>
      </c>
      <c r="E46" s="23">
        <f t="shared" si="4"/>
        <v>494930262.85000002</v>
      </c>
      <c r="F46" s="14"/>
      <c r="G46" s="14"/>
    </row>
    <row r="47" spans="1:11" x14ac:dyDescent="0.25">
      <c r="A47" s="51" t="s">
        <v>43</v>
      </c>
      <c r="B47" s="15"/>
      <c r="C47" s="15"/>
      <c r="D47" s="15"/>
      <c r="E47" s="24"/>
      <c r="F47" s="14"/>
      <c r="G47" s="14"/>
    </row>
    <row r="48" spans="1:11" ht="15.75" thickBot="1" x14ac:dyDescent="0.3">
      <c r="A48" s="52" t="s">
        <v>3</v>
      </c>
      <c r="B48" s="25">
        <f>SUM(B44:B46)</f>
        <v>811800286.52999997</v>
      </c>
      <c r="C48" s="25">
        <f>SUM(C44:C46)</f>
        <v>877236900.77999997</v>
      </c>
      <c r="D48" s="25">
        <f>SUM(D44:D46)</f>
        <v>810006408.73000002</v>
      </c>
      <c r="E48" s="25">
        <f>SUM(E44:E46)</f>
        <v>2499043596.04</v>
      </c>
      <c r="F48" s="14"/>
      <c r="G48" s="14"/>
    </row>
    <row r="49" spans="1:7" ht="15.75" thickTop="1" x14ac:dyDescent="0.25">
      <c r="A49" s="32" t="s">
        <v>87</v>
      </c>
      <c r="B49" s="55"/>
      <c r="C49" s="55"/>
      <c r="D49" s="55"/>
      <c r="E49" s="55"/>
      <c r="F49" s="14"/>
      <c r="G49" s="14"/>
    </row>
    <row r="50" spans="1:7" x14ac:dyDescent="0.25">
      <c r="A50" s="63"/>
      <c r="B50" s="63"/>
      <c r="C50" s="55"/>
      <c r="D50" s="55"/>
      <c r="E50" s="55"/>
      <c r="F50" s="14"/>
      <c r="G50" s="14"/>
    </row>
    <row r="51" spans="1:7" x14ac:dyDescent="0.25">
      <c r="A51" s="55"/>
      <c r="B51" s="55"/>
      <c r="C51" s="55"/>
      <c r="D51" s="55"/>
      <c r="E51" s="55"/>
      <c r="F51" s="14"/>
      <c r="G51" s="14"/>
    </row>
    <row r="52" spans="1:7" x14ac:dyDescent="0.25">
      <c r="A52" s="90" t="s">
        <v>11</v>
      </c>
      <c r="B52" s="90"/>
      <c r="C52" s="90"/>
      <c r="D52" s="90"/>
      <c r="E52" s="90"/>
      <c r="F52" s="90"/>
      <c r="G52" s="14"/>
    </row>
    <row r="53" spans="1:7" x14ac:dyDescent="0.25">
      <c r="A53" s="90" t="s">
        <v>12</v>
      </c>
      <c r="B53" s="90"/>
      <c r="C53" s="90"/>
      <c r="D53" s="90"/>
      <c r="E53" s="90"/>
      <c r="F53" s="90"/>
      <c r="G53" s="14"/>
    </row>
    <row r="54" spans="1:7" x14ac:dyDescent="0.25">
      <c r="A54" s="90" t="s">
        <v>5</v>
      </c>
      <c r="B54" s="90"/>
      <c r="C54" s="90"/>
      <c r="D54" s="90"/>
      <c r="E54" s="90"/>
      <c r="F54" s="90"/>
      <c r="G54" s="14"/>
    </row>
    <row r="55" spans="1:7" x14ac:dyDescent="0.25">
      <c r="A55" s="60"/>
      <c r="B55" s="60"/>
      <c r="C55" s="60"/>
      <c r="D55" s="60"/>
      <c r="E55" s="60"/>
      <c r="F55" s="14"/>
      <c r="G55" s="14"/>
    </row>
    <row r="56" spans="1:7" s="10" customFormat="1" ht="15.75" thickBot="1" x14ac:dyDescent="0.3">
      <c r="A56" s="56" t="s">
        <v>13</v>
      </c>
      <c r="B56" s="56" t="s">
        <v>45</v>
      </c>
      <c r="C56" s="56" t="s">
        <v>46</v>
      </c>
      <c r="D56" s="56" t="s">
        <v>47</v>
      </c>
      <c r="E56" s="56" t="s">
        <v>52</v>
      </c>
      <c r="F56" s="59"/>
      <c r="G56" s="59"/>
    </row>
    <row r="57" spans="1:7" x14ac:dyDescent="0.25">
      <c r="A57" s="51" t="s">
        <v>14</v>
      </c>
      <c r="B57" s="27">
        <v>-1865429668.0999999</v>
      </c>
      <c r="C57" s="27">
        <v>229397608.90000033</v>
      </c>
      <c r="D57" s="27">
        <v>540540187.54000044</v>
      </c>
      <c r="E57" s="27">
        <f>+B57</f>
        <v>-1865429668.0999999</v>
      </c>
      <c r="F57" s="14"/>
      <c r="G57" s="14"/>
    </row>
    <row r="58" spans="1:7" x14ac:dyDescent="0.25">
      <c r="A58" s="51" t="s">
        <v>15</v>
      </c>
      <c r="B58" s="27">
        <v>2906627563.5300002</v>
      </c>
      <c r="C58" s="27">
        <v>1188379479.4200001</v>
      </c>
      <c r="D58" s="27">
        <v>1139791895.97</v>
      </c>
      <c r="E58" s="27">
        <f>+B58+C58+D58</f>
        <v>5234798938.9200001</v>
      </c>
      <c r="F58" s="14"/>
      <c r="G58" s="14"/>
    </row>
    <row r="59" spans="1:7" x14ac:dyDescent="0.25">
      <c r="A59" s="51" t="s">
        <v>16</v>
      </c>
      <c r="B59" s="27">
        <v>1041197895.4300003</v>
      </c>
      <c r="C59" s="27">
        <v>1417777088.3200004</v>
      </c>
      <c r="D59" s="27">
        <v>1680332083.5100005</v>
      </c>
      <c r="E59" s="27">
        <f>+E57+E58</f>
        <v>3369369270.8200002</v>
      </c>
      <c r="F59" s="14"/>
      <c r="G59" s="14"/>
    </row>
    <row r="60" spans="1:7" x14ac:dyDescent="0.25">
      <c r="A60" s="51" t="s">
        <v>17</v>
      </c>
      <c r="B60" s="27">
        <v>811800286.52999997</v>
      </c>
      <c r="C60" s="27">
        <v>877236900.77999997</v>
      </c>
      <c r="D60" s="27">
        <v>810006408.73000002</v>
      </c>
      <c r="E60" s="27">
        <f t="shared" ref="E60" si="5">+E48</f>
        <v>2499043596.04</v>
      </c>
      <c r="F60" s="14"/>
      <c r="G60" s="14"/>
    </row>
    <row r="61" spans="1:7" x14ac:dyDescent="0.25">
      <c r="A61" s="51" t="s">
        <v>44</v>
      </c>
      <c r="B61" s="27">
        <v>229397608.90000033</v>
      </c>
      <c r="C61" s="27">
        <v>540540187.54000044</v>
      </c>
      <c r="D61" s="27">
        <v>870325674.78000045</v>
      </c>
      <c r="E61" s="27">
        <f>+E58-E60</f>
        <v>2735755342.8800001</v>
      </c>
      <c r="F61" s="14"/>
      <c r="G61" s="14"/>
    </row>
    <row r="62" spans="1:7" ht="15.75" thickBot="1" x14ac:dyDescent="0.3">
      <c r="A62" s="21"/>
      <c r="B62" s="21"/>
      <c r="C62" s="21"/>
      <c r="D62" s="21"/>
      <c r="E62" s="21"/>
    </row>
    <row r="63" spans="1:7" ht="15.75" thickTop="1" x14ac:dyDescent="0.25">
      <c r="A63" s="91" t="s">
        <v>87</v>
      </c>
      <c r="B63" s="92"/>
      <c r="C63" s="92"/>
      <c r="D63" s="92"/>
      <c r="E63" s="92"/>
    </row>
    <row r="64" spans="1:7" x14ac:dyDescent="0.25">
      <c r="A64" s="1"/>
      <c r="B64" s="1"/>
      <c r="C64" s="1"/>
      <c r="D64" s="2"/>
      <c r="E64" s="2"/>
    </row>
    <row r="65" spans="1:2" x14ac:dyDescent="0.25">
      <c r="B65" s="26"/>
    </row>
    <row r="70" spans="1:2" x14ac:dyDescent="0.25">
      <c r="A70" s="88" t="s">
        <v>92</v>
      </c>
    </row>
    <row r="71" spans="1:2" x14ac:dyDescent="0.25">
      <c r="A71" s="88" t="s">
        <v>93</v>
      </c>
    </row>
    <row r="72" spans="1:2" x14ac:dyDescent="0.25">
      <c r="A72" s="88" t="s">
        <v>94</v>
      </c>
    </row>
  </sheetData>
  <mergeCells count="15">
    <mergeCell ref="A1:B1"/>
    <mergeCell ref="C1:D1"/>
    <mergeCell ref="E1:F1"/>
    <mergeCell ref="A63:E63"/>
    <mergeCell ref="A8:G8"/>
    <mergeCell ref="A9:G9"/>
    <mergeCell ref="A22:E22"/>
    <mergeCell ref="A23:E23"/>
    <mergeCell ref="A24:E24"/>
    <mergeCell ref="A39:F39"/>
    <mergeCell ref="A40:F40"/>
    <mergeCell ref="A41:F41"/>
    <mergeCell ref="A52:F52"/>
    <mergeCell ref="A53:F53"/>
    <mergeCell ref="A54:F5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opLeftCell="B34" workbookViewId="0">
      <selection activeCell="G61" sqref="G61:I61"/>
    </sheetView>
  </sheetViews>
  <sheetFormatPr baseColWidth="10" defaultRowHeight="15" x14ac:dyDescent="0.25"/>
  <cols>
    <col min="1" max="1" width="44" customWidth="1"/>
    <col min="2" max="2" width="41.85546875" customWidth="1"/>
    <col min="3" max="3" width="16.85546875" bestFit="1" customWidth="1"/>
    <col min="4" max="4" width="17.140625" bestFit="1" customWidth="1"/>
    <col min="5" max="5" width="19" customWidth="1"/>
    <col min="6" max="6" width="18.5703125" customWidth="1"/>
    <col min="7" max="7" width="16.28515625" customWidth="1"/>
    <col min="8" max="8" width="15.28515625" bestFit="1" customWidth="1"/>
    <col min="9" max="9" width="15.28515625" customWidth="1"/>
    <col min="10" max="10" width="12.7109375" bestFit="1" customWidth="1"/>
  </cols>
  <sheetData>
    <row r="1" spans="1:7" x14ac:dyDescent="0.25">
      <c r="A1" s="89" t="s">
        <v>37</v>
      </c>
      <c r="B1" s="89"/>
      <c r="C1" s="89"/>
      <c r="D1" s="89"/>
      <c r="E1" s="89"/>
      <c r="F1" s="89"/>
      <c r="G1" s="14"/>
    </row>
    <row r="2" spans="1:7" x14ac:dyDescent="0.25">
      <c r="A2" s="80" t="s">
        <v>74</v>
      </c>
      <c r="B2" s="58" t="s">
        <v>75</v>
      </c>
      <c r="C2" s="80"/>
      <c r="D2" s="58"/>
      <c r="E2" s="80"/>
      <c r="F2" s="58"/>
      <c r="G2" s="14"/>
    </row>
    <row r="3" spans="1:7" x14ac:dyDescent="0.25">
      <c r="A3" s="80" t="s">
        <v>76</v>
      </c>
      <c r="B3" s="58" t="s">
        <v>77</v>
      </c>
      <c r="C3" s="80"/>
      <c r="D3" s="58"/>
      <c r="E3" s="80"/>
      <c r="F3" s="58"/>
      <c r="G3" s="14"/>
    </row>
    <row r="4" spans="1:7" x14ac:dyDescent="0.25">
      <c r="A4" s="80" t="s">
        <v>78</v>
      </c>
      <c r="B4" s="58" t="s">
        <v>79</v>
      </c>
      <c r="C4" s="80"/>
      <c r="D4" s="58"/>
      <c r="E4" s="80"/>
      <c r="F4" s="58"/>
      <c r="G4" s="14"/>
    </row>
    <row r="5" spans="1:7" x14ac:dyDescent="0.25">
      <c r="A5" s="80" t="s">
        <v>80</v>
      </c>
      <c r="B5" s="58" t="s">
        <v>82</v>
      </c>
      <c r="C5" s="80"/>
      <c r="D5" s="58"/>
      <c r="E5" s="80"/>
      <c r="F5" s="58"/>
      <c r="G5" s="14"/>
    </row>
    <row r="6" spans="1:7" x14ac:dyDescent="0.25">
      <c r="A6" s="87"/>
      <c r="B6" s="87"/>
      <c r="C6" s="87"/>
      <c r="D6" s="87"/>
      <c r="E6" s="87"/>
      <c r="F6" s="87"/>
      <c r="G6" s="14"/>
    </row>
    <row r="7" spans="1:7" x14ac:dyDescent="0.25">
      <c r="A7" s="87"/>
      <c r="B7" s="87"/>
      <c r="C7" s="87"/>
      <c r="D7" s="87"/>
      <c r="E7" s="87"/>
      <c r="F7" s="87"/>
      <c r="G7" s="14"/>
    </row>
    <row r="8" spans="1:7" x14ac:dyDescent="0.25">
      <c r="A8" s="90" t="s">
        <v>0</v>
      </c>
      <c r="B8" s="90"/>
      <c r="C8" s="90"/>
      <c r="D8" s="90"/>
      <c r="E8" s="90"/>
      <c r="F8" s="90"/>
      <c r="G8" s="90"/>
    </row>
    <row r="9" spans="1:7" x14ac:dyDescent="0.25">
      <c r="A9" s="90" t="s">
        <v>1</v>
      </c>
      <c r="B9" s="90"/>
      <c r="C9" s="90"/>
      <c r="D9" s="90"/>
      <c r="E9" s="90"/>
      <c r="F9" s="90"/>
      <c r="G9" s="90"/>
    </row>
    <row r="10" spans="1:7" x14ac:dyDescent="0.25">
      <c r="A10" s="54"/>
      <c r="B10" s="54"/>
      <c r="C10" s="54"/>
      <c r="D10" s="55"/>
      <c r="E10" s="55"/>
      <c r="F10" s="14"/>
      <c r="G10" s="14"/>
    </row>
    <row r="11" spans="1:7" ht="30.75" thickBot="1" x14ac:dyDescent="0.3">
      <c r="A11" s="56" t="s">
        <v>95</v>
      </c>
      <c r="B11" s="56" t="s">
        <v>2</v>
      </c>
      <c r="C11" s="56" t="s">
        <v>45</v>
      </c>
      <c r="D11" s="56" t="s">
        <v>46</v>
      </c>
      <c r="E11" s="56" t="s">
        <v>47</v>
      </c>
      <c r="F11" s="56" t="s">
        <v>38</v>
      </c>
      <c r="G11" s="56" t="s">
        <v>48</v>
      </c>
    </row>
    <row r="12" spans="1:7" x14ac:dyDescent="0.25">
      <c r="A12" s="15"/>
      <c r="B12" s="15"/>
      <c r="C12" s="15"/>
      <c r="D12" s="15"/>
      <c r="E12" s="15"/>
      <c r="F12" s="14"/>
      <c r="G12" s="14"/>
    </row>
    <row r="13" spans="1:7" x14ac:dyDescent="0.25">
      <c r="A13" s="15" t="s">
        <v>18</v>
      </c>
      <c r="B13" s="15" t="s">
        <v>19</v>
      </c>
      <c r="C13" s="15">
        <v>724</v>
      </c>
      <c r="D13" s="15">
        <v>1893</v>
      </c>
      <c r="E13" s="15">
        <v>706</v>
      </c>
      <c r="F13" s="14">
        <f>+AVERAGE(C13:E13)</f>
        <v>1107.6666666666667</v>
      </c>
      <c r="G13" s="14">
        <f>+SUM(C13:E13)</f>
        <v>3323</v>
      </c>
    </row>
    <row r="14" spans="1:7" x14ac:dyDescent="0.25">
      <c r="A14" s="15" t="s">
        <v>24</v>
      </c>
      <c r="B14" s="15" t="s">
        <v>19</v>
      </c>
      <c r="C14" s="15">
        <v>1933</v>
      </c>
      <c r="D14" s="15">
        <v>2134</v>
      </c>
      <c r="E14" s="15">
        <v>1843</v>
      </c>
      <c r="F14" s="14">
        <f t="shared" ref="F14:F16" si="0">+AVERAGE(C14:E14)</f>
        <v>1970</v>
      </c>
      <c r="G14" s="14">
        <f t="shared" ref="G14:G16" si="1">+SUM(C14:E14)</f>
        <v>5910</v>
      </c>
    </row>
    <row r="15" spans="1:7" x14ac:dyDescent="0.25">
      <c r="A15" s="15" t="s">
        <v>25</v>
      </c>
      <c r="B15" s="15" t="s">
        <v>19</v>
      </c>
      <c r="C15" s="15">
        <v>1443</v>
      </c>
      <c r="D15" s="15">
        <v>1497</v>
      </c>
      <c r="E15" s="15">
        <v>1553</v>
      </c>
      <c r="F15" s="14">
        <f t="shared" si="0"/>
        <v>1497.6666666666667</v>
      </c>
      <c r="G15" s="14">
        <f t="shared" si="1"/>
        <v>4493</v>
      </c>
    </row>
    <row r="16" spans="1:7" ht="30" x14ac:dyDescent="0.25">
      <c r="A16" s="15" t="s">
        <v>26</v>
      </c>
      <c r="B16" s="57" t="s">
        <v>19</v>
      </c>
      <c r="C16" s="15">
        <v>509</v>
      </c>
      <c r="D16" s="15">
        <v>477</v>
      </c>
      <c r="E16" s="15">
        <v>459</v>
      </c>
      <c r="F16" s="14">
        <f t="shared" si="0"/>
        <v>481.66666666666669</v>
      </c>
      <c r="G16" s="14">
        <f t="shared" si="1"/>
        <v>1445</v>
      </c>
    </row>
    <row r="17" spans="1:11" x14ac:dyDescent="0.25">
      <c r="A17" s="15"/>
      <c r="B17" s="15"/>
      <c r="C17" s="15"/>
      <c r="D17" s="15"/>
      <c r="E17" s="15"/>
      <c r="F17" s="14"/>
      <c r="G17" s="14"/>
    </row>
    <row r="18" spans="1:11" ht="15.75" thickBot="1" x14ac:dyDescent="0.3">
      <c r="A18" s="48" t="s">
        <v>3</v>
      </c>
      <c r="B18" s="48"/>
      <c r="C18" s="48">
        <f>SUM(C13:C17)</f>
        <v>4609</v>
      </c>
      <c r="D18" s="48">
        <f t="shared" ref="D18:G18" si="2">SUM(D13:D17)</f>
        <v>6001</v>
      </c>
      <c r="E18" s="48">
        <f t="shared" si="2"/>
        <v>4561</v>
      </c>
      <c r="F18" s="48">
        <f t="shared" si="2"/>
        <v>5057.0000000000009</v>
      </c>
      <c r="G18" s="48">
        <f t="shared" si="2"/>
        <v>15171</v>
      </c>
    </row>
    <row r="19" spans="1:11" ht="15.75" thickTop="1" x14ac:dyDescent="0.25">
      <c r="A19" s="32" t="s">
        <v>87</v>
      </c>
      <c r="B19" s="54"/>
      <c r="C19" s="54"/>
      <c r="D19" s="55"/>
      <c r="E19" s="55"/>
      <c r="F19" s="14"/>
      <c r="G19" s="14"/>
    </row>
    <row r="20" spans="1:11" x14ac:dyDescent="0.25">
      <c r="A20" s="54"/>
      <c r="B20" s="54"/>
      <c r="C20" s="54"/>
      <c r="D20" s="55"/>
      <c r="E20" s="55"/>
      <c r="F20" s="14"/>
      <c r="G20" s="14"/>
    </row>
    <row r="21" spans="1:11" x14ac:dyDescent="0.25">
      <c r="A21" s="54"/>
      <c r="B21" s="54"/>
      <c r="C21" s="54"/>
      <c r="D21" s="55"/>
      <c r="E21" s="55"/>
      <c r="F21" s="14"/>
      <c r="G21" s="14"/>
    </row>
    <row r="22" spans="1:11" x14ac:dyDescent="0.25">
      <c r="A22" s="90" t="s">
        <v>4</v>
      </c>
      <c r="B22" s="90"/>
      <c r="C22" s="90"/>
      <c r="D22" s="90"/>
      <c r="E22" s="90"/>
      <c r="F22" s="58"/>
      <c r="G22" s="14"/>
    </row>
    <row r="23" spans="1:11" x14ac:dyDescent="0.25">
      <c r="A23" s="90" t="s">
        <v>40</v>
      </c>
      <c r="B23" s="90"/>
      <c r="C23" s="90"/>
      <c r="D23" s="90"/>
      <c r="E23" s="90"/>
      <c r="F23" s="58"/>
      <c r="G23" s="14"/>
    </row>
    <row r="24" spans="1:11" x14ac:dyDescent="0.25">
      <c r="A24" s="90" t="s">
        <v>5</v>
      </c>
      <c r="B24" s="90"/>
      <c r="C24" s="90"/>
      <c r="D24" s="90"/>
      <c r="E24" s="90"/>
      <c r="F24" s="58"/>
      <c r="G24" s="14"/>
    </row>
    <row r="25" spans="1:11" x14ac:dyDescent="0.25">
      <c r="A25" s="54"/>
      <c r="B25" s="54"/>
      <c r="C25" s="55"/>
      <c r="D25" s="55"/>
      <c r="E25" s="55"/>
      <c r="F25" s="14"/>
      <c r="G25" s="14"/>
      <c r="I25" s="3"/>
      <c r="J25" s="3"/>
      <c r="K25" s="3"/>
    </row>
    <row r="26" spans="1:11" s="10" customFormat="1" ht="15.75" thickBot="1" x14ac:dyDescent="0.3">
      <c r="A26" s="56" t="s">
        <v>95</v>
      </c>
      <c r="B26" s="56" t="s">
        <v>45</v>
      </c>
      <c r="C26" s="56" t="s">
        <v>46</v>
      </c>
      <c r="D26" s="56" t="s">
        <v>47</v>
      </c>
      <c r="E26" s="56" t="s">
        <v>52</v>
      </c>
      <c r="F26" s="59"/>
      <c r="G26" s="59"/>
      <c r="H26" s="11"/>
      <c r="I26" s="11"/>
      <c r="J26" s="11"/>
      <c r="K26" s="11"/>
    </row>
    <row r="27" spans="1:11" x14ac:dyDescent="0.25">
      <c r="A27" s="15"/>
      <c r="E27" s="16"/>
      <c r="F27" s="14"/>
      <c r="G27" s="14"/>
      <c r="H27" s="3"/>
      <c r="I27" s="3"/>
      <c r="J27" s="3"/>
      <c r="K27" s="3"/>
    </row>
    <row r="28" spans="1:11" x14ac:dyDescent="0.25">
      <c r="A28" s="15" t="s">
        <v>18</v>
      </c>
      <c r="B28" s="15">
        <v>7897898.5</v>
      </c>
      <c r="C28" s="16">
        <v>20477956</v>
      </c>
      <c r="D28" s="16">
        <v>7921061.5</v>
      </c>
      <c r="E28" s="16">
        <f>SUM(B28:D28)</f>
        <v>36296916</v>
      </c>
      <c r="F28" s="14"/>
      <c r="G28" s="14"/>
      <c r="H28" s="3"/>
      <c r="I28" s="3"/>
      <c r="J28" s="3"/>
      <c r="K28" s="3"/>
    </row>
    <row r="29" spans="1:11" x14ac:dyDescent="0.25">
      <c r="A29" s="15" t="s">
        <v>24</v>
      </c>
      <c r="B29" s="15">
        <v>98459026.75</v>
      </c>
      <c r="C29" s="16">
        <v>120215735.25</v>
      </c>
      <c r="D29" s="16">
        <v>97408392.25</v>
      </c>
      <c r="E29" s="16">
        <f t="shared" ref="E29:E32" si="3">SUM(B29:D29)</f>
        <v>316083154.25</v>
      </c>
      <c r="F29" s="14"/>
      <c r="G29" s="14"/>
      <c r="H29" s="3"/>
      <c r="I29" s="3"/>
      <c r="J29" s="3"/>
      <c r="K29" s="3"/>
    </row>
    <row r="30" spans="1:11" x14ac:dyDescent="0.25">
      <c r="A30" s="15" t="s">
        <v>25</v>
      </c>
      <c r="B30" s="15">
        <v>0</v>
      </c>
      <c r="C30" s="16">
        <v>0</v>
      </c>
      <c r="D30" s="16">
        <v>0</v>
      </c>
      <c r="E30" s="16">
        <f t="shared" si="3"/>
        <v>0</v>
      </c>
      <c r="F30" s="14"/>
      <c r="G30" s="14"/>
      <c r="H30" s="3"/>
      <c r="I30" s="3"/>
      <c r="J30" s="3"/>
      <c r="K30" s="3"/>
    </row>
    <row r="31" spans="1:11" ht="30" x14ac:dyDescent="0.25">
      <c r="A31" s="15" t="s">
        <v>26</v>
      </c>
      <c r="B31" s="15">
        <v>37405583.549999997</v>
      </c>
      <c r="C31" s="16">
        <v>68505431.799999997</v>
      </c>
      <c r="D31" s="16">
        <v>36639177.25</v>
      </c>
      <c r="E31" s="16">
        <f t="shared" si="3"/>
        <v>142550192.59999999</v>
      </c>
      <c r="F31" s="14"/>
      <c r="G31" s="14"/>
      <c r="H31" s="3"/>
      <c r="I31" s="3"/>
      <c r="J31" s="3"/>
      <c r="K31" s="3"/>
    </row>
    <row r="32" spans="1:11" x14ac:dyDescent="0.25">
      <c r="A32" s="15" t="s">
        <v>30</v>
      </c>
      <c r="B32" s="15">
        <v>668037777.73000002</v>
      </c>
      <c r="C32" s="15">
        <v>668037777.73000002</v>
      </c>
      <c r="D32" s="15">
        <v>668037777.73000002</v>
      </c>
      <c r="E32" s="16">
        <f t="shared" si="3"/>
        <v>2004113333.1900001</v>
      </c>
      <c r="F32" s="14"/>
      <c r="G32" s="14"/>
      <c r="H32" s="3"/>
      <c r="I32" s="3"/>
      <c r="J32" s="3"/>
      <c r="K32" s="3"/>
    </row>
    <row r="33" spans="1:11" x14ac:dyDescent="0.25">
      <c r="A33" s="15" t="s">
        <v>9</v>
      </c>
      <c r="B33" s="15"/>
      <c r="C33" s="15"/>
      <c r="D33" s="15"/>
      <c r="E33" s="16"/>
      <c r="F33" s="14"/>
      <c r="G33" s="14"/>
      <c r="H33" s="3"/>
      <c r="I33" s="3"/>
      <c r="J33" s="3"/>
      <c r="K33" s="3"/>
    </row>
    <row r="34" spans="1:11" x14ac:dyDescent="0.25">
      <c r="A34" s="15" t="s">
        <v>43</v>
      </c>
      <c r="B34" s="15"/>
      <c r="C34" s="15"/>
      <c r="D34" s="15"/>
      <c r="E34" s="16"/>
      <c r="F34" s="14"/>
      <c r="G34" s="14"/>
      <c r="H34" s="3"/>
      <c r="I34" s="3"/>
      <c r="J34" s="3"/>
      <c r="K34" s="3"/>
    </row>
    <row r="35" spans="1:11" x14ac:dyDescent="0.25">
      <c r="A35" s="15" t="s">
        <v>90</v>
      </c>
      <c r="B35" s="15"/>
      <c r="C35" s="15"/>
      <c r="D35" s="15"/>
      <c r="E35" s="16"/>
      <c r="F35" s="14"/>
      <c r="G35" s="14"/>
      <c r="H35" s="3"/>
      <c r="I35" s="3"/>
      <c r="J35" s="3"/>
      <c r="K35" s="3"/>
    </row>
    <row r="36" spans="1:11" x14ac:dyDescent="0.25">
      <c r="A36" s="15"/>
      <c r="B36" s="15"/>
      <c r="C36" s="16"/>
      <c r="D36" s="16"/>
      <c r="E36" s="16"/>
      <c r="F36" s="14"/>
      <c r="G36" s="14"/>
      <c r="H36" s="3"/>
      <c r="I36" s="3"/>
    </row>
    <row r="37" spans="1:11" ht="15.75" thickBot="1" x14ac:dyDescent="0.3">
      <c r="A37" s="17" t="s">
        <v>3</v>
      </c>
      <c r="B37" s="17">
        <f>SUM(B28:B36)</f>
        <v>811800286.52999997</v>
      </c>
      <c r="C37" s="17">
        <f>SUM(C28:C36)</f>
        <v>877236900.77999997</v>
      </c>
      <c r="D37" s="17">
        <f>SUM(D28:D36)</f>
        <v>810006408.73000002</v>
      </c>
      <c r="E37" s="17">
        <f>SUM(E27:E36)</f>
        <v>2499043596.04</v>
      </c>
      <c r="F37" s="14"/>
      <c r="G37" s="14"/>
      <c r="H37" s="3"/>
      <c r="I37" s="3"/>
    </row>
    <row r="38" spans="1:11" ht="15.75" thickTop="1" x14ac:dyDescent="0.25">
      <c r="A38" s="32" t="s">
        <v>87</v>
      </c>
      <c r="B38" s="55"/>
      <c r="C38" s="55"/>
      <c r="D38" s="55"/>
      <c r="E38" s="55"/>
      <c r="F38" s="14"/>
      <c r="G38" s="14"/>
      <c r="H38" s="3"/>
      <c r="I38" s="3"/>
    </row>
    <row r="39" spans="1:11" x14ac:dyDescent="0.25">
      <c r="A39" s="55"/>
      <c r="B39" s="55"/>
      <c r="C39" s="55"/>
      <c r="D39" s="55"/>
      <c r="E39" s="55"/>
      <c r="F39" s="14"/>
      <c r="G39" s="14"/>
    </row>
    <row r="40" spans="1:11" x14ac:dyDescent="0.25">
      <c r="A40" s="54"/>
      <c r="B40" s="54"/>
      <c r="C40" s="54"/>
      <c r="D40" s="55"/>
      <c r="E40" s="55"/>
      <c r="F40" s="14"/>
      <c r="G40" s="14"/>
    </row>
    <row r="41" spans="1:11" x14ac:dyDescent="0.25">
      <c r="A41" s="90" t="s">
        <v>6</v>
      </c>
      <c r="B41" s="90"/>
      <c r="C41" s="90"/>
      <c r="D41" s="90"/>
      <c r="E41" s="90"/>
      <c r="F41" s="90"/>
      <c r="G41" s="14"/>
    </row>
    <row r="42" spans="1:11" x14ac:dyDescent="0.25">
      <c r="A42" s="90" t="s">
        <v>42</v>
      </c>
      <c r="B42" s="90"/>
      <c r="C42" s="90"/>
      <c r="D42" s="90"/>
      <c r="E42" s="90"/>
      <c r="F42" s="90"/>
      <c r="G42" s="14"/>
    </row>
    <row r="43" spans="1:11" x14ac:dyDescent="0.25">
      <c r="A43" s="90" t="s">
        <v>5</v>
      </c>
      <c r="B43" s="90"/>
      <c r="C43" s="90"/>
      <c r="D43" s="90"/>
      <c r="E43" s="90"/>
      <c r="F43" s="90"/>
      <c r="G43" s="14"/>
    </row>
    <row r="44" spans="1:11" x14ac:dyDescent="0.25">
      <c r="A44" s="60"/>
      <c r="B44" s="60"/>
      <c r="C44" s="60"/>
      <c r="D44" s="60"/>
      <c r="E44" s="60"/>
      <c r="F44" s="14"/>
      <c r="G44" s="14"/>
    </row>
    <row r="45" spans="1:11" s="10" customFormat="1" ht="15.75" thickBot="1" x14ac:dyDescent="0.3">
      <c r="A45" s="61" t="s">
        <v>7</v>
      </c>
      <c r="B45" s="56" t="s">
        <v>45</v>
      </c>
      <c r="C45" s="56" t="s">
        <v>46</v>
      </c>
      <c r="D45" s="56" t="s">
        <v>47</v>
      </c>
      <c r="E45" s="56" t="s">
        <v>52</v>
      </c>
      <c r="F45" s="59"/>
      <c r="G45" s="59"/>
    </row>
    <row r="46" spans="1:11" x14ac:dyDescent="0.25">
      <c r="A46" s="62" t="s">
        <v>8</v>
      </c>
      <c r="B46" s="22">
        <v>668037777.73000002</v>
      </c>
      <c r="C46" s="22">
        <v>668037777.73000002</v>
      </c>
      <c r="D46" s="22">
        <v>668037777.73000002</v>
      </c>
      <c r="E46" s="23">
        <f>+SUM(B46:D46)</f>
        <v>2004113333.1900001</v>
      </c>
      <c r="F46" s="14"/>
      <c r="G46" s="14"/>
    </row>
    <row r="47" spans="1:11" x14ac:dyDescent="0.25">
      <c r="A47" s="62" t="s">
        <v>9</v>
      </c>
      <c r="B47" s="22"/>
      <c r="C47" s="23"/>
      <c r="D47" s="23"/>
      <c r="E47" s="23">
        <f t="shared" ref="E47:E48" si="4">+SUM(B47:D47)</f>
        <v>0</v>
      </c>
      <c r="F47" s="14"/>
      <c r="G47" s="14"/>
    </row>
    <row r="48" spans="1:11" x14ac:dyDescent="0.25">
      <c r="A48" s="62" t="s">
        <v>10</v>
      </c>
      <c r="B48" s="15">
        <v>143762508.80000001</v>
      </c>
      <c r="C48" s="15">
        <v>209199123.05000001</v>
      </c>
      <c r="D48" s="15">
        <v>141968631</v>
      </c>
      <c r="E48" s="23">
        <f t="shared" si="4"/>
        <v>494930262.85000002</v>
      </c>
      <c r="F48" s="14"/>
      <c r="G48" s="14"/>
    </row>
    <row r="49" spans="1:9" x14ac:dyDescent="0.25">
      <c r="A49" s="51" t="s">
        <v>43</v>
      </c>
      <c r="B49" s="15"/>
      <c r="C49" s="15"/>
      <c r="D49" s="15"/>
      <c r="E49" s="24"/>
      <c r="F49" s="14"/>
      <c r="G49" s="14"/>
    </row>
    <row r="50" spans="1:9" x14ac:dyDescent="0.25">
      <c r="A50" s="51" t="s">
        <v>91</v>
      </c>
      <c r="B50" s="15"/>
      <c r="C50" s="15"/>
      <c r="D50" s="15"/>
      <c r="E50" s="24"/>
      <c r="F50" s="14"/>
      <c r="G50" s="14"/>
    </row>
    <row r="51" spans="1:9" ht="15.75" thickBot="1" x14ac:dyDescent="0.3">
      <c r="A51" s="52" t="s">
        <v>3</v>
      </c>
      <c r="B51" s="25">
        <f>SUM(B46:B48)</f>
        <v>811800286.52999997</v>
      </c>
      <c r="C51" s="25">
        <f>SUM(C46:C48)</f>
        <v>877236900.77999997</v>
      </c>
      <c r="D51" s="25">
        <f>SUM(D46:D48)</f>
        <v>810006408.73000002</v>
      </c>
      <c r="E51" s="25">
        <f>SUM(E46:E48)</f>
        <v>2499043596.04</v>
      </c>
      <c r="F51" s="14"/>
      <c r="G51" s="14"/>
    </row>
    <row r="52" spans="1:9" ht="15.75" thickTop="1" x14ac:dyDescent="0.25">
      <c r="A52" s="32" t="s">
        <v>87</v>
      </c>
      <c r="B52" s="55"/>
      <c r="C52" s="55"/>
      <c r="D52" s="55"/>
      <c r="E52" s="55"/>
      <c r="F52" s="14"/>
      <c r="G52" s="14"/>
    </row>
    <row r="53" spans="1:9" x14ac:dyDescent="0.25">
      <c r="A53" s="63"/>
      <c r="B53" s="63"/>
      <c r="C53" s="55"/>
      <c r="D53" s="55"/>
      <c r="E53" s="55"/>
      <c r="F53" s="14"/>
      <c r="G53" s="14"/>
    </row>
    <row r="54" spans="1:9" x14ac:dyDescent="0.25">
      <c r="A54" s="55"/>
      <c r="B54" s="55"/>
      <c r="C54" s="55"/>
      <c r="D54" s="55"/>
      <c r="E54" s="55"/>
      <c r="F54" s="14"/>
      <c r="G54" s="14"/>
    </row>
    <row r="55" spans="1:9" x14ac:dyDescent="0.25">
      <c r="A55" s="90" t="s">
        <v>11</v>
      </c>
      <c r="B55" s="90"/>
      <c r="C55" s="90"/>
      <c r="D55" s="90"/>
      <c r="E55" s="90"/>
      <c r="F55" s="90"/>
      <c r="G55" s="14"/>
    </row>
    <row r="56" spans="1:9" x14ac:dyDescent="0.25">
      <c r="A56" s="90" t="s">
        <v>12</v>
      </c>
      <c r="B56" s="90"/>
      <c r="C56" s="90"/>
      <c r="D56" s="90"/>
      <c r="E56" s="90"/>
      <c r="F56" s="90"/>
      <c r="G56" s="14"/>
    </row>
    <row r="57" spans="1:9" x14ac:dyDescent="0.25">
      <c r="A57" s="90" t="s">
        <v>5</v>
      </c>
      <c r="B57" s="90"/>
      <c r="C57" s="90"/>
      <c r="D57" s="90"/>
      <c r="E57" s="90"/>
      <c r="F57" s="90"/>
      <c r="G57" s="14"/>
    </row>
    <row r="58" spans="1:9" x14ac:dyDescent="0.25">
      <c r="A58" s="60"/>
      <c r="B58" s="60"/>
      <c r="C58" s="60"/>
      <c r="D58" s="60"/>
      <c r="E58" s="60"/>
      <c r="F58" s="14"/>
      <c r="G58" s="14"/>
    </row>
    <row r="59" spans="1:9" s="10" customFormat="1" ht="15.75" thickBot="1" x14ac:dyDescent="0.3">
      <c r="A59" s="56" t="s">
        <v>13</v>
      </c>
      <c r="B59" s="56" t="s">
        <v>45</v>
      </c>
      <c r="C59" s="56" t="s">
        <v>46</v>
      </c>
      <c r="D59" s="56" t="s">
        <v>47</v>
      </c>
      <c r="E59" s="56" t="s">
        <v>52</v>
      </c>
      <c r="F59" s="59"/>
      <c r="G59" s="59"/>
    </row>
    <row r="60" spans="1:9" x14ac:dyDescent="0.25">
      <c r="A60" s="51" t="s">
        <v>14</v>
      </c>
      <c r="B60" s="27">
        <v>-1865429668.0999999</v>
      </c>
      <c r="C60" s="27">
        <v>229397608.90000033</v>
      </c>
      <c r="D60" s="27">
        <v>540540187.54000044</v>
      </c>
      <c r="E60" s="27">
        <f>+B60</f>
        <v>-1865429668.0999999</v>
      </c>
      <c r="F60" s="14"/>
      <c r="G60" s="14"/>
    </row>
    <row r="61" spans="1:9" x14ac:dyDescent="0.25">
      <c r="A61" s="51" t="s">
        <v>15</v>
      </c>
      <c r="B61" s="27">
        <v>2906627563.5300002</v>
      </c>
      <c r="C61" s="27">
        <v>1188379479.4200001</v>
      </c>
      <c r="D61" s="27">
        <v>1139791895.97</v>
      </c>
      <c r="E61" s="27">
        <f>+B61+C61+D61</f>
        <v>5234798938.9200001</v>
      </c>
      <c r="F61" s="14"/>
      <c r="G61" s="97">
        <v>2906627563.5300002</v>
      </c>
      <c r="H61" s="97">
        <v>1188379479.4200001</v>
      </c>
      <c r="I61" s="97">
        <v>1139791895.97</v>
      </c>
    </row>
    <row r="62" spans="1:9" x14ac:dyDescent="0.25">
      <c r="A62" s="51" t="s">
        <v>16</v>
      </c>
      <c r="B62" s="27">
        <v>1041197895.4300003</v>
      </c>
      <c r="C62" s="27">
        <v>1417777088.3200004</v>
      </c>
      <c r="D62" s="27">
        <v>1680332083.5100005</v>
      </c>
      <c r="E62" s="27">
        <f>+E60+E61</f>
        <v>3369369270.8200002</v>
      </c>
      <c r="F62" s="14"/>
      <c r="G62" s="14"/>
    </row>
    <row r="63" spans="1:9" x14ac:dyDescent="0.25">
      <c r="A63" s="51" t="s">
        <v>17</v>
      </c>
      <c r="B63" s="27">
        <v>811800286.52999997</v>
      </c>
      <c r="C63" s="27">
        <v>877236900.77999997</v>
      </c>
      <c r="D63" s="27">
        <v>810006408.73000002</v>
      </c>
      <c r="E63" s="27">
        <f t="shared" ref="E63" si="5">+E51</f>
        <v>2499043596.04</v>
      </c>
      <c r="F63" s="14"/>
      <c r="G63" s="14"/>
    </row>
    <row r="64" spans="1:9" x14ac:dyDescent="0.25">
      <c r="A64" s="51" t="s">
        <v>44</v>
      </c>
      <c r="B64" s="27">
        <v>229397608.90000033</v>
      </c>
      <c r="C64" s="27">
        <v>540540187.54000044</v>
      </c>
      <c r="D64" s="27">
        <v>870325674.78000045</v>
      </c>
      <c r="E64" s="27">
        <f>+E61-E63</f>
        <v>2735755342.8800001</v>
      </c>
      <c r="F64" s="14"/>
      <c r="G64" s="14"/>
    </row>
    <row r="65" spans="1:5" ht="15.75" thickBot="1" x14ac:dyDescent="0.3">
      <c r="A65" s="21"/>
      <c r="B65" s="21"/>
      <c r="C65" s="21"/>
      <c r="D65" s="21"/>
      <c r="E65" s="21"/>
    </row>
    <row r="66" spans="1:5" ht="15.75" thickTop="1" x14ac:dyDescent="0.25">
      <c r="A66" s="91" t="s">
        <v>87</v>
      </c>
      <c r="B66" s="92"/>
      <c r="C66" s="92"/>
      <c r="D66" s="92"/>
      <c r="E66" s="92"/>
    </row>
    <row r="67" spans="1:5" x14ac:dyDescent="0.25">
      <c r="A67" s="1"/>
      <c r="B67" s="1"/>
      <c r="C67" s="1"/>
      <c r="D67" s="2"/>
      <c r="E67" s="2"/>
    </row>
    <row r="68" spans="1:5" x14ac:dyDescent="0.25">
      <c r="B68" s="26"/>
    </row>
    <row r="70" spans="1:5" x14ac:dyDescent="0.25">
      <c r="A70" s="88" t="s">
        <v>92</v>
      </c>
    </row>
    <row r="71" spans="1:5" x14ac:dyDescent="0.25">
      <c r="A71" s="88" t="s">
        <v>93</v>
      </c>
    </row>
    <row r="72" spans="1:5" x14ac:dyDescent="0.25">
      <c r="A72" s="88" t="s">
        <v>94</v>
      </c>
    </row>
  </sheetData>
  <mergeCells count="15">
    <mergeCell ref="A56:F56"/>
    <mergeCell ref="A57:F57"/>
    <mergeCell ref="A66:E66"/>
    <mergeCell ref="A23:E23"/>
    <mergeCell ref="A24:E24"/>
    <mergeCell ref="A41:F41"/>
    <mergeCell ref="A42:F42"/>
    <mergeCell ref="A43:F43"/>
    <mergeCell ref="A55:F55"/>
    <mergeCell ref="A22:E22"/>
    <mergeCell ref="A1:B1"/>
    <mergeCell ref="C1:D1"/>
    <mergeCell ref="E1:F1"/>
    <mergeCell ref="A8:G8"/>
    <mergeCell ref="A9:G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B43" workbookViewId="0">
      <selection activeCell="G60" sqref="G60"/>
    </sheetView>
  </sheetViews>
  <sheetFormatPr baseColWidth="10" defaultRowHeight="15" x14ac:dyDescent="0.25"/>
  <cols>
    <col min="1" max="1" width="50" style="69" customWidth="1"/>
    <col min="2" max="2" width="41" style="69" customWidth="1"/>
    <col min="3" max="5" width="16.140625" style="69" bestFit="1" customWidth="1"/>
    <col min="6" max="6" width="15.85546875" style="69" customWidth="1"/>
    <col min="7" max="7" width="19.5703125" style="69" customWidth="1"/>
    <col min="8" max="9" width="15.28515625" style="69" bestFit="1" customWidth="1"/>
    <col min="10" max="16384" width="11.42578125" style="69"/>
  </cols>
  <sheetData>
    <row r="1" spans="1:14" x14ac:dyDescent="0.25">
      <c r="A1" s="89" t="s">
        <v>37</v>
      </c>
      <c r="B1" s="89"/>
      <c r="C1" s="89"/>
      <c r="D1" s="89"/>
      <c r="E1" s="89"/>
      <c r="F1" s="89"/>
    </row>
    <row r="2" spans="1:14" x14ac:dyDescent="0.25">
      <c r="A2" s="80" t="s">
        <v>74</v>
      </c>
      <c r="B2" s="58" t="s">
        <v>75</v>
      </c>
      <c r="C2" s="80"/>
      <c r="D2" s="58"/>
      <c r="E2" s="80"/>
      <c r="F2" s="58"/>
    </row>
    <row r="3" spans="1:14" x14ac:dyDescent="0.25">
      <c r="A3" s="80" t="s">
        <v>76</v>
      </c>
      <c r="B3" s="58" t="s">
        <v>77</v>
      </c>
      <c r="C3" s="80"/>
      <c r="D3" s="58"/>
      <c r="E3" s="80"/>
      <c r="F3" s="58"/>
      <c r="G3" s="70"/>
    </row>
    <row r="4" spans="1:14" x14ac:dyDescent="0.25">
      <c r="A4" s="80" t="s">
        <v>78</v>
      </c>
      <c r="B4" s="58" t="s">
        <v>79</v>
      </c>
      <c r="C4" s="80"/>
      <c r="D4" s="58"/>
      <c r="E4" s="80"/>
      <c r="F4" s="58"/>
      <c r="G4" s="70"/>
    </row>
    <row r="5" spans="1:14" x14ac:dyDescent="0.25">
      <c r="A5" s="80" t="s">
        <v>80</v>
      </c>
      <c r="B5" s="58" t="s">
        <v>86</v>
      </c>
      <c r="C5" s="80"/>
      <c r="D5" s="58"/>
      <c r="E5" s="80"/>
      <c r="F5" s="58"/>
      <c r="G5" s="70"/>
    </row>
    <row r="6" spans="1:14" x14ac:dyDescent="0.25">
      <c r="A6" s="71"/>
      <c r="B6" s="71"/>
      <c r="C6" s="71"/>
      <c r="D6" s="71"/>
      <c r="E6" s="71"/>
      <c r="F6" s="71"/>
      <c r="G6" s="70"/>
    </row>
    <row r="7" spans="1:14" x14ac:dyDescent="0.25">
      <c r="B7" s="70"/>
      <c r="C7" s="70"/>
      <c r="D7" s="70"/>
      <c r="E7" s="70"/>
      <c r="F7" s="70"/>
      <c r="G7" s="70"/>
    </row>
    <row r="8" spans="1:14" x14ac:dyDescent="0.25">
      <c r="A8" s="95" t="s">
        <v>0</v>
      </c>
      <c r="B8" s="95"/>
      <c r="C8" s="95"/>
      <c r="D8" s="95"/>
      <c r="E8" s="95"/>
      <c r="F8" s="95"/>
      <c r="G8" s="70"/>
    </row>
    <row r="9" spans="1:14" x14ac:dyDescent="0.25">
      <c r="A9" s="95" t="s">
        <v>1</v>
      </c>
      <c r="B9" s="95"/>
      <c r="C9" s="95"/>
      <c r="D9" s="95"/>
      <c r="E9" s="95"/>
      <c r="F9" s="95"/>
      <c r="G9" s="70"/>
    </row>
    <row r="10" spans="1:14" x14ac:dyDescent="0.25">
      <c r="A10" s="72"/>
      <c r="B10" s="72"/>
      <c r="C10" s="72"/>
      <c r="D10" s="73"/>
      <c r="E10" s="73"/>
      <c r="F10" s="73"/>
      <c r="G10" s="73"/>
    </row>
    <row r="11" spans="1:14" ht="30.75" thickBot="1" x14ac:dyDescent="0.3">
      <c r="A11" s="56" t="s">
        <v>95</v>
      </c>
      <c r="B11" s="56" t="s">
        <v>2</v>
      </c>
      <c r="C11" s="56" t="s">
        <v>58</v>
      </c>
      <c r="D11" s="56" t="s">
        <v>59</v>
      </c>
      <c r="E11" s="56" t="s">
        <v>60</v>
      </c>
      <c r="F11" s="56" t="s">
        <v>38</v>
      </c>
      <c r="G11" s="56" t="s">
        <v>56</v>
      </c>
    </row>
    <row r="12" spans="1:14" x14ac:dyDescent="0.25">
      <c r="A12" s="66"/>
      <c r="B12" s="66"/>
      <c r="C12" s="66"/>
      <c r="D12" s="66"/>
      <c r="E12" s="66"/>
      <c r="F12" s="66"/>
      <c r="G12" s="66"/>
    </row>
    <row r="13" spans="1:14" x14ac:dyDescent="0.25">
      <c r="A13" s="68" t="s">
        <v>18</v>
      </c>
      <c r="B13" s="15" t="s">
        <v>19</v>
      </c>
      <c r="C13" s="47">
        <v>705</v>
      </c>
      <c r="D13" s="47">
        <v>704</v>
      </c>
      <c r="E13" s="47">
        <v>700</v>
      </c>
      <c r="F13" s="47">
        <f>+AVERAGE(C13:E13)</f>
        <v>703</v>
      </c>
      <c r="G13" s="47">
        <f>+SUM(C13:E13)</f>
        <v>2109</v>
      </c>
      <c r="I13" s="93"/>
      <c r="J13" s="93"/>
      <c r="K13" s="93"/>
      <c r="L13" s="93"/>
      <c r="M13" s="93"/>
      <c r="N13" s="93"/>
    </row>
    <row r="14" spans="1:14" x14ac:dyDescent="0.25">
      <c r="A14" s="68" t="s">
        <v>24</v>
      </c>
      <c r="B14" s="15" t="s">
        <v>19</v>
      </c>
      <c r="C14" s="47">
        <v>1750</v>
      </c>
      <c r="D14" s="47">
        <v>1592</v>
      </c>
      <c r="E14" s="47">
        <v>1609</v>
      </c>
      <c r="F14" s="47">
        <f t="shared" ref="F14:F16" si="0">+AVERAGE(C14:E14)</f>
        <v>1650.3333333333333</v>
      </c>
      <c r="G14" s="47">
        <f t="shared" ref="G14:G16" si="1">+SUM(C14:E14)</f>
        <v>4951</v>
      </c>
      <c r="I14" s="94"/>
      <c r="J14" s="94"/>
      <c r="K14" s="94"/>
      <c r="L14" s="94"/>
      <c r="M14" s="94"/>
      <c r="N14" s="94"/>
    </row>
    <row r="15" spans="1:14" ht="30" customHeight="1" x14ac:dyDescent="0.25">
      <c r="A15" s="68" t="s">
        <v>25</v>
      </c>
      <c r="B15" s="15" t="s">
        <v>19</v>
      </c>
      <c r="C15" s="47">
        <v>0</v>
      </c>
      <c r="D15" s="47">
        <v>0</v>
      </c>
      <c r="E15" s="47">
        <v>0</v>
      </c>
      <c r="F15" s="47"/>
      <c r="G15" s="47">
        <f t="shared" si="1"/>
        <v>0</v>
      </c>
      <c r="I15" s="94"/>
      <c r="J15" s="94"/>
      <c r="K15" s="94"/>
      <c r="L15" s="94"/>
      <c r="M15" s="94"/>
      <c r="N15" s="94"/>
    </row>
    <row r="16" spans="1:14" ht="15" customHeight="1" x14ac:dyDescent="0.25">
      <c r="A16" s="68" t="s">
        <v>26</v>
      </c>
      <c r="B16" s="57" t="s">
        <v>19</v>
      </c>
      <c r="C16" s="47">
        <v>715</v>
      </c>
      <c r="D16" s="47">
        <v>615</v>
      </c>
      <c r="E16" s="47">
        <v>619</v>
      </c>
      <c r="F16" s="47">
        <f t="shared" si="0"/>
        <v>649.66666666666663</v>
      </c>
      <c r="G16" s="47">
        <f t="shared" si="1"/>
        <v>1949</v>
      </c>
    </row>
    <row r="17" spans="1:7" x14ac:dyDescent="0.25">
      <c r="A17" s="47"/>
      <c r="B17" s="47"/>
      <c r="C17" s="47"/>
      <c r="D17" s="47"/>
      <c r="E17" s="47"/>
      <c r="F17" s="47"/>
      <c r="G17" s="47"/>
    </row>
    <row r="18" spans="1:7" ht="15.75" thickBot="1" x14ac:dyDescent="0.3">
      <c r="A18" s="48" t="s">
        <v>3</v>
      </c>
      <c r="B18" s="48"/>
      <c r="C18" s="48">
        <f>SUM(C15:C17)</f>
        <v>715</v>
      </c>
      <c r="D18" s="48">
        <f>SUM(D15:D17)</f>
        <v>615</v>
      </c>
      <c r="E18" s="48">
        <f>SUM(E15:E17)</f>
        <v>619</v>
      </c>
      <c r="F18" s="48">
        <f>SUM(F15:F17)</f>
        <v>649.66666666666663</v>
      </c>
      <c r="G18" s="48">
        <f>+SUM(G13:G16)</f>
        <v>9009</v>
      </c>
    </row>
    <row r="19" spans="1:7" ht="15.75" thickTop="1" x14ac:dyDescent="0.25">
      <c r="A19" s="72" t="s">
        <v>61</v>
      </c>
      <c r="B19" s="72"/>
      <c r="C19" s="72"/>
      <c r="D19" s="73"/>
      <c r="E19" s="73"/>
      <c r="F19" s="73"/>
      <c r="G19" s="73"/>
    </row>
    <row r="20" spans="1:7" x14ac:dyDescent="0.25">
      <c r="A20" s="75"/>
      <c r="B20" s="75"/>
      <c r="C20" s="75"/>
      <c r="D20" s="75"/>
      <c r="E20" s="75"/>
      <c r="F20" s="73"/>
      <c r="G20" s="73"/>
    </row>
    <row r="21" spans="1:7" x14ac:dyDescent="0.25">
      <c r="A21" s="75"/>
      <c r="B21" s="75"/>
      <c r="C21" s="75"/>
      <c r="D21" s="75"/>
      <c r="E21" s="75"/>
      <c r="F21" s="73"/>
      <c r="G21" s="73"/>
    </row>
    <row r="22" spans="1:7" x14ac:dyDescent="0.25">
      <c r="A22" s="95" t="s">
        <v>4</v>
      </c>
      <c r="B22" s="95"/>
      <c r="C22" s="95"/>
      <c r="D22" s="95"/>
      <c r="E22" s="95"/>
      <c r="F22" s="95"/>
      <c r="G22" s="73"/>
    </row>
    <row r="23" spans="1:7" x14ac:dyDescent="0.25">
      <c r="A23" s="95" t="s">
        <v>49</v>
      </c>
      <c r="B23" s="95"/>
      <c r="C23" s="95"/>
      <c r="D23" s="95"/>
      <c r="E23" s="95"/>
      <c r="F23" s="95"/>
      <c r="G23" s="72"/>
    </row>
    <row r="24" spans="1:7" x14ac:dyDescent="0.25">
      <c r="A24" s="95" t="s">
        <v>5</v>
      </c>
      <c r="B24" s="95"/>
      <c r="C24" s="95"/>
      <c r="D24" s="95"/>
      <c r="E24" s="95"/>
      <c r="F24" s="95"/>
      <c r="G24" s="72"/>
    </row>
    <row r="25" spans="1:7" s="76" customFormat="1" x14ac:dyDescent="0.25">
      <c r="A25" s="70"/>
      <c r="B25" s="70"/>
      <c r="C25" s="70"/>
      <c r="D25" s="70"/>
      <c r="E25" s="70"/>
      <c r="F25" s="70"/>
      <c r="G25" s="72"/>
    </row>
    <row r="26" spans="1:7" ht="15.75" thickBot="1" x14ac:dyDescent="0.3">
      <c r="A26" s="56" t="s">
        <v>95</v>
      </c>
      <c r="B26" s="56" t="s">
        <v>58</v>
      </c>
      <c r="C26" s="56" t="s">
        <v>59</v>
      </c>
      <c r="D26" s="56" t="s">
        <v>60</v>
      </c>
      <c r="E26" s="56" t="s">
        <v>56</v>
      </c>
      <c r="F26" s="66"/>
    </row>
    <row r="27" spans="1:7" x14ac:dyDescent="0.25">
      <c r="A27" s="68"/>
      <c r="B27" s="47"/>
      <c r="C27" s="47"/>
      <c r="D27" s="47"/>
      <c r="E27" s="47"/>
      <c r="F27" s="47"/>
    </row>
    <row r="28" spans="1:7" x14ac:dyDescent="0.25">
      <c r="A28" s="68" t="s">
        <v>18</v>
      </c>
      <c r="B28" s="47">
        <v>7890940</v>
      </c>
      <c r="C28" s="47">
        <v>7701376.5</v>
      </c>
      <c r="D28" s="47">
        <v>7871472.75</v>
      </c>
      <c r="E28" s="47">
        <f>+SUM(B28:D28)</f>
        <v>23463789.25</v>
      </c>
      <c r="F28" s="47"/>
    </row>
    <row r="29" spans="1:7" x14ac:dyDescent="0.25">
      <c r="A29" s="68" t="s">
        <v>24</v>
      </c>
      <c r="B29" s="47">
        <v>109389393.75</v>
      </c>
      <c r="C29" s="47">
        <v>97564886.25</v>
      </c>
      <c r="D29" s="47">
        <v>99907625.75</v>
      </c>
      <c r="E29" s="47">
        <f t="shared" ref="E29:E35" si="2">+SUM(B29:D29)</f>
        <v>306861905.75</v>
      </c>
      <c r="F29" s="47"/>
    </row>
    <row r="30" spans="1:7" x14ac:dyDescent="0.25">
      <c r="A30" s="68" t="s">
        <v>25</v>
      </c>
      <c r="B30" s="47"/>
      <c r="C30" s="47"/>
      <c r="D30" s="47">
        <v>513578107.99000001</v>
      </c>
      <c r="E30" s="47">
        <f t="shared" si="2"/>
        <v>513578107.99000001</v>
      </c>
      <c r="F30" s="47"/>
    </row>
    <row r="31" spans="1:7" ht="30" x14ac:dyDescent="0.25">
      <c r="A31" s="68" t="s">
        <v>26</v>
      </c>
      <c r="B31" s="47">
        <v>42618794</v>
      </c>
      <c r="C31" s="47">
        <v>36806489</v>
      </c>
      <c r="D31" s="47">
        <v>38030552.25</v>
      </c>
      <c r="E31" s="47">
        <f t="shared" si="2"/>
        <v>117455835.25</v>
      </c>
      <c r="F31" s="47"/>
    </row>
    <row r="32" spans="1:7" x14ac:dyDescent="0.25">
      <c r="A32" s="74" t="s">
        <v>30</v>
      </c>
      <c r="B32" s="47">
        <v>683761650.98000002</v>
      </c>
      <c r="C32" s="47">
        <v>683761650.98000002</v>
      </c>
      <c r="D32" s="47">
        <v>683761650.98000002</v>
      </c>
      <c r="E32" s="47">
        <f>+SUM(B32:D32)</f>
        <v>2051284952.9400001</v>
      </c>
      <c r="F32" s="47"/>
    </row>
    <row r="33" spans="1:8" x14ac:dyDescent="0.25">
      <c r="A33" s="68" t="s">
        <v>9</v>
      </c>
      <c r="B33" s="47"/>
      <c r="C33" s="47"/>
      <c r="D33" s="47">
        <v>8295625.75</v>
      </c>
      <c r="E33" s="47">
        <f t="shared" si="2"/>
        <v>8295625.75</v>
      </c>
      <c r="F33" s="47"/>
    </row>
    <row r="34" spans="1:8" x14ac:dyDescent="0.25">
      <c r="A34" s="68" t="s">
        <v>43</v>
      </c>
      <c r="B34" s="47"/>
      <c r="C34" s="47"/>
      <c r="D34" s="47">
        <v>13252847.789999999</v>
      </c>
      <c r="E34" s="47">
        <f t="shared" si="2"/>
        <v>13252847.789999999</v>
      </c>
      <c r="F34" s="47"/>
    </row>
    <row r="35" spans="1:8" x14ac:dyDescent="0.25">
      <c r="A35" s="68" t="s">
        <v>90</v>
      </c>
      <c r="B35" s="47"/>
      <c r="C35" s="47"/>
      <c r="D35" s="47">
        <v>2642850</v>
      </c>
      <c r="E35" s="47">
        <f t="shared" si="2"/>
        <v>2642850</v>
      </c>
      <c r="F35" s="47"/>
    </row>
    <row r="36" spans="1:8" x14ac:dyDescent="0.25">
      <c r="A36" s="47"/>
      <c r="B36" s="47"/>
      <c r="C36" s="47"/>
      <c r="D36" s="47"/>
      <c r="E36" s="47"/>
      <c r="F36" s="47"/>
    </row>
    <row r="37" spans="1:8" ht="15.75" thickBot="1" x14ac:dyDescent="0.3">
      <c r="A37" s="48" t="s">
        <v>3</v>
      </c>
      <c r="B37" s="48">
        <f>SUM(B28:B36)</f>
        <v>843660778.73000002</v>
      </c>
      <c r="C37" s="48">
        <f t="shared" ref="C37:D37" si="3">SUM(C28:C36)</f>
        <v>825834402.73000002</v>
      </c>
      <c r="D37" s="48">
        <f t="shared" si="3"/>
        <v>1367340733.26</v>
      </c>
      <c r="E37" s="48">
        <f>SUM(E28:E36)</f>
        <v>3036835914.7200003</v>
      </c>
      <c r="F37" s="47"/>
    </row>
    <row r="38" spans="1:8" ht="15.75" thickTop="1" x14ac:dyDescent="0.25">
      <c r="A38" s="72" t="s">
        <v>61</v>
      </c>
      <c r="B38" s="47"/>
      <c r="C38" s="47"/>
      <c r="D38" s="47"/>
      <c r="E38" s="47"/>
      <c r="F38" s="47"/>
    </row>
    <row r="39" spans="1:8" x14ac:dyDescent="0.25">
      <c r="A39" s="47"/>
      <c r="B39" s="47"/>
      <c r="C39" s="47"/>
      <c r="D39" s="47"/>
      <c r="E39" s="47"/>
      <c r="F39" s="47"/>
    </row>
    <row r="40" spans="1:8" x14ac:dyDescent="0.25">
      <c r="A40" s="73"/>
      <c r="B40" s="73"/>
      <c r="C40" s="73"/>
      <c r="D40" s="73"/>
      <c r="E40" s="73"/>
      <c r="F40" s="73"/>
      <c r="G40" s="73"/>
    </row>
    <row r="41" spans="1:8" x14ac:dyDescent="0.25">
      <c r="A41" s="95" t="s">
        <v>6</v>
      </c>
      <c r="B41" s="95"/>
      <c r="C41" s="95"/>
      <c r="D41" s="95"/>
      <c r="E41" s="95"/>
      <c r="F41" s="82"/>
      <c r="G41" s="73"/>
    </row>
    <row r="42" spans="1:8" x14ac:dyDescent="0.25">
      <c r="A42" s="95" t="s">
        <v>50</v>
      </c>
      <c r="B42" s="95"/>
      <c r="C42" s="95"/>
      <c r="D42" s="95"/>
      <c r="E42" s="95"/>
      <c r="F42" s="82"/>
      <c r="G42" s="72"/>
    </row>
    <row r="43" spans="1:8" x14ac:dyDescent="0.25">
      <c r="A43" s="95" t="s">
        <v>5</v>
      </c>
      <c r="B43" s="95"/>
      <c r="C43" s="95"/>
      <c r="D43" s="95"/>
      <c r="E43" s="95"/>
      <c r="F43" s="82"/>
      <c r="G43" s="72"/>
    </row>
    <row r="44" spans="1:8" x14ac:dyDescent="0.25">
      <c r="A44" s="70"/>
      <c r="B44" s="70"/>
      <c r="C44" s="70"/>
      <c r="D44" s="70"/>
      <c r="E44" s="70"/>
      <c r="F44" s="70"/>
      <c r="G44" s="72"/>
      <c r="H44" s="76"/>
    </row>
    <row r="45" spans="1:8" ht="15.75" thickBot="1" x14ac:dyDescent="0.3">
      <c r="A45" s="61" t="s">
        <v>7</v>
      </c>
      <c r="B45" s="56" t="s">
        <v>58</v>
      </c>
      <c r="C45" s="56" t="s">
        <v>59</v>
      </c>
      <c r="D45" s="56" t="s">
        <v>60</v>
      </c>
      <c r="E45" s="56" t="s">
        <v>56</v>
      </c>
    </row>
    <row r="46" spans="1:8" x14ac:dyDescent="0.25">
      <c r="A46" s="51" t="s">
        <v>8</v>
      </c>
      <c r="B46" s="49">
        <v>683761650.98000002</v>
      </c>
      <c r="C46" s="49">
        <v>683761650.98000002</v>
      </c>
      <c r="D46" s="49">
        <v>683761650.98000002</v>
      </c>
      <c r="E46" s="49">
        <f>+SUM(B46:D46)</f>
        <v>2051284952.9400001</v>
      </c>
    </row>
    <row r="47" spans="1:8" x14ac:dyDescent="0.25">
      <c r="A47" s="51" t="s">
        <v>9</v>
      </c>
      <c r="B47" s="49"/>
      <c r="C47" s="49"/>
      <c r="D47" s="49">
        <v>8295622.75</v>
      </c>
      <c r="E47" s="49">
        <f t="shared" ref="E47:E50" si="4">+SUM(B47:D47)</f>
        <v>8295622.75</v>
      </c>
    </row>
    <row r="48" spans="1:8" x14ac:dyDescent="0.25">
      <c r="A48" s="51" t="s">
        <v>43</v>
      </c>
      <c r="B48" s="50">
        <v>159899127.75</v>
      </c>
      <c r="C48" s="50">
        <v>142072751.75</v>
      </c>
      <c r="D48" s="50">
        <v>152233904.34999999</v>
      </c>
      <c r="E48" s="49">
        <f t="shared" si="4"/>
        <v>454205783.85000002</v>
      </c>
    </row>
    <row r="49" spans="1:9" x14ac:dyDescent="0.25">
      <c r="A49" s="51" t="s">
        <v>10</v>
      </c>
      <c r="B49" s="50"/>
      <c r="C49" s="50">
        <v>507060895.07999998</v>
      </c>
      <c r="D49" s="50">
        <v>13252847.789999999</v>
      </c>
      <c r="E49" s="49">
        <f t="shared" si="4"/>
        <v>520313742.87</v>
      </c>
    </row>
    <row r="50" spans="1:9" x14ac:dyDescent="0.25">
      <c r="A50" s="51" t="s">
        <v>91</v>
      </c>
      <c r="B50" s="50"/>
      <c r="C50" s="50"/>
      <c r="D50" s="50">
        <v>2642850</v>
      </c>
      <c r="E50" s="49">
        <f t="shared" si="4"/>
        <v>2642850</v>
      </c>
    </row>
    <row r="51" spans="1:9" ht="15.75" thickBot="1" x14ac:dyDescent="0.3">
      <c r="A51" s="52" t="s">
        <v>3</v>
      </c>
      <c r="B51" s="25">
        <f>+SUM(B46:B50)</f>
        <v>843660778.73000002</v>
      </c>
      <c r="C51" s="25">
        <f>+SUM(C46:C50)</f>
        <v>1332895297.8099999</v>
      </c>
      <c r="D51" s="25">
        <f t="shared" ref="D51:E51" si="5">+SUM(D46:D50)</f>
        <v>860186875.87</v>
      </c>
      <c r="E51" s="25">
        <f t="shared" si="5"/>
        <v>3036742952.4099998</v>
      </c>
    </row>
    <row r="52" spans="1:9" ht="15.75" thickTop="1" x14ac:dyDescent="0.25">
      <c r="A52" s="72" t="s">
        <v>61</v>
      </c>
      <c r="B52" s="83"/>
      <c r="C52" s="83"/>
      <c r="D52" s="83"/>
      <c r="E52" s="83"/>
    </row>
    <row r="53" spans="1:9" x14ac:dyDescent="0.25">
      <c r="A53" s="84"/>
      <c r="B53" s="83"/>
      <c r="C53" s="83"/>
      <c r="D53" s="83"/>
      <c r="E53" s="83"/>
    </row>
    <row r="54" spans="1:9" x14ac:dyDescent="0.25">
      <c r="A54" s="73"/>
      <c r="B54" s="73"/>
      <c r="C54" s="73"/>
      <c r="D54" s="73"/>
      <c r="E54" s="73"/>
      <c r="F54" s="73"/>
      <c r="G54" s="73"/>
    </row>
    <row r="55" spans="1:9" x14ac:dyDescent="0.25">
      <c r="A55" s="95" t="s">
        <v>11</v>
      </c>
      <c r="B55" s="95"/>
      <c r="C55" s="95"/>
      <c r="D55" s="95"/>
      <c r="E55" s="95"/>
      <c r="F55" s="95"/>
      <c r="G55" s="72"/>
    </row>
    <row r="56" spans="1:9" x14ac:dyDescent="0.25">
      <c r="A56" s="95" t="s">
        <v>12</v>
      </c>
      <c r="B56" s="95"/>
      <c r="C56" s="95"/>
      <c r="D56" s="95"/>
      <c r="E56" s="95"/>
      <c r="F56" s="95"/>
      <c r="G56" s="72"/>
    </row>
    <row r="57" spans="1:9" x14ac:dyDescent="0.25">
      <c r="A57" s="95" t="s">
        <v>5</v>
      </c>
      <c r="B57" s="95"/>
      <c r="C57" s="95"/>
      <c r="D57" s="95"/>
      <c r="E57" s="95"/>
      <c r="F57" s="95"/>
      <c r="G57" s="77"/>
    </row>
    <row r="58" spans="1:9" x14ac:dyDescent="0.25">
      <c r="A58" s="72"/>
      <c r="B58" s="72"/>
      <c r="C58" s="72"/>
      <c r="D58" s="72"/>
      <c r="E58" s="72"/>
      <c r="F58" s="72"/>
      <c r="G58" s="72"/>
    </row>
    <row r="59" spans="1:9" ht="15.75" thickBot="1" x14ac:dyDescent="0.3">
      <c r="A59" s="56" t="s">
        <v>13</v>
      </c>
      <c r="B59" s="56" t="s">
        <v>58</v>
      </c>
      <c r="C59" s="56" t="s">
        <v>59</v>
      </c>
      <c r="D59" s="56" t="s">
        <v>60</v>
      </c>
      <c r="E59" s="56" t="s">
        <v>56</v>
      </c>
    </row>
    <row r="60" spans="1:9" x14ac:dyDescent="0.25">
      <c r="A60" s="51" t="s">
        <v>14</v>
      </c>
      <c r="B60" s="51">
        <v>2735755342.8800001</v>
      </c>
      <c r="C60" s="51">
        <v>3064562013.5700002</v>
      </c>
      <c r="D60" s="51">
        <v>3382730799.9700003</v>
      </c>
      <c r="E60" s="51">
        <f>B60</f>
        <v>2735755342.8800001</v>
      </c>
      <c r="G60" s="98" t="s">
        <v>96</v>
      </c>
    </row>
    <row r="61" spans="1:9" x14ac:dyDescent="0.25">
      <c r="A61" s="51" t="s">
        <v>15</v>
      </c>
      <c r="B61" s="51">
        <v>1172467449.4200001</v>
      </c>
      <c r="C61" s="51">
        <v>1144003189.1300001</v>
      </c>
      <c r="D61" s="51">
        <v>1216085932.8900001</v>
      </c>
      <c r="E61" s="51">
        <f>+D61+C61+B61</f>
        <v>3532556571.4400005</v>
      </c>
      <c r="G61" s="97">
        <v>0</v>
      </c>
      <c r="H61" s="97">
        <v>2316470638.5500002</v>
      </c>
      <c r="I61" s="97">
        <v>1216085932.8900001</v>
      </c>
    </row>
    <row r="62" spans="1:9" x14ac:dyDescent="0.25">
      <c r="A62" s="51" t="s">
        <v>16</v>
      </c>
      <c r="B62" s="51">
        <v>3908222792.3000002</v>
      </c>
      <c r="C62" s="51">
        <v>4208565202.7000003</v>
      </c>
      <c r="D62" s="51">
        <v>4598816732.8600006</v>
      </c>
      <c r="E62" s="51">
        <f>+E61+E60</f>
        <v>6268311914.3200006</v>
      </c>
    </row>
    <row r="63" spans="1:9" x14ac:dyDescent="0.25">
      <c r="A63" s="51" t="s">
        <v>17</v>
      </c>
      <c r="B63" s="51">
        <v>843660778.73000002</v>
      </c>
      <c r="C63" s="51"/>
      <c r="D63" s="51"/>
      <c r="E63" s="51">
        <f>SUM(B63:D63)</f>
        <v>843660778.73000002</v>
      </c>
    </row>
    <row r="64" spans="1:9" x14ac:dyDescent="0.25">
      <c r="A64" s="51" t="s">
        <v>51</v>
      </c>
      <c r="B64" s="51">
        <v>3064562013.5700002</v>
      </c>
      <c r="C64" s="51">
        <v>3382730799.9700003</v>
      </c>
      <c r="D64" s="51">
        <v>3738629856.9900007</v>
      </c>
      <c r="E64" s="51">
        <f>E62-E63</f>
        <v>5424651135.5900002</v>
      </c>
    </row>
    <row r="65" spans="1:7" ht="15.75" thickBot="1" x14ac:dyDescent="0.3">
      <c r="A65" s="85"/>
      <c r="B65" s="85"/>
      <c r="C65" s="85"/>
      <c r="D65" s="85"/>
      <c r="E65" s="85"/>
      <c r="F65" s="73"/>
      <c r="G65" s="73"/>
    </row>
    <row r="66" spans="1:7" ht="15.75" thickTop="1" x14ac:dyDescent="0.25">
      <c r="A66" s="72" t="s">
        <v>61</v>
      </c>
      <c r="B66" s="78"/>
      <c r="C66" s="78"/>
      <c r="D66" s="78"/>
      <c r="E66" s="78"/>
      <c r="F66" s="78"/>
      <c r="G66" s="51"/>
    </row>
    <row r="67" spans="1:7" x14ac:dyDescent="0.25">
      <c r="A67" s="72"/>
      <c r="B67" s="72"/>
      <c r="C67" s="72"/>
      <c r="D67" s="73"/>
      <c r="E67" s="73"/>
      <c r="F67" s="73"/>
      <c r="G67" s="73"/>
    </row>
    <row r="70" spans="1:7" x14ac:dyDescent="0.25">
      <c r="A70" s="88" t="s">
        <v>92</v>
      </c>
    </row>
    <row r="71" spans="1:7" x14ac:dyDescent="0.25">
      <c r="A71" s="88" t="s">
        <v>93</v>
      </c>
    </row>
    <row r="72" spans="1:7" x14ac:dyDescent="0.25">
      <c r="A72" s="88" t="s">
        <v>94</v>
      </c>
    </row>
  </sheetData>
  <mergeCells count="17">
    <mergeCell ref="A8:F8"/>
    <mergeCell ref="A9:F9"/>
    <mergeCell ref="A1:B1"/>
    <mergeCell ref="C1:D1"/>
    <mergeCell ref="E1:F1"/>
    <mergeCell ref="I13:N13"/>
    <mergeCell ref="I14:N14"/>
    <mergeCell ref="I15:N15"/>
    <mergeCell ref="A22:F22"/>
    <mergeCell ref="A57:F57"/>
    <mergeCell ref="A24:F24"/>
    <mergeCell ref="A41:E41"/>
    <mergeCell ref="A42:E42"/>
    <mergeCell ref="A43:E43"/>
    <mergeCell ref="A55:F55"/>
    <mergeCell ref="A56:F56"/>
    <mergeCell ref="A23:F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opLeftCell="B46" workbookViewId="0">
      <selection activeCell="G61" sqref="G61:I61"/>
    </sheetView>
  </sheetViews>
  <sheetFormatPr baseColWidth="10" defaultRowHeight="15" x14ac:dyDescent="0.25"/>
  <cols>
    <col min="1" max="1" width="50" style="69" customWidth="1"/>
    <col min="2" max="2" width="42" style="69" customWidth="1"/>
    <col min="3" max="5" width="15.28515625" style="69" bestFit="1" customWidth="1"/>
    <col min="6" max="6" width="15.85546875" style="69" customWidth="1"/>
    <col min="7" max="7" width="19.5703125" style="69" customWidth="1"/>
    <col min="8" max="9" width="15.28515625" style="69" bestFit="1" customWidth="1"/>
    <col min="10" max="16384" width="11.42578125" style="69"/>
  </cols>
  <sheetData>
    <row r="1" spans="1:7" x14ac:dyDescent="0.25">
      <c r="A1" s="89" t="s">
        <v>37</v>
      </c>
      <c r="B1" s="89"/>
      <c r="C1" s="89"/>
      <c r="D1" s="89"/>
      <c r="E1" s="89"/>
      <c r="F1" s="89"/>
    </row>
    <row r="2" spans="1:7" x14ac:dyDescent="0.25">
      <c r="A2" s="80" t="s">
        <v>74</v>
      </c>
      <c r="B2" s="58" t="s">
        <v>75</v>
      </c>
      <c r="C2" s="80"/>
      <c r="D2" s="58"/>
      <c r="E2" s="80"/>
      <c r="F2" s="58"/>
    </row>
    <row r="3" spans="1:7" x14ac:dyDescent="0.25">
      <c r="A3" s="80" t="s">
        <v>76</v>
      </c>
      <c r="B3" s="58" t="s">
        <v>77</v>
      </c>
      <c r="C3" s="80"/>
      <c r="D3" s="58"/>
      <c r="E3" s="80"/>
      <c r="F3" s="58"/>
      <c r="G3" s="70"/>
    </row>
    <row r="4" spans="1:7" x14ac:dyDescent="0.25">
      <c r="A4" s="80" t="s">
        <v>78</v>
      </c>
      <c r="B4" s="58" t="s">
        <v>79</v>
      </c>
      <c r="C4" s="80"/>
      <c r="D4" s="58"/>
      <c r="E4" s="80"/>
      <c r="F4" s="58"/>
      <c r="G4" s="70"/>
    </row>
    <row r="5" spans="1:7" x14ac:dyDescent="0.25">
      <c r="A5" s="80" t="s">
        <v>80</v>
      </c>
      <c r="B5" s="58" t="s">
        <v>85</v>
      </c>
      <c r="C5" s="80"/>
      <c r="D5" s="58"/>
      <c r="E5" s="80"/>
      <c r="F5" s="58"/>
      <c r="G5" s="70"/>
    </row>
    <row r="6" spans="1:7" x14ac:dyDescent="0.25">
      <c r="A6" s="71"/>
      <c r="B6" s="71"/>
      <c r="C6" s="71"/>
      <c r="D6" s="71"/>
      <c r="E6" s="71"/>
      <c r="F6" s="71"/>
      <c r="G6" s="70"/>
    </row>
    <row r="7" spans="1:7" x14ac:dyDescent="0.25">
      <c r="B7" s="70"/>
      <c r="C7" s="70"/>
      <c r="D7" s="70"/>
      <c r="E7" s="70"/>
      <c r="F7" s="70"/>
      <c r="G7" s="70"/>
    </row>
    <row r="8" spans="1:7" x14ac:dyDescent="0.25">
      <c r="A8" s="95" t="s">
        <v>0</v>
      </c>
      <c r="B8" s="95"/>
      <c r="C8" s="95"/>
      <c r="D8" s="95"/>
      <c r="E8" s="95"/>
      <c r="F8" s="95"/>
      <c r="G8" s="70"/>
    </row>
    <row r="9" spans="1:7" x14ac:dyDescent="0.25">
      <c r="A9" s="95" t="s">
        <v>1</v>
      </c>
      <c r="B9" s="95"/>
      <c r="C9" s="95"/>
      <c r="D9" s="95"/>
      <c r="E9" s="95"/>
      <c r="F9" s="95"/>
      <c r="G9" s="70"/>
    </row>
    <row r="10" spans="1:7" x14ac:dyDescent="0.25">
      <c r="A10" s="72"/>
      <c r="B10" s="72"/>
      <c r="C10" s="72"/>
      <c r="D10" s="73"/>
      <c r="E10" s="73"/>
      <c r="F10" s="73"/>
      <c r="G10" s="73"/>
    </row>
    <row r="11" spans="1:7" ht="30.75" thickBot="1" x14ac:dyDescent="0.3">
      <c r="A11" s="56" t="s">
        <v>95</v>
      </c>
      <c r="B11" s="56" t="s">
        <v>2</v>
      </c>
      <c r="C11" s="56" t="s">
        <v>69</v>
      </c>
      <c r="D11" s="56" t="s">
        <v>70</v>
      </c>
      <c r="E11" s="56" t="s">
        <v>71</v>
      </c>
      <c r="F11" s="56" t="s">
        <v>38</v>
      </c>
      <c r="G11" s="56" t="s">
        <v>72</v>
      </c>
    </row>
    <row r="12" spans="1:7" ht="30" customHeight="1" x14ac:dyDescent="0.25">
      <c r="A12" s="47"/>
      <c r="B12" s="47"/>
      <c r="C12" s="47"/>
      <c r="D12" s="47"/>
      <c r="E12" s="47"/>
      <c r="F12" s="47"/>
      <c r="G12" s="47"/>
    </row>
    <row r="13" spans="1:7" x14ac:dyDescent="0.25">
      <c r="A13" s="74" t="s">
        <v>18</v>
      </c>
      <c r="B13" s="47" t="s">
        <v>19</v>
      </c>
      <c r="C13" s="47">
        <v>776</v>
      </c>
      <c r="D13" s="47">
        <v>780</v>
      </c>
      <c r="E13" s="47">
        <v>770</v>
      </c>
      <c r="F13" s="47">
        <f>AVERAGE(C13:E13)</f>
        <v>775.33333333333337</v>
      </c>
      <c r="G13" s="47">
        <f t="shared" ref="G13" si="0">SUM(C13:E13)</f>
        <v>2326</v>
      </c>
    </row>
    <row r="14" spans="1:7" x14ac:dyDescent="0.25">
      <c r="A14" s="74" t="s">
        <v>24</v>
      </c>
      <c r="B14" s="47" t="s">
        <v>19</v>
      </c>
      <c r="C14" s="47">
        <v>1823</v>
      </c>
      <c r="D14" s="47">
        <v>1932</v>
      </c>
      <c r="E14" s="47">
        <v>1914</v>
      </c>
      <c r="F14" s="47">
        <f t="shared" ref="F14:F16" si="1">AVERAGE(C14:E14)</f>
        <v>1889.6666666666667</v>
      </c>
      <c r="G14" s="47">
        <f t="shared" ref="G14:G16" si="2">SUM(C14:E14)</f>
        <v>5669</v>
      </c>
    </row>
    <row r="15" spans="1:7" x14ac:dyDescent="0.25">
      <c r="A15" s="74" t="s">
        <v>25</v>
      </c>
      <c r="B15" s="47" t="s">
        <v>19</v>
      </c>
      <c r="C15" s="47">
        <v>1673</v>
      </c>
      <c r="D15" s="47">
        <v>1683</v>
      </c>
      <c r="E15" s="47">
        <v>1628</v>
      </c>
      <c r="F15" s="47">
        <f t="shared" si="1"/>
        <v>1661.3333333333333</v>
      </c>
      <c r="G15" s="47">
        <f t="shared" si="2"/>
        <v>4984</v>
      </c>
    </row>
    <row r="16" spans="1:7" ht="30" x14ac:dyDescent="0.25">
      <c r="A16" s="47" t="s">
        <v>26</v>
      </c>
      <c r="B16" s="47" t="s">
        <v>19</v>
      </c>
      <c r="C16" s="47">
        <v>433</v>
      </c>
      <c r="D16" s="47">
        <v>429</v>
      </c>
      <c r="E16" s="47">
        <v>420</v>
      </c>
      <c r="F16" s="47">
        <f t="shared" si="1"/>
        <v>427.33333333333331</v>
      </c>
      <c r="G16" s="47">
        <f t="shared" si="2"/>
        <v>1282</v>
      </c>
    </row>
    <row r="17" spans="1:7" x14ac:dyDescent="0.25">
      <c r="A17" s="47"/>
      <c r="B17" s="47"/>
      <c r="C17" s="47"/>
      <c r="D17" s="47"/>
      <c r="E17" s="47"/>
      <c r="F17" s="47"/>
      <c r="G17" s="47"/>
    </row>
    <row r="18" spans="1:7" ht="15.75" thickBot="1" x14ac:dyDescent="0.3">
      <c r="A18" s="48" t="s">
        <v>3</v>
      </c>
      <c r="B18" s="48"/>
      <c r="C18" s="48">
        <f>SUM(C15:C17)</f>
        <v>2106</v>
      </c>
      <c r="D18" s="48">
        <f>SUM(D15:D17)</f>
        <v>2112</v>
      </c>
      <c r="E18" s="48">
        <f>SUM(E15:E17)</f>
        <v>2048</v>
      </c>
      <c r="F18" s="48">
        <f>SUM(F15:F17)</f>
        <v>2088.6666666666665</v>
      </c>
      <c r="G18" s="48">
        <f>SUM(G15:G17)</f>
        <v>6266</v>
      </c>
    </row>
    <row r="19" spans="1:7" ht="15.75" thickTop="1" x14ac:dyDescent="0.25">
      <c r="A19" s="72" t="s">
        <v>73</v>
      </c>
      <c r="B19" s="72"/>
      <c r="C19" s="72"/>
      <c r="D19" s="73"/>
      <c r="E19" s="73"/>
      <c r="F19" s="73"/>
      <c r="G19" s="73"/>
    </row>
    <row r="20" spans="1:7" x14ac:dyDescent="0.25">
      <c r="A20" s="75"/>
      <c r="B20" s="75"/>
      <c r="C20" s="75"/>
      <c r="D20" s="75"/>
      <c r="E20" s="75"/>
      <c r="F20" s="73"/>
      <c r="G20" s="73"/>
    </row>
    <row r="21" spans="1:7" x14ac:dyDescent="0.25">
      <c r="A21" s="75"/>
      <c r="B21" s="75"/>
      <c r="C21" s="75"/>
      <c r="D21" s="75"/>
      <c r="E21" s="75"/>
      <c r="F21" s="75"/>
      <c r="G21" s="73"/>
    </row>
    <row r="22" spans="1:7" x14ac:dyDescent="0.25">
      <c r="A22" s="95" t="s">
        <v>4</v>
      </c>
      <c r="B22" s="95"/>
      <c r="C22" s="95"/>
      <c r="D22" s="95"/>
      <c r="E22" s="95"/>
      <c r="F22" s="95"/>
      <c r="G22" s="73"/>
    </row>
    <row r="23" spans="1:7" x14ac:dyDescent="0.25">
      <c r="A23" s="95" t="s">
        <v>49</v>
      </c>
      <c r="B23" s="95"/>
      <c r="C23" s="95"/>
      <c r="D23" s="95"/>
      <c r="E23" s="95"/>
      <c r="F23" s="95"/>
      <c r="G23" s="72"/>
    </row>
    <row r="24" spans="1:7" x14ac:dyDescent="0.25">
      <c r="A24" s="95" t="s">
        <v>5</v>
      </c>
      <c r="B24" s="95"/>
      <c r="C24" s="95"/>
      <c r="D24" s="95"/>
      <c r="E24" s="95"/>
      <c r="F24" s="95"/>
      <c r="G24" s="72"/>
    </row>
    <row r="25" spans="1:7" s="76" customFormat="1" x14ac:dyDescent="0.25">
      <c r="A25" s="70"/>
      <c r="B25" s="70"/>
      <c r="C25" s="70"/>
      <c r="D25" s="70"/>
      <c r="E25" s="70"/>
      <c r="F25" s="70"/>
      <c r="G25" s="72"/>
    </row>
    <row r="26" spans="1:7" ht="15.75" thickBot="1" x14ac:dyDescent="0.3">
      <c r="A26" s="56" t="s">
        <v>95</v>
      </c>
      <c r="B26" s="56" t="s">
        <v>69</v>
      </c>
      <c r="C26" s="56" t="s">
        <v>70</v>
      </c>
      <c r="D26" s="56" t="s">
        <v>71</v>
      </c>
      <c r="E26" s="56" t="s">
        <v>72</v>
      </c>
    </row>
    <row r="27" spans="1:7" x14ac:dyDescent="0.25">
      <c r="A27" s="47"/>
      <c r="B27" s="47"/>
      <c r="C27" s="47"/>
      <c r="D27" s="47"/>
      <c r="E27" s="47"/>
    </row>
    <row r="28" spans="1:7" x14ac:dyDescent="0.25">
      <c r="A28" s="74" t="s">
        <v>18</v>
      </c>
      <c r="B28" s="47">
        <v>9515658.75</v>
      </c>
      <c r="C28" s="47">
        <v>9515658.75</v>
      </c>
      <c r="D28" s="47">
        <v>9515658.75</v>
      </c>
      <c r="E28" s="47">
        <f>+SUM(B28:D28)</f>
        <v>28546976.25</v>
      </c>
    </row>
    <row r="29" spans="1:7" x14ac:dyDescent="0.25">
      <c r="A29" s="74" t="s">
        <v>24</v>
      </c>
      <c r="B29" s="47">
        <v>89751913.75</v>
      </c>
      <c r="C29" s="47">
        <v>89751913.75</v>
      </c>
      <c r="D29" s="47">
        <v>9583934.3000000007</v>
      </c>
      <c r="E29" s="47">
        <f t="shared" ref="E29:E35" si="3">+SUM(B29:D29)</f>
        <v>189087761.80000001</v>
      </c>
    </row>
    <row r="30" spans="1:7" x14ac:dyDescent="0.25">
      <c r="A30" s="74" t="s">
        <v>25</v>
      </c>
      <c r="B30" s="47">
        <v>433410128.54000002</v>
      </c>
      <c r="C30" s="47">
        <v>433410128.54000002</v>
      </c>
      <c r="D30" s="47">
        <v>6424253.5999999996</v>
      </c>
      <c r="E30" s="47">
        <f t="shared" si="3"/>
        <v>873244510.68000007</v>
      </c>
    </row>
    <row r="31" spans="1:7" ht="30" x14ac:dyDescent="0.25">
      <c r="A31" s="74" t="s">
        <v>26</v>
      </c>
      <c r="B31" s="47">
        <v>62813485.32</v>
      </c>
      <c r="C31" s="47">
        <v>62813485.32</v>
      </c>
      <c r="D31" s="47">
        <v>62813485.32</v>
      </c>
      <c r="E31" s="47">
        <f t="shared" si="3"/>
        <v>188440455.96000001</v>
      </c>
    </row>
    <row r="32" spans="1:7" x14ac:dyDescent="0.25">
      <c r="A32" s="74" t="s">
        <v>30</v>
      </c>
      <c r="B32" s="47">
        <v>877946298.96000004</v>
      </c>
      <c r="C32" s="47">
        <v>877946298.96000004</v>
      </c>
      <c r="D32" s="47">
        <v>877946298.96000004</v>
      </c>
      <c r="E32" s="47">
        <f t="shared" si="3"/>
        <v>2633838896.8800001</v>
      </c>
    </row>
    <row r="33" spans="1:8" x14ac:dyDescent="0.25">
      <c r="A33" s="74" t="s">
        <v>9</v>
      </c>
      <c r="B33" s="47"/>
      <c r="C33" s="47"/>
      <c r="D33" s="47">
        <v>584841423.39999998</v>
      </c>
      <c r="E33" s="47">
        <f t="shared" si="3"/>
        <v>584841423.39999998</v>
      </c>
    </row>
    <row r="34" spans="1:8" x14ac:dyDescent="0.25">
      <c r="A34" s="74" t="s">
        <v>43</v>
      </c>
      <c r="B34" s="47"/>
      <c r="C34" s="47"/>
      <c r="D34" s="47">
        <v>126195468.76000001</v>
      </c>
      <c r="E34" s="47">
        <f t="shared" si="3"/>
        <v>126195468.76000001</v>
      </c>
    </row>
    <row r="35" spans="1:8" x14ac:dyDescent="0.25">
      <c r="A35" s="74" t="s">
        <v>90</v>
      </c>
      <c r="B35" s="47"/>
      <c r="C35" s="47"/>
      <c r="D35" s="47">
        <v>4821096.25</v>
      </c>
      <c r="E35" s="47">
        <f t="shared" si="3"/>
        <v>4821096.25</v>
      </c>
    </row>
    <row r="36" spans="1:8" x14ac:dyDescent="0.25">
      <c r="A36" s="47"/>
      <c r="B36" s="47"/>
      <c r="C36" s="47"/>
      <c r="D36" s="47"/>
      <c r="E36" s="47"/>
    </row>
    <row r="37" spans="1:8" ht="15.75" thickBot="1" x14ac:dyDescent="0.3">
      <c r="A37" s="48" t="s">
        <v>3</v>
      </c>
      <c r="B37" s="48">
        <f>SUM(B28:B36)</f>
        <v>1473437485.3200002</v>
      </c>
      <c r="C37" s="48">
        <f t="shared" ref="C37:E37" si="4">SUM(C28:C36)</f>
        <v>1473437485.3200002</v>
      </c>
      <c r="D37" s="48">
        <f t="shared" si="4"/>
        <v>1682141619.3399999</v>
      </c>
      <c r="E37" s="48">
        <f t="shared" si="4"/>
        <v>4629016589.9800005</v>
      </c>
    </row>
    <row r="38" spans="1:8" ht="15.75" thickTop="1" x14ac:dyDescent="0.25">
      <c r="A38" s="72" t="s">
        <v>73</v>
      </c>
      <c r="B38" s="47"/>
      <c r="C38" s="47"/>
      <c r="D38" s="47"/>
      <c r="E38" s="47"/>
    </row>
    <row r="39" spans="1:8" x14ac:dyDescent="0.25">
      <c r="A39" s="86"/>
      <c r="B39" s="86"/>
      <c r="C39" s="86"/>
      <c r="D39" s="86"/>
      <c r="E39" s="86"/>
    </row>
    <row r="40" spans="1:8" x14ac:dyDescent="0.25">
      <c r="A40" s="73"/>
      <c r="B40" s="73"/>
      <c r="C40" s="73"/>
      <c r="D40" s="73"/>
      <c r="E40" s="73"/>
      <c r="F40" s="73"/>
      <c r="G40" s="73"/>
    </row>
    <row r="41" spans="1:8" x14ac:dyDescent="0.25">
      <c r="A41" s="95" t="s">
        <v>6</v>
      </c>
      <c r="B41" s="95"/>
      <c r="C41" s="95"/>
      <c r="D41" s="95"/>
      <c r="E41" s="95"/>
      <c r="F41" s="95"/>
      <c r="G41" s="73"/>
    </row>
    <row r="42" spans="1:8" x14ac:dyDescent="0.25">
      <c r="A42" s="95" t="s">
        <v>50</v>
      </c>
      <c r="B42" s="95"/>
      <c r="C42" s="95"/>
      <c r="D42" s="95"/>
      <c r="E42" s="95"/>
      <c r="F42" s="95"/>
      <c r="G42" s="72"/>
    </row>
    <row r="43" spans="1:8" x14ac:dyDescent="0.25">
      <c r="A43" s="95" t="s">
        <v>5</v>
      </c>
      <c r="B43" s="95"/>
      <c r="C43" s="95"/>
      <c r="D43" s="95"/>
      <c r="E43" s="95"/>
      <c r="F43" s="95"/>
      <c r="G43" s="72"/>
    </row>
    <row r="44" spans="1:8" x14ac:dyDescent="0.25">
      <c r="A44" s="70"/>
      <c r="B44" s="70"/>
      <c r="C44" s="70"/>
      <c r="D44" s="70"/>
      <c r="E44" s="70"/>
      <c r="F44" s="70"/>
      <c r="G44" s="72"/>
      <c r="H44" s="76"/>
    </row>
    <row r="45" spans="1:8" ht="15.75" thickBot="1" x14ac:dyDescent="0.3">
      <c r="A45" s="61" t="s">
        <v>7</v>
      </c>
      <c r="B45" s="56" t="s">
        <v>69</v>
      </c>
      <c r="C45" s="56" t="s">
        <v>70</v>
      </c>
      <c r="D45" s="56" t="s">
        <v>71</v>
      </c>
      <c r="E45" s="56" t="s">
        <v>72</v>
      </c>
    </row>
    <row r="46" spans="1:8" x14ac:dyDescent="0.25">
      <c r="A46" s="51" t="s">
        <v>8</v>
      </c>
      <c r="B46" s="49">
        <v>877946298.96000004</v>
      </c>
      <c r="C46" s="49">
        <v>877946298.96000004</v>
      </c>
      <c r="D46" s="49">
        <v>877946298.96000004</v>
      </c>
      <c r="E46" s="49">
        <f>SUM(B46:D46)</f>
        <v>2633838896.8800001</v>
      </c>
    </row>
    <row r="47" spans="1:8" x14ac:dyDescent="0.25">
      <c r="A47" s="51" t="s">
        <v>9</v>
      </c>
      <c r="B47" s="49"/>
      <c r="C47" s="49"/>
      <c r="D47" s="49">
        <v>584841423.39999998</v>
      </c>
      <c r="E47" s="49">
        <f t="shared" ref="E47:E50" si="5">SUM(B47:D47)</f>
        <v>584841423.39999998</v>
      </c>
    </row>
    <row r="48" spans="1:8" x14ac:dyDescent="0.25">
      <c r="A48" s="51" t="s">
        <v>43</v>
      </c>
      <c r="B48" s="50">
        <v>595491186.36000001</v>
      </c>
      <c r="C48" s="50">
        <v>595491186.36000001</v>
      </c>
      <c r="D48" s="50">
        <v>88337331.969999999</v>
      </c>
      <c r="E48" s="49">
        <f t="shared" si="5"/>
        <v>1279319704.6900001</v>
      </c>
    </row>
    <row r="49" spans="1:9" x14ac:dyDescent="0.25">
      <c r="A49" s="51" t="s">
        <v>10</v>
      </c>
      <c r="B49" s="50"/>
      <c r="C49" s="50"/>
      <c r="D49" s="50">
        <v>126195468.76000001</v>
      </c>
      <c r="E49" s="50">
        <f t="shared" si="5"/>
        <v>126195468.76000001</v>
      </c>
    </row>
    <row r="50" spans="1:9" x14ac:dyDescent="0.25">
      <c r="A50" s="51" t="s">
        <v>91</v>
      </c>
      <c r="B50" s="50"/>
      <c r="C50" s="50"/>
      <c r="D50" s="50">
        <v>4821096.25</v>
      </c>
      <c r="E50" s="50">
        <f t="shared" si="5"/>
        <v>4821096.25</v>
      </c>
    </row>
    <row r="51" spans="1:9" ht="15.75" thickBot="1" x14ac:dyDescent="0.3">
      <c r="A51" s="52" t="s">
        <v>3</v>
      </c>
      <c r="B51" s="25">
        <f>SUM(B46:B50)</f>
        <v>1473437485.3200002</v>
      </c>
      <c r="C51" s="25">
        <f t="shared" ref="C51:E51" si="6">SUM(C46:C50)</f>
        <v>1473437485.3200002</v>
      </c>
      <c r="D51" s="25">
        <f t="shared" si="6"/>
        <v>1682141619.3400002</v>
      </c>
      <c r="E51" s="25">
        <f t="shared" si="6"/>
        <v>4629016589.9800005</v>
      </c>
    </row>
    <row r="52" spans="1:9" ht="15.75" thickTop="1" x14ac:dyDescent="0.25">
      <c r="A52" s="72" t="s">
        <v>73</v>
      </c>
      <c r="B52" s="83"/>
      <c r="C52" s="83"/>
      <c r="D52" s="83"/>
      <c r="E52" s="83"/>
    </row>
    <row r="53" spans="1:9" x14ac:dyDescent="0.25">
      <c r="A53" s="84"/>
      <c r="B53" s="83"/>
      <c r="C53" s="83"/>
      <c r="D53" s="83"/>
      <c r="E53" s="83"/>
    </row>
    <row r="54" spans="1:9" x14ac:dyDescent="0.25">
      <c r="A54" s="73"/>
      <c r="B54" s="73"/>
      <c r="C54" s="73"/>
      <c r="D54" s="73"/>
      <c r="E54" s="73"/>
      <c r="F54" s="73"/>
      <c r="G54" s="73"/>
    </row>
    <row r="55" spans="1:9" x14ac:dyDescent="0.25">
      <c r="A55" s="95" t="s">
        <v>11</v>
      </c>
      <c r="B55" s="95"/>
      <c r="C55" s="95"/>
      <c r="D55" s="95"/>
      <c r="E55" s="95"/>
      <c r="F55" s="95"/>
      <c r="G55" s="72"/>
    </row>
    <row r="56" spans="1:9" x14ac:dyDescent="0.25">
      <c r="A56" s="95" t="s">
        <v>12</v>
      </c>
      <c r="B56" s="95"/>
      <c r="C56" s="95"/>
      <c r="D56" s="95"/>
      <c r="E56" s="95"/>
      <c r="F56" s="95"/>
      <c r="G56" s="72"/>
    </row>
    <row r="57" spans="1:9" x14ac:dyDescent="0.25">
      <c r="A57" s="95" t="s">
        <v>5</v>
      </c>
      <c r="B57" s="95"/>
      <c r="C57" s="95"/>
      <c r="D57" s="95"/>
      <c r="E57" s="95"/>
      <c r="F57" s="95"/>
      <c r="G57" s="77"/>
    </row>
    <row r="58" spans="1:9" x14ac:dyDescent="0.25">
      <c r="A58" s="72"/>
      <c r="B58" s="72"/>
      <c r="C58" s="72"/>
      <c r="D58" s="72"/>
      <c r="E58" s="72"/>
      <c r="F58" s="72"/>
      <c r="G58" s="72"/>
    </row>
    <row r="59" spans="1:9" ht="15.75" thickBot="1" x14ac:dyDescent="0.3">
      <c r="A59" s="56" t="s">
        <v>13</v>
      </c>
      <c r="B59" s="56" t="s">
        <v>69</v>
      </c>
      <c r="C59" s="56" t="s">
        <v>70</v>
      </c>
      <c r="D59" s="56" t="s">
        <v>71</v>
      </c>
      <c r="E59" s="56" t="s">
        <v>72</v>
      </c>
    </row>
    <row r="60" spans="1:9" x14ac:dyDescent="0.25">
      <c r="A60" s="51" t="s">
        <v>14</v>
      </c>
      <c r="B60" s="51">
        <f>+'3T'!E64</f>
        <v>5424651135.5900002</v>
      </c>
      <c r="C60" s="51">
        <f>+B64</f>
        <v>6289125897.3400002</v>
      </c>
      <c r="D60" s="51">
        <f>+C64</f>
        <v>6070674299.8700008</v>
      </c>
      <c r="E60" s="51">
        <f>B60</f>
        <v>5424651135.5900002</v>
      </c>
    </row>
    <row r="61" spans="1:9" x14ac:dyDescent="0.25">
      <c r="A61" s="51" t="s">
        <v>15</v>
      </c>
      <c r="B61" s="51">
        <v>2337912247.0700002</v>
      </c>
      <c r="C61" s="51">
        <v>1254985887.8499999</v>
      </c>
      <c r="D61" s="51">
        <v>2419396701.3699999</v>
      </c>
      <c r="E61" s="51">
        <f>SUM(B61:D61)</f>
        <v>6012294836.29</v>
      </c>
      <c r="G61" s="97">
        <v>2337912247.0700002</v>
      </c>
      <c r="H61" s="97">
        <v>1254985887.8499999</v>
      </c>
      <c r="I61" s="97">
        <v>2419396701.3699999</v>
      </c>
    </row>
    <row r="62" spans="1:9" x14ac:dyDescent="0.25">
      <c r="A62" s="51" t="s">
        <v>16</v>
      </c>
      <c r="B62" s="51">
        <f>+B61+B60</f>
        <v>7762563382.6599998</v>
      </c>
      <c r="C62" s="51">
        <f t="shared" ref="C62:E62" si="7">+C61+C60</f>
        <v>7544111785.1900005</v>
      </c>
      <c r="D62" s="51">
        <f t="shared" si="7"/>
        <v>8490071001.2400007</v>
      </c>
      <c r="E62" s="51">
        <f t="shared" si="7"/>
        <v>11436945971.880001</v>
      </c>
    </row>
    <row r="63" spans="1:9" x14ac:dyDescent="0.25">
      <c r="A63" s="51" t="s">
        <v>17</v>
      </c>
      <c r="B63" s="51">
        <v>1473437485.3200002</v>
      </c>
      <c r="C63" s="51">
        <v>1473437485.3200002</v>
      </c>
      <c r="D63" s="51">
        <v>1682141619.3399999</v>
      </c>
      <c r="E63" s="51">
        <f>SUM(B63:D63)</f>
        <v>4629016589.9800005</v>
      </c>
    </row>
    <row r="64" spans="1:9" x14ac:dyDescent="0.25">
      <c r="A64" s="51" t="s">
        <v>51</v>
      </c>
      <c r="B64" s="51">
        <f>+B62-B63</f>
        <v>6289125897.3400002</v>
      </c>
      <c r="C64" s="51">
        <f t="shared" ref="C64:D64" si="8">+C62-C63</f>
        <v>6070674299.8700008</v>
      </c>
      <c r="D64" s="51">
        <f t="shared" si="8"/>
        <v>6807929381.9000006</v>
      </c>
      <c r="E64" s="51">
        <f>E62-E63</f>
        <v>6807929381.9000006</v>
      </c>
    </row>
    <row r="65" spans="1:7" ht="15.75" thickBot="1" x14ac:dyDescent="0.3">
      <c r="A65" s="85"/>
      <c r="B65" s="85"/>
      <c r="C65" s="85"/>
      <c r="D65" s="85"/>
      <c r="E65" s="85"/>
      <c r="F65" s="73"/>
      <c r="G65" s="73"/>
    </row>
    <row r="66" spans="1:7" ht="15.75" thickTop="1" x14ac:dyDescent="0.25">
      <c r="A66" s="72" t="s">
        <v>73</v>
      </c>
      <c r="B66" s="78"/>
      <c r="C66" s="78"/>
      <c r="D66" s="78"/>
      <c r="E66" s="78"/>
      <c r="F66" s="78"/>
      <c r="G66" s="51"/>
    </row>
    <row r="67" spans="1:7" x14ac:dyDescent="0.25">
      <c r="A67" s="72"/>
      <c r="B67" s="72"/>
      <c r="C67" s="72"/>
      <c r="D67" s="73"/>
      <c r="E67" s="73"/>
      <c r="F67" s="73"/>
      <c r="G67" s="73"/>
    </row>
    <row r="70" spans="1:7" x14ac:dyDescent="0.25">
      <c r="A70" s="88" t="s">
        <v>92</v>
      </c>
    </row>
    <row r="71" spans="1:7" x14ac:dyDescent="0.25">
      <c r="A71" s="88" t="s">
        <v>93</v>
      </c>
    </row>
    <row r="72" spans="1:7" x14ac:dyDescent="0.25">
      <c r="A72" s="88" t="s">
        <v>94</v>
      </c>
    </row>
  </sheetData>
  <mergeCells count="14">
    <mergeCell ref="A8:F8"/>
    <mergeCell ref="A1:B1"/>
    <mergeCell ref="C1:D1"/>
    <mergeCell ref="E1:F1"/>
    <mergeCell ref="A43:F43"/>
    <mergeCell ref="A55:F55"/>
    <mergeCell ref="A56:F56"/>
    <mergeCell ref="A57:F57"/>
    <mergeCell ref="A9:F9"/>
    <mergeCell ref="A22:F22"/>
    <mergeCell ref="A23:F23"/>
    <mergeCell ref="A24:F24"/>
    <mergeCell ref="A41:F41"/>
    <mergeCell ref="A42:F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activeCell="A11" sqref="A11"/>
    </sheetView>
  </sheetViews>
  <sheetFormatPr baseColWidth="10" defaultRowHeight="15" x14ac:dyDescent="0.25"/>
  <cols>
    <col min="1" max="1" width="50" style="30" customWidth="1"/>
    <col min="2" max="2" width="42.140625" style="30" customWidth="1"/>
    <col min="3" max="3" width="17.28515625" style="30" bestFit="1" customWidth="1"/>
    <col min="4" max="4" width="17" style="30" bestFit="1" customWidth="1"/>
    <col min="5" max="6" width="16.42578125" style="30" bestFit="1" customWidth="1"/>
    <col min="7" max="7" width="19.5703125" style="30" customWidth="1"/>
    <col min="8" max="16384" width="11.42578125" style="30"/>
  </cols>
  <sheetData>
    <row r="1" spans="1:7" x14ac:dyDescent="0.25">
      <c r="A1" s="89" t="s">
        <v>37</v>
      </c>
      <c r="B1" s="89"/>
      <c r="C1" s="89"/>
      <c r="D1" s="89"/>
      <c r="E1" s="89"/>
      <c r="F1" s="89"/>
    </row>
    <row r="2" spans="1:7" x14ac:dyDescent="0.25">
      <c r="A2" s="80" t="s">
        <v>74</v>
      </c>
      <c r="B2" s="58" t="s">
        <v>75</v>
      </c>
      <c r="C2" s="80"/>
      <c r="D2" s="58"/>
      <c r="E2" s="80"/>
      <c r="F2" s="58"/>
    </row>
    <row r="3" spans="1:7" x14ac:dyDescent="0.25">
      <c r="A3" s="80" t="s">
        <v>76</v>
      </c>
      <c r="B3" s="58" t="s">
        <v>77</v>
      </c>
      <c r="C3" s="80"/>
      <c r="D3" s="58"/>
      <c r="E3" s="80"/>
      <c r="F3" s="58"/>
      <c r="G3" s="31"/>
    </row>
    <row r="4" spans="1:7" x14ac:dyDescent="0.25">
      <c r="A4" s="80" t="s">
        <v>78</v>
      </c>
      <c r="B4" s="58" t="s">
        <v>79</v>
      </c>
      <c r="C4" s="80"/>
      <c r="D4" s="58"/>
      <c r="E4" s="80"/>
      <c r="F4" s="58"/>
      <c r="G4" s="31"/>
    </row>
    <row r="5" spans="1:7" x14ac:dyDescent="0.25">
      <c r="A5" s="80" t="s">
        <v>80</v>
      </c>
      <c r="B5" s="58" t="s">
        <v>84</v>
      </c>
      <c r="C5" s="80"/>
      <c r="D5" s="58"/>
      <c r="E5" s="80"/>
      <c r="F5" s="58"/>
      <c r="G5" s="31"/>
    </row>
    <row r="6" spans="1:7" x14ac:dyDescent="0.25">
      <c r="A6" s="29"/>
      <c r="B6" s="29"/>
      <c r="C6" s="29"/>
      <c r="D6" s="29"/>
      <c r="E6" s="29"/>
      <c r="F6" s="29"/>
      <c r="G6" s="31"/>
    </row>
    <row r="7" spans="1:7" x14ac:dyDescent="0.25">
      <c r="B7" s="31"/>
      <c r="C7" s="31"/>
      <c r="D7" s="31"/>
      <c r="E7" s="31"/>
      <c r="F7" s="31"/>
      <c r="G7" s="31"/>
    </row>
    <row r="8" spans="1:7" x14ac:dyDescent="0.25">
      <c r="A8" s="96" t="s">
        <v>0</v>
      </c>
      <c r="B8" s="96"/>
      <c r="C8" s="96"/>
      <c r="D8" s="96"/>
      <c r="E8" s="96"/>
      <c r="F8" s="96"/>
      <c r="G8" s="31"/>
    </row>
    <row r="9" spans="1:7" x14ac:dyDescent="0.25">
      <c r="A9" s="96" t="s">
        <v>1</v>
      </c>
      <c r="B9" s="96"/>
      <c r="C9" s="96"/>
      <c r="D9" s="96"/>
      <c r="E9" s="96"/>
      <c r="F9" s="96"/>
      <c r="G9" s="31"/>
    </row>
    <row r="10" spans="1:7" x14ac:dyDescent="0.25">
      <c r="A10" s="32"/>
      <c r="B10" s="32"/>
      <c r="C10" s="32"/>
      <c r="D10" s="33"/>
      <c r="E10" s="33"/>
      <c r="F10" s="33"/>
      <c r="G10" s="33"/>
    </row>
    <row r="11" spans="1:7" ht="30.75" thickBot="1" x14ac:dyDescent="0.3">
      <c r="A11" s="56" t="s">
        <v>95</v>
      </c>
      <c r="B11" s="8" t="s">
        <v>2</v>
      </c>
      <c r="C11" s="8" t="s">
        <v>41</v>
      </c>
      <c r="D11" s="8" t="s">
        <v>52</v>
      </c>
      <c r="E11" s="8" t="s">
        <v>53</v>
      </c>
      <c r="F11" s="8" t="s">
        <v>54</v>
      </c>
    </row>
    <row r="12" spans="1:7" ht="30" customHeight="1" x14ac:dyDescent="0.25">
      <c r="A12" s="34"/>
      <c r="B12" s="34"/>
      <c r="C12" s="34"/>
      <c r="D12" s="34"/>
      <c r="E12" s="34"/>
      <c r="F12" s="34"/>
    </row>
    <row r="13" spans="1:7" x14ac:dyDescent="0.25">
      <c r="A13" s="46" t="s">
        <v>18</v>
      </c>
      <c r="B13" s="9" t="s">
        <v>19</v>
      </c>
      <c r="C13" s="47">
        <f>+'1T'!G13</f>
        <v>835</v>
      </c>
      <c r="D13" s="47">
        <f>+'2T (Ajustado)'!G13</f>
        <v>3323</v>
      </c>
      <c r="E13" s="47">
        <f>+F13/6</f>
        <v>693</v>
      </c>
      <c r="F13" s="47">
        <f t="shared" ref="F13:F16" si="0">SUM(C13:D13)</f>
        <v>4158</v>
      </c>
    </row>
    <row r="14" spans="1:7" x14ac:dyDescent="0.25">
      <c r="A14" s="46" t="s">
        <v>24</v>
      </c>
      <c r="B14" s="9" t="s">
        <v>19</v>
      </c>
      <c r="C14" s="47">
        <f>+'1T'!G14</f>
        <v>4700</v>
      </c>
      <c r="D14" s="47">
        <f>+'2T (Ajustado)'!G14</f>
        <v>5910</v>
      </c>
      <c r="E14" s="47">
        <f t="shared" ref="E14:E16" si="1">+F14/6</f>
        <v>1768.3333333333333</v>
      </c>
      <c r="F14" s="47">
        <f t="shared" si="0"/>
        <v>10610</v>
      </c>
    </row>
    <row r="15" spans="1:7" ht="30" customHeight="1" x14ac:dyDescent="0.25">
      <c r="A15" s="46" t="s">
        <v>25</v>
      </c>
      <c r="B15" s="9" t="s">
        <v>19</v>
      </c>
      <c r="C15" s="47">
        <f>+'1T'!G15</f>
        <v>4170</v>
      </c>
      <c r="D15" s="47">
        <f>+'2T (Ajustado)'!G15</f>
        <v>4493</v>
      </c>
      <c r="E15" s="47">
        <f t="shared" si="1"/>
        <v>1443.8333333333333</v>
      </c>
      <c r="F15" s="47">
        <f t="shared" si="0"/>
        <v>8663</v>
      </c>
    </row>
    <row r="16" spans="1:7" ht="15" customHeight="1" x14ac:dyDescent="0.25">
      <c r="A16" s="46" t="s">
        <v>26</v>
      </c>
      <c r="B16" s="13" t="s">
        <v>19</v>
      </c>
      <c r="C16" s="47">
        <f>+'1T'!G16</f>
        <v>1276</v>
      </c>
      <c r="D16" s="47">
        <f>+'2T (Ajustado)'!G16</f>
        <v>1445</v>
      </c>
      <c r="E16" s="47">
        <f t="shared" si="1"/>
        <v>453.5</v>
      </c>
      <c r="F16" s="47">
        <f t="shared" si="0"/>
        <v>2721</v>
      </c>
    </row>
    <row r="17" spans="1:7" x14ac:dyDescent="0.25">
      <c r="A17" s="34"/>
      <c r="B17" s="34"/>
      <c r="C17" s="47"/>
      <c r="D17" s="47"/>
      <c r="E17" s="47"/>
      <c r="F17" s="47"/>
    </row>
    <row r="18" spans="1:7" ht="15.75" thickBot="1" x14ac:dyDescent="0.3">
      <c r="A18" s="12" t="s">
        <v>3</v>
      </c>
      <c r="B18" s="12"/>
      <c r="C18" s="48">
        <f>SUM(C15:C17)</f>
        <v>5446</v>
      </c>
      <c r="D18" s="48">
        <f>SUM(D15:D17)</f>
        <v>5938</v>
      </c>
      <c r="E18" s="48">
        <f>SUM(E15:E17)</f>
        <v>1897.3333333333333</v>
      </c>
      <c r="F18" s="48">
        <f>SUM(F15:F17)</f>
        <v>11384</v>
      </c>
    </row>
    <row r="19" spans="1:7" ht="15.75" thickTop="1" x14ac:dyDescent="0.25">
      <c r="A19" s="32" t="s">
        <v>55</v>
      </c>
      <c r="B19" s="32"/>
      <c r="C19" s="32"/>
      <c r="D19" s="33"/>
      <c r="E19" s="33"/>
      <c r="F19" s="33"/>
      <c r="G19" s="33"/>
    </row>
    <row r="20" spans="1:7" x14ac:dyDescent="0.25">
      <c r="A20" s="35"/>
      <c r="B20" s="35"/>
      <c r="C20" s="35"/>
      <c r="D20" s="35"/>
      <c r="E20" s="35"/>
      <c r="F20" s="33"/>
      <c r="G20" s="33"/>
    </row>
    <row r="21" spans="1:7" x14ac:dyDescent="0.25">
      <c r="A21" s="35"/>
      <c r="B21" s="35"/>
      <c r="C21" s="35"/>
      <c r="D21" s="35"/>
      <c r="E21" s="35"/>
      <c r="F21" s="35"/>
      <c r="G21" s="33"/>
    </row>
    <row r="22" spans="1:7" x14ac:dyDescent="0.25">
      <c r="A22" s="96" t="s">
        <v>4</v>
      </c>
      <c r="B22" s="96"/>
      <c r="C22" s="96"/>
      <c r="D22" s="96"/>
      <c r="E22" s="96"/>
      <c r="F22" s="96"/>
      <c r="G22" s="33"/>
    </row>
    <row r="23" spans="1:7" x14ac:dyDescent="0.25">
      <c r="A23" s="96" t="s">
        <v>49</v>
      </c>
      <c r="B23" s="96"/>
      <c r="C23" s="96"/>
      <c r="D23" s="96"/>
      <c r="E23" s="96"/>
      <c r="F23" s="96"/>
      <c r="G23" s="32"/>
    </row>
    <row r="24" spans="1:7" x14ac:dyDescent="0.25">
      <c r="A24" s="96" t="s">
        <v>5</v>
      </c>
      <c r="B24" s="96"/>
      <c r="C24" s="96"/>
      <c r="D24" s="96"/>
      <c r="E24" s="96"/>
      <c r="F24" s="96"/>
      <c r="G24" s="32"/>
    </row>
    <row r="25" spans="1:7" s="38" customFormat="1" x14ac:dyDescent="0.25">
      <c r="A25" s="31"/>
      <c r="B25" s="31"/>
      <c r="C25" s="31"/>
      <c r="D25" s="31"/>
      <c r="E25" s="31"/>
      <c r="F25" s="31"/>
      <c r="G25" s="32"/>
    </row>
    <row r="26" spans="1:7" ht="15.75" thickBot="1" x14ac:dyDescent="0.3">
      <c r="A26" s="56" t="s">
        <v>95</v>
      </c>
      <c r="B26" s="8" t="s">
        <v>41</v>
      </c>
      <c r="C26" s="8" t="s">
        <v>52</v>
      </c>
      <c r="D26" s="8" t="s">
        <v>54</v>
      </c>
    </row>
    <row r="27" spans="1:7" x14ac:dyDescent="0.25">
      <c r="A27" s="46"/>
      <c r="B27" s="47"/>
      <c r="C27" s="47"/>
      <c r="D27" s="47">
        <f>+SUM(B27:C27)</f>
        <v>0</v>
      </c>
    </row>
    <row r="28" spans="1:7" x14ac:dyDescent="0.25">
      <c r="A28" s="46" t="s">
        <v>18</v>
      </c>
      <c r="B28" s="47">
        <f>+'1T'!E28</f>
        <v>9690968.25</v>
      </c>
      <c r="C28" s="47">
        <f>+'2T (Ajustado)'!E28</f>
        <v>36296916</v>
      </c>
      <c r="D28" s="47">
        <f t="shared" ref="D28:D35" si="2">+SUM(B28:C28)</f>
        <v>45987884.25</v>
      </c>
    </row>
    <row r="29" spans="1:7" x14ac:dyDescent="0.25">
      <c r="A29" s="46" t="s">
        <v>24</v>
      </c>
      <c r="B29" s="47">
        <f>+'1T'!E29</f>
        <v>271587150</v>
      </c>
      <c r="C29" s="47">
        <f>+'2T (Ajustado)'!E29</f>
        <v>316083154.25</v>
      </c>
      <c r="D29" s="47">
        <f t="shared" si="2"/>
        <v>587670304.25</v>
      </c>
    </row>
    <row r="30" spans="1:7" x14ac:dyDescent="0.25">
      <c r="A30" s="46" t="s">
        <v>25</v>
      </c>
      <c r="B30" s="47">
        <f>+'1T'!E30</f>
        <v>612450178.70000005</v>
      </c>
      <c r="C30" s="47">
        <f>+'2T (Ajustado)'!E30</f>
        <v>0</v>
      </c>
      <c r="D30" s="47">
        <f t="shared" si="2"/>
        <v>612450178.70000005</v>
      </c>
    </row>
    <row r="31" spans="1:7" ht="30" x14ac:dyDescent="0.25">
      <c r="A31" s="46" t="s">
        <v>26</v>
      </c>
      <c r="B31" s="47">
        <f>+'1T'!E31</f>
        <v>75023585.599999994</v>
      </c>
      <c r="C31" s="47">
        <f>+'2T (Ajustado)'!E31</f>
        <v>142550192.59999999</v>
      </c>
      <c r="D31" s="47">
        <f t="shared" si="2"/>
        <v>217573778.19999999</v>
      </c>
    </row>
    <row r="32" spans="1:7" x14ac:dyDescent="0.25">
      <c r="A32" s="67" t="s">
        <v>30</v>
      </c>
      <c r="B32" s="47">
        <f>+'1T'!E32</f>
        <v>2636125094.1000004</v>
      </c>
      <c r="C32" s="47">
        <f>+'2T (Ajustado)'!E32</f>
        <v>2004113333.1900001</v>
      </c>
      <c r="D32" s="47">
        <f t="shared" si="2"/>
        <v>4640238427.2900009</v>
      </c>
    </row>
    <row r="33" spans="1:7" x14ac:dyDescent="0.25">
      <c r="A33" s="67" t="s">
        <v>9</v>
      </c>
      <c r="B33" s="47">
        <f>+'1T'!E33</f>
        <v>0</v>
      </c>
      <c r="C33" s="47">
        <f>+'2T (Ajustado)'!E33</f>
        <v>0</v>
      </c>
      <c r="D33" s="47">
        <f t="shared" si="2"/>
        <v>0</v>
      </c>
    </row>
    <row r="34" spans="1:7" x14ac:dyDescent="0.25">
      <c r="A34" s="67" t="s">
        <v>43</v>
      </c>
      <c r="B34" s="47">
        <f>+'1T'!E34</f>
        <v>0</v>
      </c>
      <c r="C34" s="47">
        <f>+'2T (Ajustado)'!E34</f>
        <v>0</v>
      </c>
      <c r="D34" s="47">
        <f t="shared" si="2"/>
        <v>0</v>
      </c>
    </row>
    <row r="35" spans="1:7" x14ac:dyDescent="0.25">
      <c r="A35" s="67" t="s">
        <v>90</v>
      </c>
      <c r="B35" s="47">
        <f>+'1T'!E35</f>
        <v>0</v>
      </c>
      <c r="C35" s="47">
        <f>+'2T (Ajustado)'!E35</f>
        <v>0</v>
      </c>
      <c r="D35" s="47">
        <f t="shared" si="2"/>
        <v>0</v>
      </c>
    </row>
    <row r="36" spans="1:7" x14ac:dyDescent="0.25">
      <c r="A36" s="34"/>
      <c r="B36" s="47"/>
      <c r="C36" s="47"/>
      <c r="D36" s="47"/>
    </row>
    <row r="37" spans="1:7" ht="15.75" thickBot="1" x14ac:dyDescent="0.3">
      <c r="A37" s="12" t="s">
        <v>3</v>
      </c>
      <c r="B37" s="48">
        <f>SUM(B30:B36)</f>
        <v>3323598858.4000006</v>
      </c>
      <c r="C37" s="48">
        <f>SUM(C30:C36)</f>
        <v>2146663525.79</v>
      </c>
      <c r="D37" s="48">
        <f>SUM(D30:D36)</f>
        <v>5470262384.1900005</v>
      </c>
    </row>
    <row r="38" spans="1:7" ht="15.75" thickTop="1" x14ac:dyDescent="0.25">
      <c r="A38" s="42" t="s">
        <v>55</v>
      </c>
      <c r="B38" s="28"/>
      <c r="C38" s="28"/>
      <c r="D38" s="28"/>
    </row>
    <row r="39" spans="1:7" x14ac:dyDescent="0.25">
      <c r="A39" s="36"/>
      <c r="B39" s="36"/>
      <c r="C39" s="36"/>
      <c r="D39" s="36"/>
    </row>
    <row r="40" spans="1:7" x14ac:dyDescent="0.25">
      <c r="A40" s="33"/>
      <c r="B40" s="33"/>
      <c r="C40" s="33"/>
      <c r="D40" s="33"/>
      <c r="E40" s="33"/>
      <c r="F40" s="33"/>
      <c r="G40" s="33"/>
    </row>
    <row r="41" spans="1:7" x14ac:dyDescent="0.25">
      <c r="A41" s="96" t="s">
        <v>6</v>
      </c>
      <c r="B41" s="96"/>
      <c r="C41" s="96"/>
      <c r="D41" s="96"/>
      <c r="E41" s="96"/>
      <c r="F41" s="96"/>
      <c r="G41" s="33"/>
    </row>
    <row r="42" spans="1:7" x14ac:dyDescent="0.25">
      <c r="A42" s="96" t="s">
        <v>50</v>
      </c>
      <c r="B42" s="96"/>
      <c r="C42" s="96"/>
      <c r="D42" s="96"/>
      <c r="E42" s="96"/>
      <c r="F42" s="96"/>
      <c r="G42" s="32"/>
    </row>
    <row r="43" spans="1:7" x14ac:dyDescent="0.25">
      <c r="A43" s="96" t="s">
        <v>5</v>
      </c>
      <c r="B43" s="96"/>
      <c r="C43" s="96"/>
      <c r="D43" s="96"/>
      <c r="E43" s="96"/>
      <c r="F43" s="96"/>
      <c r="G43" s="32"/>
    </row>
    <row r="44" spans="1:7" x14ac:dyDescent="0.25">
      <c r="A44" s="31"/>
      <c r="B44" s="31"/>
      <c r="C44" s="31"/>
      <c r="D44" s="31"/>
      <c r="E44" s="31"/>
      <c r="F44" s="31"/>
      <c r="G44" s="32"/>
    </row>
    <row r="45" spans="1:7" ht="15.75" thickBot="1" x14ac:dyDescent="0.3">
      <c r="A45" s="19" t="s">
        <v>7</v>
      </c>
      <c r="B45" s="8" t="s">
        <v>41</v>
      </c>
      <c r="C45" s="8" t="s">
        <v>52</v>
      </c>
      <c r="D45" s="8" t="s">
        <v>54</v>
      </c>
      <c r="E45" s="28"/>
    </row>
    <row r="46" spans="1:7" x14ac:dyDescent="0.25">
      <c r="A46" s="18" t="s">
        <v>8</v>
      </c>
      <c r="B46" s="49">
        <f>+'1T'!E46</f>
        <v>2636125094.0100002</v>
      </c>
      <c r="C46" s="49">
        <f>+'2T (Ajustado)'!E46</f>
        <v>2004113333.1900001</v>
      </c>
      <c r="D46" s="49">
        <f>SUM(B46:C46)</f>
        <v>4640238427.2000008</v>
      </c>
      <c r="E46" s="37"/>
    </row>
    <row r="47" spans="1:7" x14ac:dyDescent="0.25">
      <c r="A47" s="18" t="s">
        <v>9</v>
      </c>
      <c r="B47" s="49">
        <f>+'1T'!E47</f>
        <v>0</v>
      </c>
      <c r="C47" s="49">
        <f>+'2T (Ajustado)'!E47</f>
        <v>0</v>
      </c>
      <c r="D47" s="49">
        <f t="shared" ref="D47:D50" si="3">SUM(B47:C47)</f>
        <v>0</v>
      </c>
      <c r="E47" s="37"/>
    </row>
    <row r="48" spans="1:7" x14ac:dyDescent="0.25">
      <c r="A48" s="18" t="s">
        <v>43</v>
      </c>
      <c r="B48" s="49">
        <f>+'1T'!E48</f>
        <v>968751882.54999995</v>
      </c>
      <c r="C48" s="49">
        <f>+'2T (Ajustado)'!E48</f>
        <v>494930262.85000002</v>
      </c>
      <c r="D48" s="49">
        <f t="shared" si="3"/>
        <v>1463682145.4000001</v>
      </c>
      <c r="E48" s="37"/>
    </row>
    <row r="49" spans="1:7" x14ac:dyDescent="0.25">
      <c r="A49" s="18" t="s">
        <v>10</v>
      </c>
      <c r="B49" s="49">
        <f>+'1T'!E49</f>
        <v>0</v>
      </c>
      <c r="C49" s="49">
        <f>+'2T (Ajustado)'!E49</f>
        <v>0</v>
      </c>
      <c r="D49" s="49">
        <f t="shared" si="3"/>
        <v>0</v>
      </c>
      <c r="E49" s="39"/>
    </row>
    <row r="50" spans="1:7" x14ac:dyDescent="0.25">
      <c r="A50" s="51" t="s">
        <v>91</v>
      </c>
      <c r="B50" s="49"/>
      <c r="C50" s="49">
        <f>+'2T (Ajustado)'!E50</f>
        <v>0</v>
      </c>
      <c r="D50" s="49">
        <f t="shared" si="3"/>
        <v>0</v>
      </c>
      <c r="E50" s="39"/>
    </row>
    <row r="51" spans="1:7" ht="15.75" thickBot="1" x14ac:dyDescent="0.3">
      <c r="A51" s="20" t="s">
        <v>3</v>
      </c>
      <c r="B51" s="25">
        <f>+SUM(B46:B49)</f>
        <v>3604876976.5600004</v>
      </c>
      <c r="C51" s="25">
        <f>+SUM(C46:C49)</f>
        <v>2499043596.04</v>
      </c>
      <c r="D51" s="25">
        <f t="shared" ref="D51" si="4">SUM(D46:D49)</f>
        <v>6103920572.6000004</v>
      </c>
      <c r="E51" s="39"/>
    </row>
    <row r="52" spans="1:7" ht="15.75" thickTop="1" x14ac:dyDescent="0.25">
      <c r="A52" s="32" t="s">
        <v>55</v>
      </c>
      <c r="B52" s="43"/>
      <c r="C52" s="43"/>
      <c r="D52" s="43"/>
      <c r="E52" s="43"/>
    </row>
    <row r="53" spans="1:7" x14ac:dyDescent="0.25">
      <c r="A53" s="40"/>
      <c r="B53" s="43"/>
      <c r="C53" s="43"/>
      <c r="D53" s="43"/>
      <c r="E53" s="43"/>
    </row>
    <row r="54" spans="1:7" x14ac:dyDescent="0.25">
      <c r="A54" s="33"/>
      <c r="B54" s="33"/>
      <c r="C54" s="33"/>
      <c r="D54" s="33"/>
      <c r="E54" s="33"/>
      <c r="F54" s="33"/>
      <c r="G54" s="33"/>
    </row>
    <row r="55" spans="1:7" x14ac:dyDescent="0.25">
      <c r="A55" s="96" t="s">
        <v>11</v>
      </c>
      <c r="B55" s="96"/>
      <c r="C55" s="96"/>
      <c r="D55" s="96"/>
      <c r="E55" s="96"/>
      <c r="F55" s="96"/>
      <c r="G55" s="32"/>
    </row>
    <row r="56" spans="1:7" x14ac:dyDescent="0.25">
      <c r="A56" s="96" t="s">
        <v>12</v>
      </c>
      <c r="B56" s="96"/>
      <c r="C56" s="96"/>
      <c r="D56" s="96"/>
      <c r="E56" s="96"/>
      <c r="F56" s="96"/>
      <c r="G56" s="32"/>
    </row>
    <row r="57" spans="1:7" x14ac:dyDescent="0.25">
      <c r="A57" s="96" t="s">
        <v>5</v>
      </c>
      <c r="B57" s="96"/>
      <c r="C57" s="96"/>
      <c r="D57" s="96"/>
      <c r="E57" s="96"/>
      <c r="F57" s="96"/>
      <c r="G57" s="44"/>
    </row>
    <row r="58" spans="1:7" x14ac:dyDescent="0.25">
      <c r="A58" s="32"/>
      <c r="B58" s="32"/>
      <c r="C58" s="32"/>
      <c r="D58" s="32"/>
      <c r="E58" s="32"/>
      <c r="F58" s="32"/>
      <c r="G58" s="32"/>
    </row>
    <row r="59" spans="1:7" ht="15.75" thickBot="1" x14ac:dyDescent="0.3">
      <c r="A59" s="8" t="s">
        <v>13</v>
      </c>
      <c r="B59" s="8" t="s">
        <v>41</v>
      </c>
      <c r="C59" s="8" t="s">
        <v>52</v>
      </c>
      <c r="D59" s="8" t="s">
        <v>54</v>
      </c>
      <c r="E59" s="28"/>
    </row>
    <row r="60" spans="1:7" x14ac:dyDescent="0.25">
      <c r="A60" s="18" t="s">
        <v>14</v>
      </c>
      <c r="B60" s="51">
        <f>+'1T'!E60</f>
        <v>744232150.70000005</v>
      </c>
      <c r="C60" s="51">
        <f>+'2T'!E57</f>
        <v>-1865429668.0999999</v>
      </c>
      <c r="D60" s="51">
        <f>B60</f>
        <v>744232150.70000005</v>
      </c>
      <c r="E60" s="18"/>
    </row>
    <row r="61" spans="1:7" x14ac:dyDescent="0.25">
      <c r="A61" s="18" t="s">
        <v>15</v>
      </c>
      <c r="B61" s="51">
        <f>+'1T'!E61</f>
        <v>1739447308.46</v>
      </c>
      <c r="C61" s="51">
        <f>+'2T'!E58</f>
        <v>5234798938.9200001</v>
      </c>
      <c r="D61" s="51">
        <f>SUM(B61:C61)</f>
        <v>6974246247.3800001</v>
      </c>
      <c r="E61" s="18"/>
    </row>
    <row r="62" spans="1:7" x14ac:dyDescent="0.25">
      <c r="A62" s="18" t="s">
        <v>16</v>
      </c>
      <c r="B62" s="51">
        <f>+'1T'!E62</f>
        <v>2483679459.1599998</v>
      </c>
      <c r="C62" s="51">
        <f>+'2T'!E59</f>
        <v>3369369270.8200002</v>
      </c>
      <c r="D62" s="51">
        <f>SUM(D60:D61)</f>
        <v>7718478398.0799999</v>
      </c>
      <c r="E62" s="18"/>
    </row>
    <row r="63" spans="1:7" x14ac:dyDescent="0.25">
      <c r="A63" s="18" t="s">
        <v>17</v>
      </c>
      <c r="B63" s="51">
        <f>+'1T'!E63</f>
        <v>3604876976.5600004</v>
      </c>
      <c r="C63" s="51">
        <f>+'2T'!E60</f>
        <v>2499043596.04</v>
      </c>
      <c r="D63" s="51">
        <f>SUM(B63:C63)</f>
        <v>6103920572.6000004</v>
      </c>
      <c r="E63" s="18"/>
    </row>
    <row r="64" spans="1:7" x14ac:dyDescent="0.25">
      <c r="A64" s="18" t="s">
        <v>51</v>
      </c>
      <c r="B64" s="51">
        <f>+'1T'!E64</f>
        <v>-1865429668.1000004</v>
      </c>
      <c r="C64" s="51">
        <f>+'2T'!E61</f>
        <v>2735755342.8800001</v>
      </c>
      <c r="D64" s="51">
        <f>D62-D63</f>
        <v>1614557825.4799995</v>
      </c>
      <c r="E64" s="18"/>
    </row>
    <row r="65" spans="1:7" ht="15.75" thickBot="1" x14ac:dyDescent="0.3">
      <c r="A65" s="20"/>
      <c r="B65" s="52"/>
      <c r="C65" s="52"/>
      <c r="D65" s="52"/>
      <c r="E65" s="40"/>
      <c r="F65" s="33"/>
      <c r="G65" s="33"/>
    </row>
    <row r="66" spans="1:7" ht="15.75" thickTop="1" x14ac:dyDescent="0.25">
      <c r="A66" s="18" t="s">
        <v>55</v>
      </c>
      <c r="B66" s="45"/>
      <c r="C66" s="45"/>
      <c r="D66" s="45"/>
      <c r="E66" s="28"/>
      <c r="G66" s="18"/>
    </row>
    <row r="67" spans="1:7" x14ac:dyDescent="0.25">
      <c r="A67" s="32"/>
      <c r="B67" s="32"/>
      <c r="C67" s="32"/>
      <c r="D67" s="33"/>
      <c r="E67" s="33"/>
      <c r="F67" s="33"/>
      <c r="G67" s="33"/>
    </row>
    <row r="70" spans="1:7" x14ac:dyDescent="0.25">
      <c r="A70" s="88" t="s">
        <v>92</v>
      </c>
    </row>
    <row r="71" spans="1:7" x14ac:dyDescent="0.25">
      <c r="A71" s="88" t="s">
        <v>93</v>
      </c>
    </row>
    <row r="72" spans="1:7" x14ac:dyDescent="0.25">
      <c r="A72" s="88" t="s">
        <v>94</v>
      </c>
    </row>
  </sheetData>
  <mergeCells count="14">
    <mergeCell ref="A8:F8"/>
    <mergeCell ref="A1:B1"/>
    <mergeCell ref="C1:D1"/>
    <mergeCell ref="E1:F1"/>
    <mergeCell ref="A43:F43"/>
    <mergeCell ref="A55:F55"/>
    <mergeCell ref="A56:F56"/>
    <mergeCell ref="A57:F57"/>
    <mergeCell ref="A9:F9"/>
    <mergeCell ref="A22:F22"/>
    <mergeCell ref="A23:F23"/>
    <mergeCell ref="A24:F24"/>
    <mergeCell ref="A41:F41"/>
    <mergeCell ref="A42:F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11" sqref="A11"/>
    </sheetView>
  </sheetViews>
  <sheetFormatPr baseColWidth="10" defaultRowHeight="15" x14ac:dyDescent="0.25"/>
  <cols>
    <col min="1" max="1" width="50" style="30" customWidth="1"/>
    <col min="2" max="2" width="44.5703125" style="30" customWidth="1"/>
    <col min="3" max="3" width="17.28515625" style="30" bestFit="1" customWidth="1"/>
    <col min="4" max="4" width="16.28515625" style="30" bestFit="1" customWidth="1"/>
    <col min="5" max="5" width="16.7109375" style="30" bestFit="1" customWidth="1"/>
    <col min="6" max="6" width="16.42578125" style="30" bestFit="1" customWidth="1"/>
    <col min="7" max="7" width="19.5703125" style="30" customWidth="1"/>
    <col min="8" max="16384" width="11.42578125" style="30"/>
  </cols>
  <sheetData>
    <row r="1" spans="1:7" x14ac:dyDescent="0.25">
      <c r="A1" s="89" t="s">
        <v>37</v>
      </c>
      <c r="B1" s="89"/>
      <c r="C1" s="89"/>
      <c r="D1" s="89"/>
      <c r="E1" s="89"/>
      <c r="F1" s="89"/>
    </row>
    <row r="2" spans="1:7" x14ac:dyDescent="0.25">
      <c r="A2" s="80" t="s">
        <v>74</v>
      </c>
      <c r="B2" s="58" t="s">
        <v>75</v>
      </c>
      <c r="C2" s="80"/>
      <c r="D2" s="58"/>
      <c r="E2" s="80"/>
      <c r="F2" s="58"/>
    </row>
    <row r="3" spans="1:7" x14ac:dyDescent="0.25">
      <c r="A3" s="80" t="s">
        <v>76</v>
      </c>
      <c r="B3" s="58" t="s">
        <v>77</v>
      </c>
      <c r="C3" s="80"/>
      <c r="D3" s="58"/>
      <c r="E3" s="80"/>
      <c r="F3" s="58"/>
      <c r="G3" s="31"/>
    </row>
    <row r="4" spans="1:7" x14ac:dyDescent="0.25">
      <c r="A4" s="80" t="s">
        <v>78</v>
      </c>
      <c r="B4" s="58" t="s">
        <v>79</v>
      </c>
      <c r="C4" s="80"/>
      <c r="D4" s="58"/>
      <c r="E4" s="80"/>
      <c r="F4" s="58"/>
      <c r="G4" s="31"/>
    </row>
    <row r="5" spans="1:7" x14ac:dyDescent="0.25">
      <c r="A5" s="80" t="s">
        <v>80</v>
      </c>
      <c r="B5" s="58" t="s">
        <v>83</v>
      </c>
      <c r="C5" s="80"/>
      <c r="D5" s="58"/>
      <c r="E5" s="80"/>
      <c r="F5" s="58"/>
      <c r="G5" s="31"/>
    </row>
    <row r="6" spans="1:7" x14ac:dyDescent="0.25">
      <c r="A6" s="29"/>
      <c r="B6" s="29"/>
      <c r="C6" s="29"/>
      <c r="D6" s="29"/>
      <c r="E6" s="29"/>
      <c r="F6" s="29"/>
      <c r="G6" s="31"/>
    </row>
    <row r="7" spans="1:7" x14ac:dyDescent="0.25">
      <c r="B7" s="31"/>
      <c r="C7" s="31"/>
      <c r="D7" s="31"/>
      <c r="E7" s="31"/>
      <c r="F7" s="31"/>
      <c r="G7" s="31"/>
    </row>
    <row r="8" spans="1:7" x14ac:dyDescent="0.25">
      <c r="A8" s="96" t="s">
        <v>0</v>
      </c>
      <c r="B8" s="96"/>
      <c r="C8" s="96"/>
      <c r="D8" s="96"/>
      <c r="E8" s="96"/>
      <c r="F8" s="96"/>
      <c r="G8" s="31"/>
    </row>
    <row r="9" spans="1:7" x14ac:dyDescent="0.25">
      <c r="A9" s="96" t="s">
        <v>1</v>
      </c>
      <c r="B9" s="96"/>
      <c r="C9" s="96"/>
      <c r="D9" s="96"/>
      <c r="E9" s="96"/>
      <c r="F9" s="96"/>
      <c r="G9" s="31"/>
    </row>
    <row r="10" spans="1:7" x14ac:dyDescent="0.25">
      <c r="A10" s="32"/>
      <c r="B10" s="32"/>
      <c r="C10" s="32"/>
      <c r="D10" s="33"/>
      <c r="E10" s="33"/>
      <c r="F10" s="33"/>
      <c r="G10" s="33"/>
    </row>
    <row r="11" spans="1:7" ht="30.75" thickBot="1" x14ac:dyDescent="0.3">
      <c r="A11" s="56" t="s">
        <v>95</v>
      </c>
      <c r="B11" s="8" t="s">
        <v>2</v>
      </c>
      <c r="C11" s="8" t="s">
        <v>41</v>
      </c>
      <c r="D11" s="8" t="s">
        <v>52</v>
      </c>
      <c r="E11" s="8" t="s">
        <v>56</v>
      </c>
      <c r="F11" s="8" t="s">
        <v>53</v>
      </c>
      <c r="G11" s="8" t="s">
        <v>57</v>
      </c>
    </row>
    <row r="12" spans="1:7" ht="30" customHeight="1" x14ac:dyDescent="0.25">
      <c r="A12" s="34"/>
      <c r="B12" s="34"/>
      <c r="C12" s="34"/>
      <c r="D12" s="34"/>
      <c r="E12" s="34"/>
      <c r="F12" s="34"/>
      <c r="G12" s="34"/>
    </row>
    <row r="13" spans="1:7" x14ac:dyDescent="0.25">
      <c r="A13" s="46" t="s">
        <v>18</v>
      </c>
      <c r="B13" s="9" t="s">
        <v>19</v>
      </c>
      <c r="C13" s="47">
        <f>+'1T'!G13</f>
        <v>835</v>
      </c>
      <c r="D13" s="47">
        <f>+'2T (Ajustado)'!G13</f>
        <v>3323</v>
      </c>
      <c r="E13" s="47">
        <f>+'3T'!G13</f>
        <v>2109</v>
      </c>
      <c r="F13" s="47">
        <f>+(C13+D13+E13)</f>
        <v>6267</v>
      </c>
      <c r="G13" s="47">
        <f>SUM(C13:E13)</f>
        <v>6267</v>
      </c>
    </row>
    <row r="14" spans="1:7" x14ac:dyDescent="0.25">
      <c r="A14" s="46" t="s">
        <v>24</v>
      </c>
      <c r="B14" s="9" t="s">
        <v>19</v>
      </c>
      <c r="C14" s="47">
        <f>+'1T'!G14</f>
        <v>4700</v>
      </c>
      <c r="D14" s="47">
        <f>+'2T (Ajustado)'!G14</f>
        <v>5910</v>
      </c>
      <c r="E14" s="47">
        <f>+'3T'!G14</f>
        <v>4951</v>
      </c>
      <c r="F14" s="47">
        <f>AVERAGE(D14:E14)</f>
        <v>5430.5</v>
      </c>
      <c r="G14" s="47">
        <f t="shared" ref="G14:G16" si="0">SUM(C14:E14)</f>
        <v>15561</v>
      </c>
    </row>
    <row r="15" spans="1:7" ht="30" customHeight="1" x14ac:dyDescent="0.25">
      <c r="A15" s="46" t="s">
        <v>25</v>
      </c>
      <c r="B15" s="9" t="s">
        <v>19</v>
      </c>
      <c r="C15" s="47">
        <f>+'1T'!G15</f>
        <v>4170</v>
      </c>
      <c r="D15" s="47">
        <f>+'2T (Ajustado)'!G15</f>
        <v>4493</v>
      </c>
      <c r="E15" s="47">
        <f>+'3T'!G15</f>
        <v>0</v>
      </c>
      <c r="F15" s="47">
        <f>AVERAGE(D15:E15)</f>
        <v>2246.5</v>
      </c>
      <c r="G15" s="47">
        <f t="shared" si="0"/>
        <v>8663</v>
      </c>
    </row>
    <row r="16" spans="1:7" ht="15" customHeight="1" x14ac:dyDescent="0.25">
      <c r="A16" s="46" t="s">
        <v>26</v>
      </c>
      <c r="B16" s="13" t="s">
        <v>19</v>
      </c>
      <c r="C16" s="47">
        <f>+'1T'!G16</f>
        <v>1276</v>
      </c>
      <c r="D16" s="47">
        <f>+'2T (Ajustado)'!G16</f>
        <v>1445</v>
      </c>
      <c r="E16" s="47">
        <f>+'3T'!G16</f>
        <v>1949</v>
      </c>
      <c r="F16" s="47">
        <f>AVERAGE(D16:E16)</f>
        <v>1697</v>
      </c>
      <c r="G16" s="47">
        <f t="shared" si="0"/>
        <v>4670</v>
      </c>
    </row>
    <row r="17" spans="1:7" x14ac:dyDescent="0.25">
      <c r="A17" s="34"/>
      <c r="B17" s="34"/>
      <c r="C17" s="47"/>
      <c r="D17" s="47"/>
      <c r="E17" s="47"/>
      <c r="F17" s="47"/>
      <c r="G17" s="47"/>
    </row>
    <row r="18" spans="1:7" ht="15.75" thickBot="1" x14ac:dyDescent="0.3">
      <c r="A18" s="12" t="s">
        <v>3</v>
      </c>
      <c r="B18" s="12"/>
      <c r="C18" s="48">
        <f>SUM(C15:C17)</f>
        <v>5446</v>
      </c>
      <c r="D18" s="48">
        <f>SUM(D15:D17)</f>
        <v>5938</v>
      </c>
      <c r="E18" s="48">
        <f>SUM(E15:E17)</f>
        <v>1949</v>
      </c>
      <c r="F18" s="48">
        <f>SUM(F15:F17)</f>
        <v>3943.5</v>
      </c>
      <c r="G18" s="48">
        <f>SUM(G15:G17)</f>
        <v>13333</v>
      </c>
    </row>
    <row r="19" spans="1:7" ht="15.75" thickTop="1" x14ac:dyDescent="0.25">
      <c r="A19" s="32" t="s">
        <v>55</v>
      </c>
      <c r="B19" s="32"/>
      <c r="C19" s="32"/>
      <c r="D19" s="33"/>
      <c r="E19" s="33"/>
      <c r="F19" s="33"/>
      <c r="G19" s="33"/>
    </row>
    <row r="20" spans="1:7" x14ac:dyDescent="0.25">
      <c r="A20" s="35"/>
      <c r="B20" s="35"/>
      <c r="C20" s="35"/>
      <c r="D20" s="35"/>
      <c r="E20" s="35"/>
      <c r="F20" s="33"/>
      <c r="G20" s="33"/>
    </row>
    <row r="21" spans="1:7" x14ac:dyDescent="0.25">
      <c r="A21" s="35"/>
      <c r="B21" s="35"/>
      <c r="C21" s="35"/>
      <c r="D21" s="35"/>
      <c r="E21" s="35"/>
      <c r="F21" s="35"/>
      <c r="G21" s="35"/>
    </row>
    <row r="22" spans="1:7" x14ac:dyDescent="0.25">
      <c r="A22" s="96" t="s">
        <v>4</v>
      </c>
      <c r="B22" s="96"/>
      <c r="C22" s="96"/>
      <c r="D22" s="96"/>
      <c r="E22" s="96"/>
      <c r="F22" s="96"/>
      <c r="G22" s="33"/>
    </row>
    <row r="23" spans="1:7" x14ac:dyDescent="0.25">
      <c r="A23" s="96" t="s">
        <v>49</v>
      </c>
      <c r="B23" s="96"/>
      <c r="C23" s="96"/>
      <c r="D23" s="96"/>
      <c r="E23" s="96"/>
      <c r="F23" s="96"/>
      <c r="G23" s="32"/>
    </row>
    <row r="24" spans="1:7" x14ac:dyDescent="0.25">
      <c r="A24" s="96" t="s">
        <v>5</v>
      </c>
      <c r="B24" s="96"/>
      <c r="C24" s="96"/>
      <c r="D24" s="96"/>
      <c r="E24" s="96"/>
      <c r="F24" s="96"/>
      <c r="G24" s="32"/>
    </row>
    <row r="25" spans="1:7" s="38" customFormat="1" x14ac:dyDescent="0.25">
      <c r="A25" s="31"/>
      <c r="B25" s="31"/>
      <c r="C25" s="31"/>
      <c r="D25" s="31"/>
      <c r="E25" s="31"/>
      <c r="F25" s="31"/>
      <c r="G25" s="32"/>
    </row>
    <row r="26" spans="1:7" ht="15.75" thickBot="1" x14ac:dyDescent="0.3">
      <c r="A26" s="56" t="s">
        <v>95</v>
      </c>
      <c r="B26" s="8" t="s">
        <v>41</v>
      </c>
      <c r="C26" s="8" t="s">
        <v>52</v>
      </c>
      <c r="D26" s="8" t="s">
        <v>56</v>
      </c>
      <c r="E26" s="8" t="s">
        <v>57</v>
      </c>
    </row>
    <row r="27" spans="1:7" x14ac:dyDescent="0.25">
      <c r="A27" s="46"/>
      <c r="B27" s="47"/>
      <c r="C27" s="47"/>
      <c r="D27" s="47"/>
      <c r="E27" s="47"/>
    </row>
    <row r="28" spans="1:7" x14ac:dyDescent="0.25">
      <c r="A28" s="46" t="s">
        <v>18</v>
      </c>
      <c r="B28" s="47">
        <f>+'1T'!E28</f>
        <v>9690968.25</v>
      </c>
      <c r="C28" s="47">
        <f>+'2T (Ajustado)'!E28</f>
        <v>36296916</v>
      </c>
      <c r="D28" s="47">
        <f>+'3T'!E28</f>
        <v>23463789.25</v>
      </c>
      <c r="E28" s="47">
        <f t="shared" ref="E28:E35" si="1">SUM(B28:D28)</f>
        <v>69451673.5</v>
      </c>
    </row>
    <row r="29" spans="1:7" x14ac:dyDescent="0.25">
      <c r="A29" s="46" t="s">
        <v>24</v>
      </c>
      <c r="B29" s="47">
        <f>+'1T'!E29</f>
        <v>271587150</v>
      </c>
      <c r="C29" s="47">
        <f>+'2T (Ajustado)'!E29</f>
        <v>316083154.25</v>
      </c>
      <c r="D29" s="47">
        <f>+'3T'!E29</f>
        <v>306861905.75</v>
      </c>
      <c r="E29" s="47">
        <f t="shared" si="1"/>
        <v>894532210</v>
      </c>
    </row>
    <row r="30" spans="1:7" x14ac:dyDescent="0.25">
      <c r="A30" s="46" t="s">
        <v>25</v>
      </c>
      <c r="B30" s="47">
        <f>+'1T'!E30</f>
        <v>612450178.70000005</v>
      </c>
      <c r="C30" s="47">
        <f>+'2T (Ajustado)'!E30</f>
        <v>0</v>
      </c>
      <c r="D30" s="47">
        <f>+'3T'!E30</f>
        <v>513578107.99000001</v>
      </c>
      <c r="E30" s="47">
        <f t="shared" si="1"/>
        <v>1126028286.6900001</v>
      </c>
    </row>
    <row r="31" spans="1:7" ht="30" x14ac:dyDescent="0.25">
      <c r="A31" s="46" t="s">
        <v>26</v>
      </c>
      <c r="B31" s="47">
        <f>+'1T'!E31</f>
        <v>75023585.599999994</v>
      </c>
      <c r="C31" s="47">
        <f>+'2T (Ajustado)'!E31</f>
        <v>142550192.59999999</v>
      </c>
      <c r="D31" s="47">
        <f>+'3T'!E31</f>
        <v>117455835.25</v>
      </c>
      <c r="E31" s="47">
        <f t="shared" si="1"/>
        <v>335029613.44999999</v>
      </c>
    </row>
    <row r="32" spans="1:7" x14ac:dyDescent="0.25">
      <c r="A32" s="67" t="s">
        <v>30</v>
      </c>
      <c r="B32" s="47">
        <f>+'1T'!E32</f>
        <v>2636125094.1000004</v>
      </c>
      <c r="C32" s="47">
        <f>+'2T (Ajustado)'!E32</f>
        <v>2004113333.1900001</v>
      </c>
      <c r="D32" s="47">
        <f>+'3T'!E32</f>
        <v>2051284952.9400001</v>
      </c>
      <c r="E32" s="47">
        <f t="shared" si="1"/>
        <v>6691523380.2300014</v>
      </c>
    </row>
    <row r="33" spans="1:8" x14ac:dyDescent="0.25">
      <c r="A33" s="67" t="s">
        <v>9</v>
      </c>
      <c r="B33" s="47">
        <f>+'1T'!E33</f>
        <v>0</v>
      </c>
      <c r="C33" s="47">
        <f>+'2T (Ajustado)'!E33</f>
        <v>0</v>
      </c>
      <c r="D33" s="47">
        <f>+'3T'!E33</f>
        <v>8295625.75</v>
      </c>
      <c r="E33" s="47">
        <f t="shared" si="1"/>
        <v>8295625.75</v>
      </c>
    </row>
    <row r="34" spans="1:8" x14ac:dyDescent="0.25">
      <c r="A34" s="67" t="s">
        <v>43</v>
      </c>
      <c r="B34" s="47">
        <f>+'1T'!E34</f>
        <v>0</v>
      </c>
      <c r="C34" s="47">
        <f>+'2T (Ajustado)'!E34</f>
        <v>0</v>
      </c>
      <c r="D34" s="47">
        <f>+'3T'!E34</f>
        <v>13252847.789999999</v>
      </c>
      <c r="E34" s="47">
        <f t="shared" si="1"/>
        <v>13252847.789999999</v>
      </c>
    </row>
    <row r="35" spans="1:8" x14ac:dyDescent="0.25">
      <c r="A35" s="67" t="s">
        <v>90</v>
      </c>
      <c r="B35" s="47">
        <f>+'1T'!E35</f>
        <v>0</v>
      </c>
      <c r="C35" s="47">
        <f>+'2T (Ajustado)'!E35</f>
        <v>0</v>
      </c>
      <c r="D35" s="47">
        <f>+'3T'!E35</f>
        <v>2642850</v>
      </c>
      <c r="E35" s="47">
        <f t="shared" si="1"/>
        <v>2642850</v>
      </c>
    </row>
    <row r="36" spans="1:8" x14ac:dyDescent="0.25">
      <c r="A36" s="34"/>
      <c r="B36" s="47"/>
      <c r="C36" s="47"/>
      <c r="D36" s="47"/>
      <c r="E36" s="47"/>
    </row>
    <row r="37" spans="1:8" ht="15.75" thickBot="1" x14ac:dyDescent="0.3">
      <c r="A37" s="12" t="s">
        <v>3</v>
      </c>
      <c r="B37" s="48">
        <f>SUM(B30:B36)</f>
        <v>3323598858.4000006</v>
      </c>
      <c r="C37" s="48">
        <f>SUM(C30:C36)</f>
        <v>2146663525.79</v>
      </c>
      <c r="D37" s="48">
        <f>SUM(D30:D36)</f>
        <v>2706510219.7200003</v>
      </c>
      <c r="E37" s="48">
        <f>SUM(E30:E36)</f>
        <v>8176772603.9100018</v>
      </c>
    </row>
    <row r="38" spans="1:8" ht="15.75" thickTop="1" x14ac:dyDescent="0.25">
      <c r="A38" s="42" t="s">
        <v>55</v>
      </c>
      <c r="B38" s="34"/>
      <c r="C38" s="34"/>
      <c r="D38" s="34"/>
      <c r="E38" s="34"/>
    </row>
    <row r="39" spans="1:8" x14ac:dyDescent="0.25">
      <c r="A39" s="34"/>
      <c r="B39" s="34"/>
      <c r="C39" s="34"/>
      <c r="D39" s="34"/>
      <c r="E39" s="34"/>
    </row>
    <row r="40" spans="1:8" x14ac:dyDescent="0.25">
      <c r="A40" s="33"/>
      <c r="B40" s="33"/>
      <c r="C40" s="33"/>
      <c r="D40" s="33"/>
      <c r="E40" s="33"/>
      <c r="F40" s="33"/>
      <c r="G40" s="33"/>
    </row>
    <row r="41" spans="1:8" x14ac:dyDescent="0.25">
      <c r="A41" s="96" t="s">
        <v>6</v>
      </c>
      <c r="B41" s="96"/>
      <c r="C41" s="96"/>
      <c r="D41" s="96"/>
      <c r="E41" s="96"/>
      <c r="F41" s="96"/>
      <c r="G41" s="33"/>
    </row>
    <row r="42" spans="1:8" x14ac:dyDescent="0.25">
      <c r="A42" s="96" t="s">
        <v>50</v>
      </c>
      <c r="B42" s="96"/>
      <c r="C42" s="96"/>
      <c r="D42" s="96"/>
      <c r="E42" s="96"/>
      <c r="F42" s="96"/>
      <c r="G42" s="32"/>
    </row>
    <row r="43" spans="1:8" x14ac:dyDescent="0.25">
      <c r="A43" s="96" t="s">
        <v>5</v>
      </c>
      <c r="B43" s="96"/>
      <c r="C43" s="96"/>
      <c r="D43" s="96"/>
      <c r="E43" s="96"/>
      <c r="F43" s="96"/>
      <c r="G43" s="32"/>
    </row>
    <row r="44" spans="1:8" x14ac:dyDescent="0.25">
      <c r="A44" s="31"/>
      <c r="B44" s="31"/>
      <c r="C44" s="31"/>
      <c r="D44" s="31"/>
      <c r="E44" s="31"/>
      <c r="F44" s="31"/>
      <c r="G44" s="32"/>
      <c r="H44" s="38"/>
    </row>
    <row r="45" spans="1:8" ht="15.75" thickBot="1" x14ac:dyDescent="0.3">
      <c r="A45" s="19" t="s">
        <v>7</v>
      </c>
      <c r="B45" s="8" t="s">
        <v>41</v>
      </c>
      <c r="C45" s="8" t="s">
        <v>52</v>
      </c>
      <c r="D45" s="8" t="s">
        <v>56</v>
      </c>
      <c r="E45" s="19" t="s">
        <v>57</v>
      </c>
    </row>
    <row r="46" spans="1:8" x14ac:dyDescent="0.25">
      <c r="A46" s="18" t="s">
        <v>8</v>
      </c>
      <c r="B46" s="49">
        <f>+'1T'!E46</f>
        <v>2636125094.0100002</v>
      </c>
      <c r="C46" s="49">
        <f>+'2T (Ajustado)'!E46</f>
        <v>2004113333.1900001</v>
      </c>
      <c r="D46" s="49">
        <f>+'3T'!E46</f>
        <v>2051284952.9400001</v>
      </c>
      <c r="E46" s="51">
        <f>SUM(B46:D46)</f>
        <v>6691523380.1400013</v>
      </c>
    </row>
    <row r="47" spans="1:8" x14ac:dyDescent="0.25">
      <c r="A47" s="18" t="s">
        <v>9</v>
      </c>
      <c r="B47" s="49">
        <f>+'1T'!E47</f>
        <v>0</v>
      </c>
      <c r="C47" s="49">
        <f>+'2T (Ajustado)'!E47</f>
        <v>0</v>
      </c>
      <c r="D47" s="49">
        <f>+'3T'!E47</f>
        <v>8295622.75</v>
      </c>
      <c r="E47" s="51">
        <f t="shared" ref="E47:E50" si="2">SUM(B47:D47)</f>
        <v>8295622.75</v>
      </c>
    </row>
    <row r="48" spans="1:8" x14ac:dyDescent="0.25">
      <c r="A48" s="18" t="s">
        <v>43</v>
      </c>
      <c r="B48" s="49">
        <f>+'1T'!E48</f>
        <v>968751882.54999995</v>
      </c>
      <c r="C48" s="49">
        <f>+'2T (Ajustado)'!E48</f>
        <v>494930262.85000002</v>
      </c>
      <c r="D48" s="49">
        <f>+'3T'!E48</f>
        <v>454205783.85000002</v>
      </c>
      <c r="E48" s="51">
        <f t="shared" si="2"/>
        <v>1917887929.25</v>
      </c>
    </row>
    <row r="49" spans="1:7" x14ac:dyDescent="0.25">
      <c r="A49" s="18" t="s">
        <v>10</v>
      </c>
      <c r="B49" s="49">
        <f>+'1T'!E49</f>
        <v>0</v>
      </c>
      <c r="C49" s="49">
        <f>+'2T (Ajustado)'!E49</f>
        <v>0</v>
      </c>
      <c r="D49" s="49">
        <f>+'3T'!E49</f>
        <v>520313742.87</v>
      </c>
      <c r="E49" s="51">
        <f t="shared" si="2"/>
        <v>520313742.87</v>
      </c>
    </row>
    <row r="50" spans="1:7" x14ac:dyDescent="0.25">
      <c r="A50" s="51" t="s">
        <v>91</v>
      </c>
      <c r="B50" s="49">
        <f>+'1T'!E50</f>
        <v>0</v>
      </c>
      <c r="C50" s="49">
        <f>+'2T (Ajustado)'!E50</f>
        <v>0</v>
      </c>
      <c r="D50" s="49">
        <f>+'3T'!E50</f>
        <v>2642850</v>
      </c>
      <c r="E50" s="51">
        <f t="shared" si="2"/>
        <v>2642850</v>
      </c>
    </row>
    <row r="51" spans="1:7" ht="15.75" thickBot="1" x14ac:dyDescent="0.3">
      <c r="A51" s="20" t="s">
        <v>3</v>
      </c>
      <c r="B51" s="25">
        <f>SUM(B46:B49)</f>
        <v>3604876976.5600004</v>
      </c>
      <c r="C51" s="25">
        <f>SUM(C46:C49)</f>
        <v>2499043596.04</v>
      </c>
      <c r="D51" s="25">
        <f>SUM(D46:D49)</f>
        <v>3034100102.4099998</v>
      </c>
      <c r="E51" s="52">
        <f t="shared" ref="E51" si="3">SUM(E46:E49)</f>
        <v>9138020675.0100021</v>
      </c>
    </row>
    <row r="52" spans="1:7" ht="15.75" thickTop="1" x14ac:dyDescent="0.25">
      <c r="A52" s="42" t="s">
        <v>55</v>
      </c>
      <c r="B52" s="43"/>
      <c r="C52" s="43"/>
      <c r="D52" s="43"/>
      <c r="E52" s="43"/>
    </row>
    <row r="53" spans="1:7" x14ac:dyDescent="0.25">
      <c r="A53" s="40"/>
      <c r="B53" s="43"/>
      <c r="C53" s="43"/>
      <c r="D53" s="43"/>
      <c r="E53" s="43"/>
    </row>
    <row r="54" spans="1:7" x14ac:dyDescent="0.25">
      <c r="A54" s="33"/>
      <c r="B54" s="33"/>
      <c r="C54" s="33"/>
      <c r="D54" s="33"/>
      <c r="E54" s="33"/>
      <c r="F54" s="33"/>
      <c r="G54" s="33"/>
    </row>
    <row r="55" spans="1:7" x14ac:dyDescent="0.25">
      <c r="A55" s="96" t="s">
        <v>11</v>
      </c>
      <c r="B55" s="96"/>
      <c r="C55" s="96"/>
      <c r="D55" s="96"/>
      <c r="E55" s="96"/>
      <c r="F55" s="96"/>
      <c r="G55" s="32"/>
    </row>
    <row r="56" spans="1:7" x14ac:dyDescent="0.25">
      <c r="A56" s="96" t="s">
        <v>12</v>
      </c>
      <c r="B56" s="96"/>
      <c r="C56" s="96"/>
      <c r="D56" s="96"/>
      <c r="E56" s="96"/>
      <c r="F56" s="96"/>
      <c r="G56" s="32"/>
    </row>
    <row r="57" spans="1:7" x14ac:dyDescent="0.25">
      <c r="A57" s="96" t="s">
        <v>5</v>
      </c>
      <c r="B57" s="96"/>
      <c r="C57" s="96"/>
      <c r="D57" s="96"/>
      <c r="E57" s="96"/>
      <c r="F57" s="96"/>
      <c r="G57" s="44"/>
    </row>
    <row r="58" spans="1:7" x14ac:dyDescent="0.25">
      <c r="A58" s="32"/>
      <c r="B58" s="32"/>
      <c r="C58" s="32"/>
      <c r="D58" s="32"/>
      <c r="E58" s="32"/>
      <c r="F58" s="32"/>
      <c r="G58" s="32"/>
    </row>
    <row r="59" spans="1:7" ht="15.75" thickBot="1" x14ac:dyDescent="0.3">
      <c r="A59" s="8" t="s">
        <v>13</v>
      </c>
      <c r="B59" s="8" t="s">
        <v>41</v>
      </c>
      <c r="C59" s="8" t="s">
        <v>52</v>
      </c>
      <c r="D59" s="8" t="s">
        <v>56</v>
      </c>
      <c r="E59" s="8" t="s">
        <v>57</v>
      </c>
    </row>
    <row r="60" spans="1:7" x14ac:dyDescent="0.25">
      <c r="A60" s="18" t="s">
        <v>14</v>
      </c>
      <c r="B60" s="51">
        <f>+'1T'!E60</f>
        <v>744232150.70000005</v>
      </c>
      <c r="C60" s="51">
        <f>+'2T'!E57</f>
        <v>-1865429668.0999999</v>
      </c>
      <c r="D60" s="51">
        <f>+'3T'!E60</f>
        <v>2735755342.8800001</v>
      </c>
      <c r="E60" s="51">
        <f>B60</f>
        <v>744232150.70000005</v>
      </c>
    </row>
    <row r="61" spans="1:7" x14ac:dyDescent="0.25">
      <c r="A61" s="18" t="s">
        <v>15</v>
      </c>
      <c r="B61" s="51">
        <f>+'1T'!E61</f>
        <v>1739447308.46</v>
      </c>
      <c r="C61" s="51">
        <f>+'2T'!E58</f>
        <v>5234798938.9200001</v>
      </c>
      <c r="D61" s="51">
        <f>+'3T'!E61</f>
        <v>3532556571.4400005</v>
      </c>
      <c r="E61" s="51">
        <f>SUM(B61:D61)</f>
        <v>10506802818.82</v>
      </c>
    </row>
    <row r="62" spans="1:7" x14ac:dyDescent="0.25">
      <c r="A62" s="18" t="s">
        <v>16</v>
      </c>
      <c r="B62" s="51">
        <f>+'1T'!E62</f>
        <v>2483679459.1599998</v>
      </c>
      <c r="C62" s="51">
        <f>+'2T'!E59</f>
        <v>3369369270.8200002</v>
      </c>
      <c r="D62" s="51">
        <f>+'3T'!E62</f>
        <v>6268311914.3200006</v>
      </c>
      <c r="E62" s="51">
        <f>SUM(E60:E61)</f>
        <v>11251034969.52</v>
      </c>
    </row>
    <row r="63" spans="1:7" x14ac:dyDescent="0.25">
      <c r="A63" s="18" t="s">
        <v>17</v>
      </c>
      <c r="B63" s="51">
        <f>+'1T'!E63</f>
        <v>3604876976.5600004</v>
      </c>
      <c r="C63" s="51">
        <f>+'2T'!E60</f>
        <v>2499043596.04</v>
      </c>
      <c r="D63" s="51">
        <f>+'3T'!E63</f>
        <v>843660778.73000002</v>
      </c>
      <c r="E63" s="51">
        <f>SUM(B63:D63)</f>
        <v>6947581351.3299999</v>
      </c>
    </row>
    <row r="64" spans="1:7" x14ac:dyDescent="0.25">
      <c r="A64" s="18" t="s">
        <v>51</v>
      </c>
      <c r="B64" s="51">
        <f>+'1T'!E64</f>
        <v>-1865429668.1000004</v>
      </c>
      <c r="C64" s="51">
        <f>+'2T'!E61</f>
        <v>2735755342.8800001</v>
      </c>
      <c r="D64" s="51">
        <f>+'3T'!E64</f>
        <v>5424651135.5900002</v>
      </c>
      <c r="E64" s="51">
        <f>E62-E63</f>
        <v>4303453618.1900005</v>
      </c>
    </row>
    <row r="65" spans="1:7" ht="15.75" thickBot="1" x14ac:dyDescent="0.3">
      <c r="A65" s="21"/>
      <c r="B65" s="64"/>
      <c r="C65" s="64"/>
      <c r="D65" s="64"/>
      <c r="E65" s="64"/>
      <c r="F65" s="33"/>
      <c r="G65" s="33"/>
    </row>
    <row r="66" spans="1:7" ht="15.75" thickTop="1" x14ac:dyDescent="0.25">
      <c r="A66" s="42" t="s">
        <v>55</v>
      </c>
      <c r="B66" s="41"/>
      <c r="C66" s="41"/>
      <c r="D66" s="41"/>
      <c r="E66" s="41"/>
      <c r="F66" s="41"/>
      <c r="G66" s="18"/>
    </row>
    <row r="67" spans="1:7" x14ac:dyDescent="0.25">
      <c r="A67" s="32"/>
      <c r="B67" s="32"/>
      <c r="C67" s="32"/>
      <c r="D67" s="33"/>
      <c r="E67" s="33"/>
      <c r="F67" s="33"/>
      <c r="G67" s="33"/>
    </row>
    <row r="70" spans="1:7" x14ac:dyDescent="0.25">
      <c r="A70" s="88" t="s">
        <v>92</v>
      </c>
    </row>
    <row r="71" spans="1:7" x14ac:dyDescent="0.25">
      <c r="A71" s="88" t="s">
        <v>93</v>
      </c>
    </row>
    <row r="72" spans="1:7" x14ac:dyDescent="0.25">
      <c r="A72" s="88" t="s">
        <v>94</v>
      </c>
    </row>
  </sheetData>
  <mergeCells count="14">
    <mergeCell ref="A8:F8"/>
    <mergeCell ref="A1:B1"/>
    <mergeCell ref="C1:D1"/>
    <mergeCell ref="E1:F1"/>
    <mergeCell ref="A43:F43"/>
    <mergeCell ref="A55:F55"/>
    <mergeCell ref="A56:F56"/>
    <mergeCell ref="A57:F57"/>
    <mergeCell ref="A9:F9"/>
    <mergeCell ref="A22:F22"/>
    <mergeCell ref="A23:F23"/>
    <mergeCell ref="A24:F24"/>
    <mergeCell ref="A41:F41"/>
    <mergeCell ref="A42:F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90" zoomScaleNormal="90" workbookViewId="0">
      <selection activeCell="A11" sqref="A11"/>
    </sheetView>
  </sheetViews>
  <sheetFormatPr baseColWidth="10" defaultRowHeight="15" x14ac:dyDescent="0.25"/>
  <cols>
    <col min="1" max="1" width="50" style="69" customWidth="1"/>
    <col min="2" max="2" width="41.140625" style="69" customWidth="1"/>
    <col min="3" max="3" width="17.28515625" style="69" bestFit="1" customWidth="1"/>
    <col min="4" max="4" width="16.28515625" style="69" bestFit="1" customWidth="1"/>
    <col min="5" max="5" width="15.42578125" style="69" bestFit="1" customWidth="1"/>
    <col min="6" max="6" width="16.5703125" style="69" bestFit="1" customWidth="1"/>
    <col min="7" max="7" width="19.5703125" style="69" customWidth="1"/>
    <col min="8" max="8" width="11.5703125" style="69" bestFit="1" customWidth="1"/>
    <col min="9" max="16384" width="11.42578125" style="69"/>
  </cols>
  <sheetData>
    <row r="1" spans="1:10" x14ac:dyDescent="0.25">
      <c r="A1" s="89" t="s">
        <v>37</v>
      </c>
      <c r="B1" s="89"/>
      <c r="C1" s="89"/>
      <c r="D1" s="89"/>
      <c r="E1" s="89"/>
      <c r="F1" s="89"/>
    </row>
    <row r="2" spans="1:10" x14ac:dyDescent="0.25">
      <c r="A2" s="80" t="s">
        <v>74</v>
      </c>
      <c r="B2" s="58" t="s">
        <v>75</v>
      </c>
      <c r="C2" s="80"/>
      <c r="D2" s="58"/>
      <c r="E2" s="80"/>
      <c r="F2" s="58"/>
    </row>
    <row r="3" spans="1:10" x14ac:dyDescent="0.25">
      <c r="A3" s="80" t="s">
        <v>76</v>
      </c>
      <c r="B3" s="58" t="s">
        <v>77</v>
      </c>
      <c r="C3" s="80"/>
      <c r="D3" s="58"/>
      <c r="E3" s="80"/>
      <c r="F3" s="58"/>
      <c r="G3" s="70"/>
    </row>
    <row r="4" spans="1:10" x14ac:dyDescent="0.25">
      <c r="A4" s="80" t="s">
        <v>78</v>
      </c>
      <c r="B4" s="58" t="s">
        <v>79</v>
      </c>
      <c r="C4" s="80"/>
      <c r="D4" s="58"/>
      <c r="E4" s="80"/>
      <c r="F4" s="58"/>
      <c r="G4" s="70"/>
    </row>
    <row r="5" spans="1:10" x14ac:dyDescent="0.25">
      <c r="A5" s="80" t="s">
        <v>80</v>
      </c>
      <c r="B5" s="81">
        <v>2012</v>
      </c>
      <c r="C5" s="80"/>
      <c r="D5" s="58"/>
      <c r="E5" s="80"/>
      <c r="F5" s="58"/>
      <c r="G5" s="70"/>
    </row>
    <row r="6" spans="1:10" x14ac:dyDescent="0.25">
      <c r="A6" s="71"/>
      <c r="B6" s="71"/>
      <c r="C6" s="71"/>
      <c r="D6" s="71"/>
      <c r="E6" s="71"/>
      <c r="F6" s="71"/>
      <c r="G6" s="70"/>
    </row>
    <row r="7" spans="1:10" x14ac:dyDescent="0.25">
      <c r="B7" s="70"/>
      <c r="C7" s="70"/>
      <c r="D7" s="70"/>
      <c r="E7" s="70"/>
      <c r="F7" s="70"/>
      <c r="G7" s="70"/>
    </row>
    <row r="8" spans="1:10" x14ac:dyDescent="0.25">
      <c r="A8" s="95" t="s">
        <v>0</v>
      </c>
      <c r="B8" s="95"/>
      <c r="C8" s="95"/>
      <c r="D8" s="95"/>
      <c r="E8" s="95"/>
      <c r="F8" s="95"/>
      <c r="G8" s="70"/>
    </row>
    <row r="9" spans="1:10" x14ac:dyDescent="0.25">
      <c r="A9" s="95" t="s">
        <v>1</v>
      </c>
      <c r="B9" s="95"/>
      <c r="C9" s="95"/>
      <c r="D9" s="95"/>
      <c r="E9" s="95"/>
      <c r="F9" s="95"/>
      <c r="G9" s="70"/>
    </row>
    <row r="10" spans="1:10" x14ac:dyDescent="0.25">
      <c r="A10" s="72"/>
      <c r="B10" s="72"/>
      <c r="C10" s="72"/>
      <c r="D10" s="73"/>
      <c r="E10" s="73"/>
      <c r="F10" s="73"/>
      <c r="G10" s="73"/>
    </row>
    <row r="11" spans="1:10" ht="30.75" thickBot="1" x14ac:dyDescent="0.3">
      <c r="A11" s="56" t="s">
        <v>95</v>
      </c>
      <c r="B11" s="56" t="s">
        <v>2</v>
      </c>
      <c r="C11" s="56" t="s">
        <v>41</v>
      </c>
      <c r="D11" s="56" t="s">
        <v>52</v>
      </c>
      <c r="E11" s="56" t="s">
        <v>56</v>
      </c>
      <c r="F11" s="56" t="s">
        <v>63</v>
      </c>
      <c r="G11" s="56" t="s">
        <v>64</v>
      </c>
      <c r="H11" s="56" t="s">
        <v>65</v>
      </c>
    </row>
    <row r="12" spans="1:10" ht="30" customHeight="1" x14ac:dyDescent="0.25">
      <c r="A12" s="74"/>
      <c r="B12" s="47"/>
      <c r="C12" s="47"/>
      <c r="D12" s="47"/>
      <c r="E12" s="47"/>
      <c r="F12" s="47"/>
      <c r="G12" s="47"/>
      <c r="H12" s="47"/>
    </row>
    <row r="13" spans="1:10" x14ac:dyDescent="0.25">
      <c r="A13" s="68" t="s">
        <v>18</v>
      </c>
      <c r="B13" s="15" t="s">
        <v>19</v>
      </c>
      <c r="C13" s="47">
        <f>+'1T'!G13</f>
        <v>835</v>
      </c>
      <c r="D13" s="47">
        <f>+'2T (Ajustado)'!G13</f>
        <v>3323</v>
      </c>
      <c r="E13" s="47">
        <f>+'3T'!G13</f>
        <v>2109</v>
      </c>
      <c r="F13" s="47">
        <f>+'4T'!G13</f>
        <v>2326</v>
      </c>
      <c r="G13" s="47">
        <f>AVERAGE(C13:F13)</f>
        <v>2148.25</v>
      </c>
      <c r="H13" s="47">
        <f>SUM(C13:F13)</f>
        <v>8593</v>
      </c>
      <c r="J13" s="69" t="s">
        <v>66</v>
      </c>
    </row>
    <row r="14" spans="1:10" x14ac:dyDescent="0.25">
      <c r="A14" s="68" t="s">
        <v>24</v>
      </c>
      <c r="B14" s="15" t="s">
        <v>19</v>
      </c>
      <c r="C14" s="47">
        <f>+'1T'!G14</f>
        <v>4700</v>
      </c>
      <c r="D14" s="47">
        <f>+'2T (Ajustado)'!G14</f>
        <v>5910</v>
      </c>
      <c r="E14" s="47">
        <f>+'3T'!G14</f>
        <v>4951</v>
      </c>
      <c r="F14" s="47">
        <f>+'4T'!G14</f>
        <v>5669</v>
      </c>
      <c r="G14" s="47">
        <f t="shared" ref="G14:G15" si="0">AVERAGE(C14:F14)</f>
        <v>5307.5</v>
      </c>
      <c r="H14" s="47"/>
      <c r="J14" s="69" t="s">
        <v>67</v>
      </c>
    </row>
    <row r="15" spans="1:10" ht="30" customHeight="1" x14ac:dyDescent="0.25">
      <c r="A15" s="68" t="s">
        <v>25</v>
      </c>
      <c r="B15" s="15" t="s">
        <v>19</v>
      </c>
      <c r="C15" s="47">
        <f>+'1T'!G15</f>
        <v>4170</v>
      </c>
      <c r="D15" s="47">
        <f>+'2T (Ajustado)'!G15</f>
        <v>4493</v>
      </c>
      <c r="E15" s="47">
        <f>+'3T'!G15</f>
        <v>0</v>
      </c>
      <c r="F15" s="47">
        <f>+'4T'!G15</f>
        <v>4984</v>
      </c>
      <c r="G15" s="47">
        <f t="shared" si="0"/>
        <v>3411.75</v>
      </c>
      <c r="H15" s="47">
        <f>SUM(C15:F15)</f>
        <v>13647</v>
      </c>
      <c r="J15" s="69" t="s">
        <v>68</v>
      </c>
    </row>
    <row r="16" spans="1:10" ht="15" customHeight="1" x14ac:dyDescent="0.25">
      <c r="A16" s="68" t="s">
        <v>26</v>
      </c>
      <c r="B16" s="57" t="s">
        <v>19</v>
      </c>
      <c r="C16" s="47">
        <f>+'1T'!G16</f>
        <v>1276</v>
      </c>
      <c r="D16" s="47">
        <f>+'2T (Ajustado)'!G16</f>
        <v>1445</v>
      </c>
      <c r="E16" s="47">
        <f>+'3T'!G16</f>
        <v>1949</v>
      </c>
      <c r="F16" s="47">
        <f>+'4T'!G16</f>
        <v>1282</v>
      </c>
      <c r="G16" s="47">
        <f>AVERAGE(C16:F16)</f>
        <v>1488</v>
      </c>
      <c r="H16" s="47">
        <f t="shared" ref="H16" si="1">SUM(C16:F16)</f>
        <v>5952</v>
      </c>
    </row>
    <row r="17" spans="1:8" x14ac:dyDescent="0.25">
      <c r="A17" s="47"/>
      <c r="B17" s="47"/>
      <c r="C17" s="47"/>
      <c r="D17" s="47"/>
      <c r="E17" s="47"/>
      <c r="F17" s="47">
        <f>+'4T'!G17</f>
        <v>0</v>
      </c>
      <c r="G17" s="47"/>
      <c r="H17" s="47"/>
    </row>
    <row r="18" spans="1:8" ht="15.75" thickBot="1" x14ac:dyDescent="0.3">
      <c r="A18" s="48" t="s">
        <v>3</v>
      </c>
      <c r="B18" s="48"/>
      <c r="C18" s="48">
        <f t="shared" ref="C18:H18" si="2">SUM(C15:C17)</f>
        <v>5446</v>
      </c>
      <c r="D18" s="48">
        <f t="shared" si="2"/>
        <v>5938</v>
      </c>
      <c r="E18" s="48">
        <f t="shared" si="2"/>
        <v>1949</v>
      </c>
      <c r="F18" s="48">
        <f t="shared" si="2"/>
        <v>6266</v>
      </c>
      <c r="G18" s="48">
        <f t="shared" si="2"/>
        <v>4899.75</v>
      </c>
      <c r="H18" s="48">
        <f t="shared" si="2"/>
        <v>19599</v>
      </c>
    </row>
    <row r="19" spans="1:8" ht="15.75" thickTop="1" x14ac:dyDescent="0.25">
      <c r="A19" s="72" t="s">
        <v>55</v>
      </c>
      <c r="B19" s="72"/>
      <c r="C19" s="72"/>
      <c r="D19" s="73"/>
      <c r="E19" s="73"/>
      <c r="F19" s="73"/>
      <c r="G19" s="73"/>
    </row>
    <row r="20" spans="1:8" x14ac:dyDescent="0.25">
      <c r="A20" s="75"/>
      <c r="B20" s="75"/>
      <c r="C20" s="75"/>
      <c r="D20" s="75"/>
      <c r="E20" s="75"/>
      <c r="F20" s="73"/>
      <c r="G20" s="73"/>
    </row>
    <row r="21" spans="1:8" x14ac:dyDescent="0.25">
      <c r="A21" s="75"/>
      <c r="B21" s="75"/>
      <c r="C21" s="75"/>
      <c r="D21" s="75"/>
      <c r="E21" s="75"/>
      <c r="F21" s="75"/>
      <c r="G21" s="73"/>
    </row>
    <row r="22" spans="1:8" x14ac:dyDescent="0.25">
      <c r="A22" s="95" t="s">
        <v>4</v>
      </c>
      <c r="B22" s="95"/>
      <c r="C22" s="95"/>
      <c r="D22" s="95"/>
      <c r="E22" s="95"/>
      <c r="F22" s="95"/>
      <c r="G22" s="73"/>
    </row>
    <row r="23" spans="1:8" x14ac:dyDescent="0.25">
      <c r="A23" s="95" t="s">
        <v>49</v>
      </c>
      <c r="B23" s="95"/>
      <c r="C23" s="95"/>
      <c r="D23" s="95"/>
      <c r="E23" s="95"/>
      <c r="F23" s="95"/>
      <c r="G23" s="72"/>
    </row>
    <row r="24" spans="1:8" x14ac:dyDescent="0.25">
      <c r="A24" s="95" t="s">
        <v>5</v>
      </c>
      <c r="B24" s="95"/>
      <c r="C24" s="95"/>
      <c r="D24" s="95"/>
      <c r="E24" s="95"/>
      <c r="F24" s="95"/>
      <c r="G24" s="72"/>
    </row>
    <row r="25" spans="1:8" s="76" customFormat="1" x14ac:dyDescent="0.25">
      <c r="A25" s="70"/>
      <c r="B25" s="70"/>
      <c r="C25" s="70"/>
      <c r="D25" s="70"/>
      <c r="E25" s="70"/>
      <c r="F25" s="70"/>
      <c r="G25" s="72"/>
    </row>
    <row r="26" spans="1:8" ht="15.75" thickBot="1" x14ac:dyDescent="0.3">
      <c r="A26" s="56" t="s">
        <v>95</v>
      </c>
      <c r="B26" s="56" t="s">
        <v>41</v>
      </c>
      <c r="C26" s="56" t="s">
        <v>52</v>
      </c>
      <c r="D26" s="56" t="s">
        <v>56</v>
      </c>
      <c r="E26" s="56" t="s">
        <v>63</v>
      </c>
      <c r="F26" s="56" t="s">
        <v>65</v>
      </c>
    </row>
    <row r="27" spans="1:8" x14ac:dyDescent="0.25">
      <c r="A27" s="74"/>
      <c r="B27" s="47"/>
      <c r="C27" s="47"/>
      <c r="D27" s="47"/>
      <c r="E27" s="47"/>
      <c r="F27" s="47"/>
    </row>
    <row r="28" spans="1:8" x14ac:dyDescent="0.25">
      <c r="A28" s="74" t="s">
        <v>18</v>
      </c>
      <c r="B28" s="47">
        <f>+'1T'!E28</f>
        <v>9690968.25</v>
      </c>
      <c r="C28" s="47">
        <f>+'2T (Ajustado)'!E28</f>
        <v>36296916</v>
      </c>
      <c r="D28" s="47">
        <f>+'3T'!E28</f>
        <v>23463789.25</v>
      </c>
      <c r="E28" s="47">
        <f>+'4T'!E28</f>
        <v>28546976.25</v>
      </c>
      <c r="F28" s="47">
        <f>SUM(B28:E28)</f>
        <v>97998649.75</v>
      </c>
    </row>
    <row r="29" spans="1:8" x14ac:dyDescent="0.25">
      <c r="A29" s="74" t="s">
        <v>24</v>
      </c>
      <c r="B29" s="47">
        <f>+'1T'!E29</f>
        <v>271587150</v>
      </c>
      <c r="C29" s="47">
        <f>+'2T (Ajustado)'!E29</f>
        <v>316083154.25</v>
      </c>
      <c r="D29" s="47">
        <f>+'3T'!E29</f>
        <v>306861905.75</v>
      </c>
      <c r="E29" s="47">
        <f>+'4T'!E29</f>
        <v>189087761.80000001</v>
      </c>
      <c r="F29" s="47">
        <f t="shared" ref="F29:F35" si="3">SUM(B29:E29)</f>
        <v>1083619971.8</v>
      </c>
    </row>
    <row r="30" spans="1:8" x14ac:dyDescent="0.25">
      <c r="A30" s="74" t="s">
        <v>25</v>
      </c>
      <c r="B30" s="47">
        <f>+'1T'!E30</f>
        <v>612450178.70000005</v>
      </c>
      <c r="C30" s="47">
        <f>+'2T (Ajustado)'!E30</f>
        <v>0</v>
      </c>
      <c r="D30" s="47">
        <f>+'3T'!E30</f>
        <v>513578107.99000001</v>
      </c>
      <c r="E30" s="47">
        <f>+'4T'!E30</f>
        <v>873244510.68000007</v>
      </c>
      <c r="F30" s="47">
        <f t="shared" si="3"/>
        <v>1999272797.3700001</v>
      </c>
    </row>
    <row r="31" spans="1:8" ht="30" x14ac:dyDescent="0.25">
      <c r="A31" s="74" t="s">
        <v>26</v>
      </c>
      <c r="B31" s="47">
        <f>+'1T'!E31</f>
        <v>75023585.599999994</v>
      </c>
      <c r="C31" s="47">
        <f>+'2T (Ajustado)'!E31</f>
        <v>142550192.59999999</v>
      </c>
      <c r="D31" s="47">
        <f>+'3T'!E31</f>
        <v>117455835.25</v>
      </c>
      <c r="E31" s="47">
        <f>+'4T'!E31</f>
        <v>188440455.96000001</v>
      </c>
      <c r="F31" s="47">
        <f t="shared" si="3"/>
        <v>523470069.40999997</v>
      </c>
    </row>
    <row r="32" spans="1:8" x14ac:dyDescent="0.25">
      <c r="A32" s="74" t="s">
        <v>30</v>
      </c>
      <c r="B32" s="47">
        <f>+'1T'!E32</f>
        <v>2636125094.1000004</v>
      </c>
      <c r="C32" s="47">
        <f>+'2T (Ajustado)'!E32</f>
        <v>2004113333.1900001</v>
      </c>
      <c r="D32" s="47">
        <f>+'3T'!E32</f>
        <v>2051284952.9400001</v>
      </c>
      <c r="E32" s="47">
        <f>+'4T'!E32</f>
        <v>2633838896.8800001</v>
      </c>
      <c r="F32" s="47">
        <f t="shared" si="3"/>
        <v>9325362277.1100006</v>
      </c>
    </row>
    <row r="33" spans="1:8" x14ac:dyDescent="0.25">
      <c r="A33" s="74" t="s">
        <v>9</v>
      </c>
      <c r="B33" s="47">
        <f>+'1T'!E33</f>
        <v>0</v>
      </c>
      <c r="C33" s="47">
        <f>+'2T (Ajustado)'!E33</f>
        <v>0</v>
      </c>
      <c r="D33" s="47">
        <f>+'3T'!E33</f>
        <v>8295625.75</v>
      </c>
      <c r="E33" s="47">
        <f>+'4T'!E33</f>
        <v>584841423.39999998</v>
      </c>
      <c r="F33" s="47">
        <f t="shared" si="3"/>
        <v>593137049.14999998</v>
      </c>
    </row>
    <row r="34" spans="1:8" x14ac:dyDescent="0.25">
      <c r="A34" s="74" t="s">
        <v>43</v>
      </c>
      <c r="B34" s="47">
        <f>+'1T'!E34</f>
        <v>0</v>
      </c>
      <c r="C34" s="47">
        <f>+'2T (Ajustado)'!E34</f>
        <v>0</v>
      </c>
      <c r="D34" s="47">
        <f>+'3T'!E34</f>
        <v>13252847.789999999</v>
      </c>
      <c r="E34" s="47">
        <f>+'4T'!E34</f>
        <v>126195468.76000001</v>
      </c>
      <c r="F34" s="47">
        <f t="shared" si="3"/>
        <v>139448316.55000001</v>
      </c>
    </row>
    <row r="35" spans="1:8" x14ac:dyDescent="0.25">
      <c r="A35" s="74" t="s">
        <v>90</v>
      </c>
      <c r="B35" s="47">
        <f>+'1T'!E35</f>
        <v>0</v>
      </c>
      <c r="C35" s="47">
        <f>+'2T (Ajustado)'!E35</f>
        <v>0</v>
      </c>
      <c r="D35" s="47">
        <f>+'3T'!E35</f>
        <v>2642850</v>
      </c>
      <c r="E35" s="47">
        <f>+'4T'!E35</f>
        <v>4821096.25</v>
      </c>
      <c r="F35" s="47">
        <f t="shared" si="3"/>
        <v>7463946.25</v>
      </c>
    </row>
    <row r="36" spans="1:8" x14ac:dyDescent="0.25">
      <c r="A36" s="47"/>
      <c r="B36" s="47"/>
      <c r="C36" s="47"/>
      <c r="D36" s="47"/>
      <c r="E36" s="47">
        <f>+'4T'!E36</f>
        <v>0</v>
      </c>
      <c r="F36" s="47"/>
    </row>
    <row r="37" spans="1:8" ht="15.75" thickBot="1" x14ac:dyDescent="0.3">
      <c r="A37" s="56" t="s">
        <v>3</v>
      </c>
      <c r="B37" s="56">
        <f>SUM(B30:B36)</f>
        <v>3323598858.4000006</v>
      </c>
      <c r="C37" s="56">
        <f>SUM(C30:C36)</f>
        <v>2146663525.79</v>
      </c>
      <c r="D37" s="56">
        <f>SUM(D30:D36)</f>
        <v>2706510219.7200003</v>
      </c>
      <c r="E37" s="56">
        <f>SUM(E30:E36)</f>
        <v>4411381851.9300003</v>
      </c>
      <c r="F37" s="56">
        <f>SUM(F30:F36)</f>
        <v>12588154455.84</v>
      </c>
    </row>
    <row r="38" spans="1:8" x14ac:dyDescent="0.25">
      <c r="A38" s="72" t="s">
        <v>55</v>
      </c>
      <c r="B38" s="47"/>
      <c r="C38" s="47"/>
      <c r="D38" s="47"/>
      <c r="E38" s="47"/>
      <c r="F38" s="47"/>
    </row>
    <row r="39" spans="1:8" x14ac:dyDescent="0.25">
      <c r="A39" s="47"/>
      <c r="B39" s="47"/>
      <c r="C39" s="47"/>
      <c r="D39" s="47"/>
      <c r="E39" s="47"/>
      <c r="F39" s="47"/>
    </row>
    <row r="40" spans="1:8" x14ac:dyDescent="0.25">
      <c r="A40" s="73"/>
      <c r="B40" s="73"/>
      <c r="C40" s="73"/>
      <c r="D40" s="73"/>
      <c r="E40" s="73"/>
      <c r="F40" s="73"/>
      <c r="G40" s="73"/>
    </row>
    <row r="41" spans="1:8" x14ac:dyDescent="0.25">
      <c r="A41" s="95" t="s">
        <v>6</v>
      </c>
      <c r="B41" s="95"/>
      <c r="C41" s="95"/>
      <c r="D41" s="95"/>
      <c r="E41" s="95"/>
      <c r="F41" s="95"/>
      <c r="G41" s="73"/>
    </row>
    <row r="42" spans="1:8" x14ac:dyDescent="0.25">
      <c r="A42" s="95" t="s">
        <v>50</v>
      </c>
      <c r="B42" s="95"/>
      <c r="C42" s="95"/>
      <c r="D42" s="95"/>
      <c r="E42" s="95"/>
      <c r="F42" s="95"/>
      <c r="G42" s="72"/>
    </row>
    <row r="43" spans="1:8" x14ac:dyDescent="0.25">
      <c r="A43" s="95" t="s">
        <v>5</v>
      </c>
      <c r="B43" s="95"/>
      <c r="C43" s="95"/>
      <c r="D43" s="95"/>
      <c r="E43" s="95"/>
      <c r="F43" s="95"/>
      <c r="G43" s="72"/>
    </row>
    <row r="44" spans="1:8" x14ac:dyDescent="0.25">
      <c r="A44" s="70"/>
      <c r="B44" s="70"/>
      <c r="C44" s="70"/>
      <c r="D44" s="70"/>
      <c r="E44" s="70"/>
      <c r="F44" s="70"/>
      <c r="G44" s="72"/>
      <c r="H44" s="76"/>
    </row>
    <row r="45" spans="1:8" ht="15.75" thickBot="1" x14ac:dyDescent="0.3">
      <c r="A45" s="61" t="s">
        <v>7</v>
      </c>
      <c r="B45" s="56" t="s">
        <v>41</v>
      </c>
      <c r="C45" s="56" t="s">
        <v>52</v>
      </c>
      <c r="D45" s="56" t="s">
        <v>56</v>
      </c>
      <c r="E45" s="61" t="s">
        <v>63</v>
      </c>
      <c r="F45" s="61" t="s">
        <v>65</v>
      </c>
    </row>
    <row r="46" spans="1:8" x14ac:dyDescent="0.25">
      <c r="A46" s="51" t="s">
        <v>8</v>
      </c>
      <c r="B46" s="49">
        <f>+'1T'!E46</f>
        <v>2636125094.0100002</v>
      </c>
      <c r="C46" s="49">
        <f>+'2T (Ajustado)'!E46</f>
        <v>2004113333.1900001</v>
      </c>
      <c r="D46" s="49">
        <f>+'3T'!E46</f>
        <v>2051284952.9400001</v>
      </c>
      <c r="E46" s="51">
        <f>+'4T'!E46</f>
        <v>2633838896.8800001</v>
      </c>
      <c r="F46" s="51">
        <f>SUM(B46:E46)</f>
        <v>9325362277.0200005</v>
      </c>
    </row>
    <row r="47" spans="1:8" x14ac:dyDescent="0.25">
      <c r="A47" s="51" t="s">
        <v>9</v>
      </c>
      <c r="B47" s="49">
        <f>+'1T'!E47</f>
        <v>0</v>
      </c>
      <c r="C47" s="49">
        <f>+'2T (Ajustado)'!E47</f>
        <v>0</v>
      </c>
      <c r="D47" s="49">
        <f>+'3T'!E47</f>
        <v>8295622.75</v>
      </c>
      <c r="E47" s="51">
        <f>+'4T'!E47</f>
        <v>584841423.39999998</v>
      </c>
      <c r="F47" s="51">
        <f t="shared" ref="F47:F50" si="4">SUM(B47:E47)</f>
        <v>593137046.14999998</v>
      </c>
    </row>
    <row r="48" spans="1:8" x14ac:dyDescent="0.25">
      <c r="A48" s="51" t="s">
        <v>43</v>
      </c>
      <c r="B48" s="50">
        <f>+'1T'!E48</f>
        <v>968751882.54999995</v>
      </c>
      <c r="C48" s="49">
        <f>+'2T (Ajustado)'!E48</f>
        <v>494930262.85000002</v>
      </c>
      <c r="D48" s="49">
        <f>+'3T'!E48</f>
        <v>454205783.85000002</v>
      </c>
      <c r="E48" s="51">
        <f>+'4T'!E48</f>
        <v>1279319704.6900001</v>
      </c>
      <c r="F48" s="51">
        <f t="shared" si="4"/>
        <v>3197207633.9400001</v>
      </c>
    </row>
    <row r="49" spans="1:7" x14ac:dyDescent="0.25">
      <c r="A49" s="51" t="s">
        <v>10</v>
      </c>
      <c r="B49" s="50">
        <f>+'1T'!E49</f>
        <v>0</v>
      </c>
      <c r="C49" s="49">
        <f>+'2T (Ajustado)'!E49</f>
        <v>0</v>
      </c>
      <c r="D49" s="49">
        <f>+'3T'!E49</f>
        <v>520313742.87</v>
      </c>
      <c r="E49" s="51">
        <f>+'4T'!E49</f>
        <v>126195468.76000001</v>
      </c>
      <c r="F49" s="51">
        <f t="shared" si="4"/>
        <v>646509211.63</v>
      </c>
    </row>
    <row r="50" spans="1:7" x14ac:dyDescent="0.25">
      <c r="A50" s="51" t="s">
        <v>91</v>
      </c>
      <c r="B50" s="50"/>
      <c r="C50" s="49">
        <f>+'2T (Ajustado)'!E50</f>
        <v>0</v>
      </c>
      <c r="D50" s="49">
        <f>+'3T'!E50</f>
        <v>2642850</v>
      </c>
      <c r="E50" s="51">
        <f>+'4T'!E50</f>
        <v>4821096.25</v>
      </c>
      <c r="F50" s="51">
        <f t="shared" si="4"/>
        <v>7463946.25</v>
      </c>
    </row>
    <row r="51" spans="1:7" ht="15.75" thickBot="1" x14ac:dyDescent="0.3">
      <c r="A51" s="52" t="s">
        <v>3</v>
      </c>
      <c r="B51" s="25">
        <f>SUM(B46:B49)</f>
        <v>3604876976.5600004</v>
      </c>
      <c r="C51" s="25">
        <f>SUM(C46:C49)</f>
        <v>2499043596.04</v>
      </c>
      <c r="D51" s="25">
        <f>SUM(D46:D49)</f>
        <v>3034100102.4099998</v>
      </c>
      <c r="E51" s="52">
        <f t="shared" ref="E51:F51" si="5">SUM(E46:E49)</f>
        <v>4624195493.7300005</v>
      </c>
      <c r="F51" s="52">
        <f t="shared" si="5"/>
        <v>13762216168.74</v>
      </c>
    </row>
    <row r="52" spans="1:7" ht="15.75" thickTop="1" x14ac:dyDescent="0.25">
      <c r="A52" s="72" t="s">
        <v>55</v>
      </c>
      <c r="B52" s="73"/>
      <c r="C52" s="73"/>
      <c r="D52" s="73"/>
      <c r="E52" s="73"/>
      <c r="F52" s="73"/>
      <c r="G52" s="73"/>
    </row>
    <row r="53" spans="1:7" x14ac:dyDescent="0.25">
      <c r="A53" s="72"/>
      <c r="B53" s="73"/>
      <c r="C53" s="73"/>
      <c r="D53" s="73"/>
      <c r="E53" s="73"/>
      <c r="F53" s="73"/>
      <c r="G53" s="73"/>
    </row>
    <row r="54" spans="1:7" x14ac:dyDescent="0.25">
      <c r="A54" s="72"/>
      <c r="B54" s="73"/>
      <c r="C54" s="73"/>
      <c r="D54" s="73"/>
      <c r="E54" s="73"/>
      <c r="F54" s="73"/>
      <c r="G54" s="73"/>
    </row>
    <row r="55" spans="1:7" x14ac:dyDescent="0.25">
      <c r="A55" s="95" t="s">
        <v>11</v>
      </c>
      <c r="B55" s="95"/>
      <c r="C55" s="95"/>
      <c r="D55" s="95"/>
      <c r="E55" s="95"/>
      <c r="F55" s="95"/>
      <c r="G55" s="72"/>
    </row>
    <row r="56" spans="1:7" x14ac:dyDescent="0.25">
      <c r="A56" s="95" t="s">
        <v>12</v>
      </c>
      <c r="B56" s="95"/>
      <c r="C56" s="95"/>
      <c r="D56" s="95"/>
      <c r="E56" s="95"/>
      <c r="F56" s="95"/>
      <c r="G56" s="72"/>
    </row>
    <row r="57" spans="1:7" x14ac:dyDescent="0.25">
      <c r="A57" s="95" t="s">
        <v>5</v>
      </c>
      <c r="B57" s="95"/>
      <c r="C57" s="95"/>
      <c r="D57" s="95"/>
      <c r="E57" s="95"/>
      <c r="F57" s="95"/>
      <c r="G57" s="77"/>
    </row>
    <row r="58" spans="1:7" x14ac:dyDescent="0.25">
      <c r="A58" s="72"/>
      <c r="B58" s="72"/>
      <c r="C58" s="72"/>
      <c r="D58" s="72"/>
      <c r="E58" s="72"/>
      <c r="F58" s="72"/>
      <c r="G58" s="72"/>
    </row>
    <row r="59" spans="1:7" ht="15.75" thickBot="1" x14ac:dyDescent="0.3">
      <c r="A59" s="56" t="s">
        <v>13</v>
      </c>
      <c r="B59" s="56" t="s">
        <v>41</v>
      </c>
      <c r="C59" s="56" t="s">
        <v>52</v>
      </c>
      <c r="D59" s="56" t="s">
        <v>56</v>
      </c>
      <c r="E59" s="56" t="s">
        <v>63</v>
      </c>
      <c r="F59" s="56" t="s">
        <v>65</v>
      </c>
    </row>
    <row r="60" spans="1:7" x14ac:dyDescent="0.25">
      <c r="A60" s="51" t="s">
        <v>14</v>
      </c>
      <c r="B60" s="51">
        <f>+'1T'!E60</f>
        <v>744232150.70000005</v>
      </c>
      <c r="C60" s="51">
        <f>+'2T'!E57</f>
        <v>-1865429668.0999999</v>
      </c>
      <c r="D60" s="51">
        <f>+'3T'!E60</f>
        <v>2735755342.8800001</v>
      </c>
      <c r="E60" s="51">
        <f>+'4T'!E60</f>
        <v>5424651135.5900002</v>
      </c>
      <c r="F60" s="51">
        <f>B60</f>
        <v>744232150.70000005</v>
      </c>
    </row>
    <row r="61" spans="1:7" x14ac:dyDescent="0.25">
      <c r="A61" s="51" t="s">
        <v>15</v>
      </c>
      <c r="B61" s="51">
        <f>+'1T'!E61</f>
        <v>1739447308.46</v>
      </c>
      <c r="C61" s="51">
        <f>+'2T'!E58</f>
        <v>5234798938.9200001</v>
      </c>
      <c r="D61" s="51">
        <f>+'3T'!E61</f>
        <v>3532556571.4400005</v>
      </c>
      <c r="E61" s="51">
        <f>+'4T'!E61</f>
        <v>6012294836.29</v>
      </c>
      <c r="F61" s="51">
        <f>SUM(B61:E61)</f>
        <v>16519097655.110001</v>
      </c>
    </row>
    <row r="62" spans="1:7" x14ac:dyDescent="0.25">
      <c r="A62" s="51" t="s">
        <v>16</v>
      </c>
      <c r="B62" s="51">
        <f>+'1T'!E62</f>
        <v>2483679459.1599998</v>
      </c>
      <c r="C62" s="51">
        <f>+'2T'!E59</f>
        <v>3369369270.8200002</v>
      </c>
      <c r="D62" s="51">
        <f>+'3T'!E62</f>
        <v>6268311914.3200006</v>
      </c>
      <c r="E62" s="51">
        <f>+'4T'!E62</f>
        <v>11436945971.880001</v>
      </c>
      <c r="F62" s="51">
        <f>SUM(F60:F61)</f>
        <v>17263329805.810001</v>
      </c>
    </row>
    <row r="63" spans="1:7" x14ac:dyDescent="0.25">
      <c r="A63" s="51" t="s">
        <v>17</v>
      </c>
      <c r="B63" s="51">
        <f>+'1T'!E63</f>
        <v>3604876976.5600004</v>
      </c>
      <c r="C63" s="51">
        <f>+'2T'!E60</f>
        <v>2499043596.04</v>
      </c>
      <c r="D63" s="51">
        <f>+'3T'!E63</f>
        <v>843660778.73000002</v>
      </c>
      <c r="E63" s="51">
        <f>+'4T'!E63</f>
        <v>4629016589.9800005</v>
      </c>
      <c r="F63" s="51">
        <f>SUM(B63:E63)</f>
        <v>11576597941.310001</v>
      </c>
    </row>
    <row r="64" spans="1:7" x14ac:dyDescent="0.25">
      <c r="A64" s="51" t="s">
        <v>51</v>
      </c>
      <c r="B64" s="51">
        <f>+'1T'!E64</f>
        <v>-1865429668.1000004</v>
      </c>
      <c r="C64" s="51">
        <f>+'2T'!E61</f>
        <v>2735755342.8800001</v>
      </c>
      <c r="D64" s="51">
        <f>+'3T'!E64</f>
        <v>5424651135.5900002</v>
      </c>
      <c r="E64" s="51">
        <f>+'4T'!E64</f>
        <v>6807929381.9000006</v>
      </c>
      <c r="F64" s="51">
        <f>F62-F63</f>
        <v>5686731864.5</v>
      </c>
    </row>
    <row r="65" spans="1:7" ht="15.75" thickBot="1" x14ac:dyDescent="0.3">
      <c r="A65" s="64"/>
      <c r="B65" s="64"/>
      <c r="C65" s="64"/>
      <c r="D65" s="64"/>
      <c r="E65" s="64"/>
      <c r="F65" s="64"/>
      <c r="G65" s="73"/>
    </row>
    <row r="66" spans="1:7" ht="15.75" thickTop="1" x14ac:dyDescent="0.25">
      <c r="A66" s="72" t="s">
        <v>55</v>
      </c>
      <c r="B66" s="78"/>
      <c r="C66" s="78"/>
      <c r="D66" s="78"/>
      <c r="E66" s="78"/>
      <c r="F66" s="78"/>
      <c r="G66" s="51"/>
    </row>
    <row r="67" spans="1:7" x14ac:dyDescent="0.25">
      <c r="A67" s="72"/>
      <c r="B67" s="72"/>
      <c r="C67" s="72"/>
      <c r="D67" s="73"/>
      <c r="E67" s="73"/>
      <c r="F67" s="73"/>
      <c r="G67" s="73"/>
    </row>
    <row r="70" spans="1:7" x14ac:dyDescent="0.25">
      <c r="A70" s="88" t="s">
        <v>92</v>
      </c>
    </row>
    <row r="71" spans="1:7" x14ac:dyDescent="0.25">
      <c r="A71" s="88" t="s">
        <v>93</v>
      </c>
    </row>
    <row r="72" spans="1:7" x14ac:dyDescent="0.25">
      <c r="A72" s="88" t="s">
        <v>94</v>
      </c>
    </row>
  </sheetData>
  <mergeCells count="14">
    <mergeCell ref="A8:F8"/>
    <mergeCell ref="A1:B1"/>
    <mergeCell ref="C1:D1"/>
    <mergeCell ref="E1:F1"/>
    <mergeCell ref="A43:F43"/>
    <mergeCell ref="A55:F55"/>
    <mergeCell ref="A56:F56"/>
    <mergeCell ref="A57:F57"/>
    <mergeCell ref="A9:F9"/>
    <mergeCell ref="A22:F22"/>
    <mergeCell ref="A23:F23"/>
    <mergeCell ref="A24:F24"/>
    <mergeCell ref="A41:F41"/>
    <mergeCell ref="A42:F4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zoomScaleNormal="100" workbookViewId="0">
      <selection activeCell="A27" sqref="A27"/>
    </sheetView>
  </sheetViews>
  <sheetFormatPr baseColWidth="10" defaultRowHeight="15" x14ac:dyDescent="0.25"/>
  <cols>
    <col min="1" max="1" width="81.7109375" customWidth="1"/>
    <col min="2" max="2" width="67.28515625" bestFit="1" customWidth="1"/>
  </cols>
  <sheetData>
    <row r="3" spans="1:2" x14ac:dyDescent="0.25">
      <c r="A3" s="5">
        <v>2011</v>
      </c>
      <c r="B3" s="4">
        <v>2012</v>
      </c>
    </row>
    <row r="5" spans="1:2" x14ac:dyDescent="0.25">
      <c r="A5" s="7" t="s">
        <v>31</v>
      </c>
      <c r="B5" s="6" t="s">
        <v>18</v>
      </c>
    </row>
    <row r="6" spans="1:2" x14ac:dyDescent="0.25">
      <c r="A6" t="s">
        <v>32</v>
      </c>
      <c r="B6" s="6" t="s">
        <v>24</v>
      </c>
    </row>
    <row r="7" spans="1:2" x14ac:dyDescent="0.25">
      <c r="A7" s="6" t="s">
        <v>33</v>
      </c>
      <c r="B7" s="7" t="s">
        <v>25</v>
      </c>
    </row>
    <row r="8" spans="1:2" x14ac:dyDescent="0.25">
      <c r="A8" t="s">
        <v>34</v>
      </c>
      <c r="B8" t="s">
        <v>26</v>
      </c>
    </row>
    <row r="9" spans="1:2" x14ac:dyDescent="0.25">
      <c r="A9" t="s">
        <v>35</v>
      </c>
      <c r="B9" t="s">
        <v>30</v>
      </c>
    </row>
    <row r="10" spans="1:2" x14ac:dyDescent="0.25">
      <c r="A10"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1T</vt:lpstr>
      <vt:lpstr>2T</vt:lpstr>
      <vt:lpstr>2T (Ajustado)</vt:lpstr>
      <vt:lpstr>3T</vt:lpstr>
      <vt:lpstr>4T</vt:lpstr>
      <vt:lpstr>Semestral</vt:lpstr>
      <vt:lpstr>3T Acumulado</vt:lpstr>
      <vt:lpstr>Anual</vt:lpstr>
      <vt:lpstr>Comparacion_productos</vt:lpstr>
      <vt:lpstr>'1T'!Área_de_impresión</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Catherine</cp:lastModifiedBy>
  <cp:lastPrinted>2012-04-24T22:06:14Z</cp:lastPrinted>
  <dcterms:created xsi:type="dcterms:W3CDTF">2011-10-26T20:29:12Z</dcterms:created>
  <dcterms:modified xsi:type="dcterms:W3CDTF">2013-02-28T21:20:15Z</dcterms:modified>
</cp:coreProperties>
</file>