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3380" windowHeight="6885" activeTab="0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</sheets>
  <definedNames/>
  <calcPr fullCalcOnLoad="1"/>
</workbook>
</file>

<file path=xl/sharedStrings.xml><?xml version="1.0" encoding="utf-8"?>
<sst xmlns="http://schemas.openxmlformats.org/spreadsheetml/2006/main" count="537" uniqueCount="99">
  <si>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</si>
  <si>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</si>
  <si>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</si>
  <si>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</si>
  <si>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</si>
  <si>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</si>
  <si>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</si>
  <si>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</si>
  <si>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</si>
  <si>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</si>
  <si>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</si>
  <si>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</si>
  <si>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</si>
  <si>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</si>
  <si>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</si>
  <si>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</si>
  <si>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</si>
  <si>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</si>
  <si>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</si>
  <si>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</si>
  <si>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</si>
  <si>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</si>
  <si>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Subsidio atención directa</t>
  </si>
  <si>
    <t>Equipamiento</t>
  </si>
  <si>
    <t>Construcciones</t>
  </si>
  <si>
    <t xml:space="preserve">Atención Integral a Jóvenes en Riesgo Social </t>
  </si>
  <si>
    <t>Ciudad de los Niños</t>
  </si>
  <si>
    <t>Subsidio para atención integral de jóvenes internos</t>
  </si>
  <si>
    <t>Reporte de gastos efectivos por rubro financiados por el Fondo de Desarrollo Social y Asignaciones Familiares</t>
  </si>
  <si>
    <t>Reporte de gastos efectivos por producto financiados el Fondo de Desarrollo Social y Asignaciones Familiares</t>
  </si>
  <si>
    <t>Fuente:  Ciudad de los Niños, Primer Trimestre, 2012</t>
  </si>
  <si>
    <t>1.  Compra de alimentos para los jóvenes internados</t>
  </si>
  <si>
    <t>2.  Compra de colchones para las residencias</t>
  </si>
  <si>
    <t>3.  Compra de implementos deportivos</t>
  </si>
  <si>
    <t>4.  Compra de equipo para el taller de Agroindustria</t>
  </si>
  <si>
    <t>5.  Construcción del centro médico</t>
  </si>
  <si>
    <t>6.  Construcción de una residencia</t>
  </si>
  <si>
    <t>Abril</t>
  </si>
  <si>
    <t>Mayo</t>
  </si>
  <si>
    <t>Junio</t>
  </si>
  <si>
    <t>Fuente:  Ciudad de los Niños, Segundo Trimestre, 2012</t>
  </si>
  <si>
    <t>II Trimestre</t>
  </si>
  <si>
    <t>Período:</t>
  </si>
  <si>
    <t>Segundo Trimestre 2012</t>
  </si>
  <si>
    <t>Promedio Mensual</t>
  </si>
  <si>
    <t>Beneficiarios Distintos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</si>
  <si>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</si>
  <si>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Unidad: Colones</t>
  </si>
  <si>
    <t>Primer Trimestre 2012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</si>
  <si>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</si>
  <si>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Primer Semestre 2012</t>
  </si>
  <si>
    <t>II trimestre</t>
  </si>
  <si>
    <t>I Semestre</t>
  </si>
  <si>
    <t>7.  Compra de planchas de cocina para los albergues</t>
  </si>
  <si>
    <t>Ingresos de acuerdo a Desaf</t>
  </si>
  <si>
    <t>Cuadro N°1</t>
  </si>
  <si>
    <t>III Trimestre</t>
  </si>
  <si>
    <t>III Trimestre Acumulado</t>
  </si>
  <si>
    <t>Benefciarios Distintos</t>
  </si>
  <si>
    <t>Son promedios mensuales</t>
  </si>
  <si>
    <t>Cuadro N°2</t>
  </si>
  <si>
    <t>Reporte de gastos efectivos por producto financiados por el Fondo de Desarrollo Social y Asignaciones Familiares</t>
  </si>
  <si>
    <t>Acumulado</t>
  </si>
  <si>
    <t>Cuadro N°3</t>
  </si>
  <si>
    <t>Cuadro N°4</t>
  </si>
  <si>
    <t xml:space="preserve">1. Saldo en caja inicial  (5 t-1) </t>
  </si>
  <si>
    <t>Julio</t>
  </si>
  <si>
    <t>Agosto</t>
  </si>
  <si>
    <t>Setiembre</t>
  </si>
  <si>
    <t>Septiembre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</si>
  <si>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</si>
  <si>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Tercer Trimestre 2012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</si>
  <si>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 Ciudad de los Niños, Primer Semestre, 2012</t>
    </r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</si>
  <si>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 Semestre, 2012</t>
    </r>
  </si>
  <si>
    <t>Tercer Trimestre Acumulado 2012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</si>
  <si>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Primer, Segundo y Tercer Trimestre, 2012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</si>
  <si>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 Ciudad de los Niños, Primer, Segundo y Tercer Trimestre, 2012</t>
    </r>
  </si>
  <si>
    <t>Anual</t>
  </si>
  <si>
    <t>IV Trimestre</t>
  </si>
  <si>
    <t>Son Promedios Mensuales</t>
  </si>
  <si>
    <t>Octubre</t>
  </si>
  <si>
    <t>Noviembre</t>
  </si>
  <si>
    <t>Diciembre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</si>
  <si>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</si>
  <si>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Cuarto Trimestre 2012</t>
  </si>
  <si>
    <t>Fuente:  Ciudad de los Niños, Cuarto Trimestre, 2012</t>
  </si>
  <si>
    <t>Fuente:  Ciudad de los Niños, Primer, Segundo, Tercer y Cuarto Trimestre, 2012</t>
  </si>
  <si>
    <t>6. Devolución superávit</t>
  </si>
  <si>
    <t>Fuente:  Ciudad de los Niños, Tercer Trimestre, 2012</t>
  </si>
  <si>
    <t>8.  Construcción de la I Etapa del Colegio</t>
  </si>
  <si>
    <t>9.  Construcción taller de agropecuario</t>
  </si>
  <si>
    <t>10.   Equipo para Odontología</t>
  </si>
  <si>
    <t>11.   Computadora taller de electrotecnia</t>
  </si>
  <si>
    <t>12.   Equipo de comunicación (tarjeta telefonicas)</t>
  </si>
  <si>
    <t>13.   Grabadoras para inglés conversacional</t>
  </si>
  <si>
    <t>Notas:</t>
  </si>
  <si>
    <t>Fecha de actualización: 12/02/2013</t>
  </si>
  <si>
    <t>En revisión por parte de la Unidad Ejecutora</t>
  </si>
  <si>
    <t>Beneficio</t>
  </si>
</sst>
</file>

<file path=xl/styles.xml><?xml version="1.0" encoding="utf-8"?>
<styleSheet xmlns="http://schemas.openxmlformats.org/spreadsheetml/2006/main">
  <numFmts count="1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_);_(* \(#,##0\);_(* &quot;-&quot;??_);_(@_)"/>
    <numFmt numFmtId="169" formatCode="_(* #,##0.0_);_(* \(#,##0.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34" fillId="0" borderId="1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43" fontId="34" fillId="0" borderId="0" xfId="46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34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2"/>
    </xf>
    <xf numFmtId="0" fontId="34" fillId="0" borderId="10" xfId="0" applyFont="1" applyFill="1" applyBorder="1" applyAlignment="1">
      <alignment horizontal="center" vertical="center" wrapText="1"/>
    </xf>
    <xf numFmtId="168" fontId="0" fillId="0" borderId="0" xfId="46" applyNumberFormat="1" applyFont="1" applyAlignment="1">
      <alignment/>
    </xf>
    <xf numFmtId="168" fontId="0" fillId="0" borderId="0" xfId="46" applyNumberFormat="1" applyFont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43" fontId="0" fillId="0" borderId="0" xfId="46" applyFont="1" applyFill="1" applyAlignment="1">
      <alignment/>
    </xf>
    <xf numFmtId="0" fontId="34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8" fontId="0" fillId="0" borderId="0" xfId="46" applyNumberFormat="1" applyFont="1" applyFill="1" applyAlignment="1">
      <alignment/>
    </xf>
    <xf numFmtId="168" fontId="34" fillId="0" borderId="11" xfId="46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168" fontId="0" fillId="0" borderId="0" xfId="46" applyNumberFormat="1" applyFont="1" applyFill="1" applyAlignment="1">
      <alignment/>
    </xf>
    <xf numFmtId="168" fontId="34" fillId="0" borderId="0" xfId="46" applyNumberFormat="1" applyFont="1" applyFill="1" applyAlignment="1">
      <alignment horizontal="right"/>
    </xf>
    <xf numFmtId="168" fontId="34" fillId="0" borderId="0" xfId="46" applyNumberFormat="1" applyFont="1" applyFill="1" applyAlignment="1">
      <alignment/>
    </xf>
    <xf numFmtId="168" fontId="34" fillId="0" borderId="0" xfId="46" applyNumberFormat="1" applyFont="1" applyFill="1" applyAlignment="1">
      <alignment horizontal="center"/>
    </xf>
    <xf numFmtId="168" fontId="34" fillId="0" borderId="10" xfId="46" applyNumberFormat="1" applyFont="1" applyFill="1" applyBorder="1" applyAlignment="1">
      <alignment horizontal="center" vertical="center" wrapText="1"/>
    </xf>
    <xf numFmtId="168" fontId="0" fillId="0" borderId="0" xfId="46" applyNumberFormat="1" applyFont="1" applyFill="1" applyAlignment="1">
      <alignment horizontal="center"/>
    </xf>
    <xf numFmtId="168" fontId="34" fillId="0" borderId="10" xfId="46" applyNumberFormat="1" applyFont="1" applyFill="1" applyBorder="1" applyAlignment="1">
      <alignment/>
    </xf>
    <xf numFmtId="168" fontId="0" fillId="0" borderId="10" xfId="46" applyNumberFormat="1" applyFont="1" applyFill="1" applyBorder="1" applyAlignment="1">
      <alignment/>
    </xf>
    <xf numFmtId="168" fontId="34" fillId="0" borderId="0" xfId="46" applyNumberFormat="1" applyFont="1" applyFill="1" applyBorder="1" applyAlignment="1">
      <alignment horizontal="center"/>
    </xf>
    <xf numFmtId="168" fontId="34" fillId="0" borderId="10" xfId="46" applyNumberFormat="1" applyFont="1" applyFill="1" applyBorder="1" applyAlignment="1">
      <alignment horizontal="center"/>
    </xf>
    <xf numFmtId="168" fontId="0" fillId="0" borderId="0" xfId="46" applyNumberFormat="1" applyFont="1" applyFill="1" applyAlignment="1">
      <alignment horizontal="left" indent="2"/>
    </xf>
    <xf numFmtId="168" fontId="0" fillId="0" borderId="0" xfId="46" applyNumberFormat="1" applyFont="1" applyFill="1" applyBorder="1" applyAlignment="1">
      <alignment/>
    </xf>
    <xf numFmtId="168" fontId="0" fillId="0" borderId="10" xfId="46" applyNumberFormat="1" applyFont="1" applyFill="1" applyBorder="1" applyAlignment="1">
      <alignment/>
    </xf>
    <xf numFmtId="168" fontId="34" fillId="0" borderId="0" xfId="46" applyNumberFormat="1" applyFont="1" applyFill="1" applyBorder="1" applyAlignment="1">
      <alignment horizontal="left" vertical="top"/>
    </xf>
    <xf numFmtId="168" fontId="0" fillId="0" borderId="0" xfId="46" applyNumberFormat="1" applyFont="1" applyFill="1" applyAlignment="1">
      <alignment/>
    </xf>
    <xf numFmtId="168" fontId="0" fillId="0" borderId="0" xfId="46" applyNumberFormat="1" applyFont="1" applyFill="1" applyBorder="1" applyAlignment="1">
      <alignment vertical="top" wrapText="1"/>
    </xf>
    <xf numFmtId="168" fontId="34" fillId="0" borderId="0" xfId="46" applyNumberFormat="1" applyFont="1" applyFill="1" applyAlignment="1">
      <alignment horizontal="left"/>
    </xf>
    <xf numFmtId="168" fontId="34" fillId="0" borderId="10" xfId="46" applyNumberFormat="1" applyFont="1" applyFill="1" applyBorder="1" applyAlignment="1">
      <alignment horizontal="center" wrapText="1"/>
    </xf>
    <xf numFmtId="168" fontId="0" fillId="0" borderId="0" xfId="46" applyNumberFormat="1" applyFont="1" applyFill="1" applyBorder="1" applyAlignment="1">
      <alignment horizontal="center"/>
    </xf>
    <xf numFmtId="168" fontId="0" fillId="0" borderId="0" xfId="46" applyNumberFormat="1" applyFont="1" applyFill="1" applyAlignment="1">
      <alignment horizontal="left"/>
    </xf>
    <xf numFmtId="168" fontId="0" fillId="0" borderId="0" xfId="46" applyNumberFormat="1" applyFont="1" applyFill="1" applyBorder="1" applyAlignment="1">
      <alignment horizontal="center" vertical="center"/>
    </xf>
    <xf numFmtId="168" fontId="35" fillId="0" borderId="0" xfId="46" applyNumberFormat="1" applyFont="1" applyFill="1" applyAlignment="1">
      <alignment horizontal="left" indent="2"/>
    </xf>
    <xf numFmtId="168" fontId="34" fillId="0" borderId="11" xfId="46" applyNumberFormat="1" applyFont="1" applyFill="1" applyBorder="1" applyAlignment="1">
      <alignment horizontal="center"/>
    </xf>
    <xf numFmtId="168" fontId="18" fillId="0" borderId="0" xfId="46" applyNumberFormat="1" applyFont="1" applyFill="1" applyAlignment="1">
      <alignment horizontal="left" indent="2"/>
    </xf>
    <xf numFmtId="168" fontId="0" fillId="0" borderId="0" xfId="46" applyNumberFormat="1" applyFont="1" applyAlignment="1">
      <alignment/>
    </xf>
    <xf numFmtId="168" fontId="29" fillId="0" borderId="0" xfId="46" applyNumberFormat="1" applyFont="1" applyFill="1" applyAlignment="1">
      <alignment/>
    </xf>
    <xf numFmtId="168" fontId="0" fillId="6" borderId="0" xfId="46" applyNumberFormat="1" applyFont="1" applyFill="1" applyAlignment="1">
      <alignment/>
    </xf>
    <xf numFmtId="168" fontId="0" fillId="33" borderId="0" xfId="46" applyNumberFormat="1" applyFont="1" applyFill="1" applyAlignment="1">
      <alignment/>
    </xf>
    <xf numFmtId="168" fontId="34" fillId="0" borderId="0" xfId="46" applyNumberFormat="1" applyFont="1" applyFill="1" applyBorder="1" applyAlignment="1">
      <alignment horizontal="right"/>
    </xf>
    <xf numFmtId="168" fontId="34" fillId="0" borderId="0" xfId="46" applyNumberFormat="1" applyFont="1" applyFill="1" applyBorder="1" applyAlignment="1">
      <alignment/>
    </xf>
    <xf numFmtId="168" fontId="34" fillId="0" borderId="0" xfId="46" applyNumberFormat="1" applyFont="1" applyFill="1" applyBorder="1" applyAlignment="1">
      <alignment/>
    </xf>
    <xf numFmtId="168" fontId="34" fillId="0" borderId="0" xfId="46" applyNumberFormat="1" applyFont="1" applyFill="1" applyBorder="1" applyAlignment="1">
      <alignment horizontal="left"/>
    </xf>
    <xf numFmtId="168" fontId="0" fillId="0" borderId="0" xfId="46" applyNumberFormat="1" applyFont="1" applyAlignment="1">
      <alignment horizontal="left"/>
    </xf>
    <xf numFmtId="168" fontId="0" fillId="0" borderId="0" xfId="46" applyNumberFormat="1" applyFont="1" applyBorder="1" applyAlignment="1">
      <alignment horizontal="center"/>
    </xf>
    <xf numFmtId="168" fontId="35" fillId="0" borderId="0" xfId="46" applyNumberFormat="1" applyFont="1" applyAlignment="1">
      <alignment horizontal="left" indent="2"/>
    </xf>
    <xf numFmtId="168" fontId="18" fillId="0" borderId="0" xfId="46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0" xfId="46" applyFont="1" applyFill="1" applyAlignment="1">
      <alignment/>
    </xf>
    <xf numFmtId="0" fontId="0" fillId="0" borderId="0" xfId="0" applyFont="1" applyFill="1" applyAlignment="1">
      <alignment horizontal="left" indent="2"/>
    </xf>
    <xf numFmtId="168" fontId="0" fillId="0" borderId="0" xfId="46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34" fillId="0" borderId="1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46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3" fontId="0" fillId="0" borderId="10" xfId="46" applyFont="1" applyFill="1" applyBorder="1" applyAlignment="1">
      <alignment/>
    </xf>
    <xf numFmtId="0" fontId="34" fillId="0" borderId="0" xfId="0" applyFont="1" applyFill="1" applyAlignment="1">
      <alignment horizontal="left"/>
    </xf>
    <xf numFmtId="168" fontId="0" fillId="0" borderId="0" xfId="46" applyNumberFormat="1" applyFont="1" applyFill="1" applyAlignment="1">
      <alignment/>
    </xf>
    <xf numFmtId="168" fontId="34" fillId="0" borderId="0" xfId="46" applyNumberFormat="1" applyFont="1" applyFill="1" applyBorder="1" applyAlignment="1">
      <alignment horizontal="center"/>
    </xf>
    <xf numFmtId="168" fontId="34" fillId="0" borderId="0" xfId="46" applyNumberFormat="1" applyFont="1" applyFill="1" applyAlignment="1">
      <alignment horizontal="center"/>
    </xf>
    <xf numFmtId="168" fontId="34" fillId="0" borderId="0" xfId="46" applyNumberFormat="1" applyFont="1" applyFill="1" applyAlignment="1">
      <alignment horizontal="right"/>
    </xf>
    <xf numFmtId="168" fontId="34" fillId="0" borderId="10" xfId="46" applyNumberFormat="1" applyFont="1" applyFill="1" applyBorder="1" applyAlignment="1">
      <alignment horizontal="center"/>
    </xf>
    <xf numFmtId="168" fontId="0" fillId="0" borderId="0" xfId="46" applyNumberFormat="1" applyFont="1" applyFill="1" applyAlignment="1">
      <alignment/>
    </xf>
    <xf numFmtId="168" fontId="0" fillId="0" borderId="0" xfId="46" applyNumberFormat="1" applyFont="1" applyFill="1" applyAlignment="1">
      <alignment/>
    </xf>
    <xf numFmtId="168" fontId="34" fillId="0" borderId="0" xfId="46" applyNumberFormat="1" applyFont="1" applyFill="1" applyAlignment="1">
      <alignment/>
    </xf>
    <xf numFmtId="168" fontId="34" fillId="0" borderId="0" xfId="46" applyNumberFormat="1" applyFont="1" applyFill="1" applyBorder="1" applyAlignment="1">
      <alignment vertical="top" wrapText="1"/>
    </xf>
    <xf numFmtId="168" fontId="0" fillId="0" borderId="0" xfId="46" applyNumberFormat="1" applyFont="1" applyFill="1" applyBorder="1" applyAlignment="1">
      <alignment vertical="top" wrapText="1"/>
    </xf>
    <xf numFmtId="168" fontId="34" fillId="0" borderId="10" xfId="46" applyNumberFormat="1" applyFont="1" applyFill="1" applyBorder="1" applyAlignment="1">
      <alignment horizontal="center" vertical="center"/>
    </xf>
    <xf numFmtId="168" fontId="0" fillId="0" borderId="0" xfId="46" applyNumberFormat="1" applyFont="1" applyFill="1" applyBorder="1" applyAlignment="1">
      <alignment horizontal="center"/>
    </xf>
    <xf numFmtId="168" fontId="0" fillId="0" borderId="0" xfId="46" applyNumberFormat="1" applyFont="1" applyFill="1" applyAlignment="1">
      <alignment horizontal="left"/>
    </xf>
    <xf numFmtId="168" fontId="0" fillId="0" borderId="0" xfId="46" applyNumberFormat="1" applyFont="1" applyFill="1" applyAlignment="1">
      <alignment horizontal="center"/>
    </xf>
    <xf numFmtId="168" fontId="0" fillId="0" borderId="0" xfId="46" applyNumberFormat="1" applyFont="1" applyFill="1" applyAlignment="1">
      <alignment/>
    </xf>
    <xf numFmtId="168" fontId="34" fillId="0" borderId="0" xfId="46" applyNumberFormat="1" applyFont="1" applyFill="1" applyBorder="1" applyAlignment="1">
      <alignment horizontal="center"/>
    </xf>
    <xf numFmtId="168" fontId="34" fillId="0" borderId="0" xfId="46" applyNumberFormat="1" applyFont="1" applyFill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168" fontId="34" fillId="0" borderId="0" xfId="46" applyNumberFormat="1" applyFont="1" applyFill="1" applyAlignment="1">
      <alignment horizontal="right"/>
    </xf>
    <xf numFmtId="168" fontId="34" fillId="0" borderId="10" xfId="46" applyNumberFormat="1" applyFont="1" applyFill="1" applyBorder="1" applyAlignment="1">
      <alignment horizontal="center"/>
    </xf>
    <xf numFmtId="168" fontId="34" fillId="0" borderId="12" xfId="46" applyNumberFormat="1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3" fontId="34" fillId="0" borderId="12" xfId="0" applyNumberFormat="1" applyFont="1" applyFill="1" applyBorder="1" applyAlignment="1">
      <alignment horizontal="center"/>
    </xf>
    <xf numFmtId="3" fontId="0" fillId="6" borderId="0" xfId="0" applyNumberFormat="1" applyFont="1" applyFill="1" applyAlignment="1">
      <alignment/>
    </xf>
    <xf numFmtId="4" fontId="0" fillId="6" borderId="0" xfId="0" applyNumberFormat="1" applyFont="1" applyFill="1" applyAlignment="1">
      <alignment/>
    </xf>
    <xf numFmtId="43" fontId="0" fillId="6" borderId="0" xfId="46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1">
      <selection activeCell="A1" sqref="A1:F1"/>
    </sheetView>
  </sheetViews>
  <sheetFormatPr defaultColWidth="11.57421875" defaultRowHeight="15" customHeight="1"/>
  <cols>
    <col min="1" max="1" width="51.140625" style="29" customWidth="1"/>
    <col min="2" max="2" width="14.8515625" style="53" customWidth="1"/>
    <col min="3" max="3" width="14.140625" style="53" customWidth="1"/>
    <col min="4" max="4" width="15.140625" style="53" bestFit="1" customWidth="1"/>
    <col min="5" max="5" width="15.8515625" style="53" customWidth="1"/>
    <col min="6" max="6" width="18.00390625" style="53" bestFit="1" customWidth="1"/>
    <col min="7" max="7" width="12.7109375" style="53" customWidth="1"/>
    <col min="8" max="8" width="11.57421875" style="53" customWidth="1"/>
    <col min="9" max="9" width="14.00390625" style="15" bestFit="1" customWidth="1"/>
    <col min="10" max="16384" width="11.57421875" style="53" customWidth="1"/>
  </cols>
  <sheetData>
    <row r="1" spans="1:6" ht="15" customHeight="1">
      <c r="A1" s="95" t="s">
        <v>21</v>
      </c>
      <c r="B1" s="95"/>
      <c r="C1" s="95"/>
      <c r="D1" s="95"/>
      <c r="E1" s="95"/>
      <c r="F1" s="95"/>
    </row>
    <row r="2" spans="1:6" ht="15" customHeight="1">
      <c r="A2" s="57" t="s">
        <v>0</v>
      </c>
      <c r="B2" s="42" t="s">
        <v>25</v>
      </c>
      <c r="C2" s="58"/>
      <c r="D2" s="57"/>
      <c r="E2" s="42"/>
      <c r="F2" s="58"/>
    </row>
    <row r="3" spans="1:6" ht="15" customHeight="1">
      <c r="A3" s="57" t="s">
        <v>1</v>
      </c>
      <c r="B3" s="42" t="s">
        <v>26</v>
      </c>
      <c r="C3" s="59"/>
      <c r="D3" s="57"/>
      <c r="E3" s="42"/>
      <c r="F3" s="59"/>
    </row>
    <row r="4" spans="1:6" ht="15" customHeight="1">
      <c r="A4" s="57" t="s">
        <v>10</v>
      </c>
      <c r="B4" s="42" t="s">
        <v>26</v>
      </c>
      <c r="C4" s="59"/>
      <c r="D4" s="57"/>
      <c r="E4" s="42"/>
      <c r="F4" s="59"/>
    </row>
    <row r="5" spans="1:6" ht="15" customHeight="1">
      <c r="A5" s="57" t="s">
        <v>42</v>
      </c>
      <c r="B5" s="60" t="s">
        <v>48</v>
      </c>
      <c r="C5" s="58"/>
      <c r="D5" s="57"/>
      <c r="E5" s="60"/>
      <c r="F5" s="58"/>
    </row>
    <row r="6" spans="1:6" ht="15" customHeight="1">
      <c r="A6" s="57"/>
      <c r="B6" s="60"/>
      <c r="C6" s="58"/>
      <c r="D6" s="57"/>
      <c r="E6" s="60"/>
      <c r="F6" s="58"/>
    </row>
    <row r="7" spans="1:2" ht="15" customHeight="1">
      <c r="A7" s="45"/>
      <c r="B7" s="61"/>
    </row>
    <row r="8" spans="1:7" ht="15" customHeight="1">
      <c r="A8" s="95" t="s">
        <v>8</v>
      </c>
      <c r="B8" s="95"/>
      <c r="C8" s="95"/>
      <c r="D8" s="95"/>
      <c r="E8" s="95"/>
      <c r="F8" s="95"/>
      <c r="G8" s="59"/>
    </row>
    <row r="9" spans="1:6" ht="15" customHeight="1">
      <c r="A9" s="96" t="s">
        <v>11</v>
      </c>
      <c r="B9" s="96"/>
      <c r="C9" s="96"/>
      <c r="D9" s="96"/>
      <c r="E9" s="96"/>
      <c r="F9" s="96"/>
    </row>
    <row r="11" spans="1:7" s="31" customFormat="1" ht="30.75" customHeight="1" thickBot="1">
      <c r="A11" s="33" t="s">
        <v>98</v>
      </c>
      <c r="B11" s="33" t="s">
        <v>2</v>
      </c>
      <c r="C11" s="33" t="s">
        <v>3</v>
      </c>
      <c r="D11" s="33" t="s">
        <v>4</v>
      </c>
      <c r="E11" s="33" t="s">
        <v>5</v>
      </c>
      <c r="F11" s="33" t="s">
        <v>44</v>
      </c>
      <c r="G11" s="33" t="s">
        <v>45</v>
      </c>
    </row>
    <row r="12" spans="1:7" ht="15" customHeight="1">
      <c r="A12" s="47"/>
      <c r="B12" s="62"/>
      <c r="C12" s="62"/>
      <c r="D12" s="62"/>
      <c r="E12" s="62"/>
      <c r="F12" s="62"/>
      <c r="G12" s="62"/>
    </row>
    <row r="13" spans="1:7" ht="15" customHeight="1">
      <c r="A13" s="61" t="s">
        <v>27</v>
      </c>
      <c r="B13" s="53" t="s">
        <v>7</v>
      </c>
      <c r="C13" s="53">
        <v>0</v>
      </c>
      <c r="D13" s="53">
        <v>420</v>
      </c>
      <c r="E13" s="53">
        <v>392</v>
      </c>
      <c r="F13" s="53">
        <f>AVERAGE(C13:E13)</f>
        <v>270.6666666666667</v>
      </c>
      <c r="G13" s="53">
        <v>420</v>
      </c>
    </row>
    <row r="14" ht="15" customHeight="1">
      <c r="A14" s="63"/>
    </row>
    <row r="15" spans="1:7" s="31" customFormat="1" ht="15" customHeight="1" thickBot="1">
      <c r="A15" s="23" t="s">
        <v>12</v>
      </c>
      <c r="B15" s="23"/>
      <c r="C15" s="23"/>
      <c r="D15" s="23"/>
      <c r="E15" s="23"/>
      <c r="F15" s="23"/>
      <c r="G15" s="23"/>
    </row>
    <row r="16" ht="15" customHeight="1" thickTop="1">
      <c r="A16" s="29" t="s">
        <v>30</v>
      </c>
    </row>
    <row r="19" spans="1:6" ht="15" customHeight="1">
      <c r="A19" s="95" t="s">
        <v>13</v>
      </c>
      <c r="B19" s="95"/>
      <c r="C19" s="95"/>
      <c r="D19" s="95"/>
      <c r="E19" s="95"/>
      <c r="F19" s="59"/>
    </row>
    <row r="20" spans="1:5" ht="15" customHeight="1">
      <c r="A20" s="95" t="s">
        <v>29</v>
      </c>
      <c r="B20" s="95"/>
      <c r="C20" s="95"/>
      <c r="D20" s="95"/>
      <c r="E20" s="95"/>
    </row>
    <row r="21" spans="1:5" ht="15" customHeight="1">
      <c r="A21" s="95" t="s">
        <v>47</v>
      </c>
      <c r="B21" s="95"/>
      <c r="C21" s="95"/>
      <c r="D21" s="95"/>
      <c r="E21" s="95"/>
    </row>
    <row r="23" spans="1:6" s="31" customFormat="1" ht="15" customHeight="1" thickBot="1">
      <c r="A23" s="33" t="s">
        <v>98</v>
      </c>
      <c r="B23" s="38" t="s">
        <v>3</v>
      </c>
      <c r="C23" s="38" t="s">
        <v>4</v>
      </c>
      <c r="D23" s="38" t="s">
        <v>5</v>
      </c>
      <c r="E23" s="38" t="s">
        <v>6</v>
      </c>
      <c r="F23" s="38" t="s">
        <v>44</v>
      </c>
    </row>
    <row r="24" spans="1:6" ht="15" customHeight="1">
      <c r="A24" s="47"/>
      <c r="B24" s="62"/>
      <c r="C24" s="62"/>
      <c r="D24" s="62"/>
      <c r="E24" s="62"/>
      <c r="F24" s="62"/>
    </row>
    <row r="25" spans="1:6" ht="15" customHeight="1">
      <c r="A25" s="61" t="s">
        <v>27</v>
      </c>
      <c r="B25" s="15"/>
      <c r="C25" s="15"/>
      <c r="D25" s="15"/>
      <c r="E25" s="15"/>
      <c r="F25" s="15"/>
    </row>
    <row r="26" spans="1:6" ht="15" customHeight="1">
      <c r="A26" s="64" t="s">
        <v>22</v>
      </c>
      <c r="B26" s="15">
        <v>0</v>
      </c>
      <c r="C26" s="15">
        <v>0</v>
      </c>
      <c r="D26" s="15">
        <v>11823986.74</v>
      </c>
      <c r="E26" s="15">
        <f>SUM(B26:D26)</f>
        <v>11823986.74</v>
      </c>
      <c r="F26" s="15">
        <f>AVERAGE(B26:D26)</f>
        <v>3941328.9133333336</v>
      </c>
    </row>
    <row r="27" spans="1:6" ht="15" customHeight="1">
      <c r="A27" s="64" t="s">
        <v>23</v>
      </c>
      <c r="B27" s="15">
        <v>0</v>
      </c>
      <c r="C27" s="15">
        <v>0</v>
      </c>
      <c r="D27" s="15">
        <v>8247780</v>
      </c>
      <c r="E27" s="15">
        <f>SUM(B27:D27)</f>
        <v>8247780</v>
      </c>
      <c r="F27" s="15">
        <f>AVERAGE(B27:D27)</f>
        <v>2749260</v>
      </c>
    </row>
    <row r="28" spans="1:6" ht="15" customHeight="1">
      <c r="A28" s="64" t="s">
        <v>24</v>
      </c>
      <c r="B28" s="15">
        <v>0</v>
      </c>
      <c r="C28" s="15">
        <v>0</v>
      </c>
      <c r="D28" s="15">
        <v>127370427.82</v>
      </c>
      <c r="E28" s="15">
        <f>SUM(B28:D28)</f>
        <v>127370427.82</v>
      </c>
      <c r="F28" s="15">
        <f>AVERAGE(B28:D28)</f>
        <v>42456809.27333333</v>
      </c>
    </row>
    <row r="29" spans="1:6" ht="15" customHeight="1">
      <c r="A29" s="64"/>
      <c r="B29" s="15"/>
      <c r="C29" s="15"/>
      <c r="D29" s="15"/>
      <c r="E29" s="15"/>
      <c r="F29" s="15"/>
    </row>
    <row r="30" spans="1:6" s="31" customFormat="1" ht="15" customHeight="1" thickBot="1">
      <c r="A30" s="23" t="s">
        <v>12</v>
      </c>
      <c r="B30" s="23">
        <f>SUM(B26:B29)</f>
        <v>0</v>
      </c>
      <c r="C30" s="23">
        <f>SUM(C26:C29)</f>
        <v>0</v>
      </c>
      <c r="D30" s="23">
        <f>SUM(D26:D29)</f>
        <v>147442194.56</v>
      </c>
      <c r="E30" s="23">
        <f>SUM(E26:E29)</f>
        <v>147442194.56</v>
      </c>
      <c r="F30" s="23">
        <f>AVERAGE(B30:D30)</f>
        <v>49147398.18666667</v>
      </c>
    </row>
    <row r="31" ht="15" customHeight="1" thickTop="1">
      <c r="A31" s="29" t="s">
        <v>30</v>
      </c>
    </row>
    <row r="33" ht="15" customHeight="1">
      <c r="A33" s="53"/>
    </row>
    <row r="34" spans="1:5" ht="15" customHeight="1">
      <c r="A34" s="95" t="s">
        <v>14</v>
      </c>
      <c r="B34" s="95"/>
      <c r="C34" s="95"/>
      <c r="D34" s="95"/>
      <c r="E34" s="95"/>
    </row>
    <row r="35" spans="1:5" ht="15" customHeight="1">
      <c r="A35" s="95" t="s">
        <v>28</v>
      </c>
      <c r="B35" s="95"/>
      <c r="C35" s="95"/>
      <c r="D35" s="95"/>
      <c r="E35" s="95"/>
    </row>
    <row r="36" spans="1:5" ht="15" customHeight="1">
      <c r="A36" s="95" t="s">
        <v>47</v>
      </c>
      <c r="B36" s="95"/>
      <c r="C36" s="95"/>
      <c r="D36" s="95"/>
      <c r="E36" s="95"/>
    </row>
    <row r="38" spans="1:5" s="31" customFormat="1" ht="15" customHeight="1" thickBot="1">
      <c r="A38" s="38" t="s">
        <v>9</v>
      </c>
      <c r="B38" s="38" t="s">
        <v>3</v>
      </c>
      <c r="C38" s="38" t="s">
        <v>4</v>
      </c>
      <c r="D38" s="38" t="s">
        <v>5</v>
      </c>
      <c r="E38" s="38" t="s">
        <v>6</v>
      </c>
    </row>
    <row r="40" spans="1:5" ht="15" customHeight="1">
      <c r="A40" s="29" t="s">
        <v>31</v>
      </c>
      <c r="B40" s="15">
        <v>0</v>
      </c>
      <c r="C40" s="15">
        <v>0</v>
      </c>
      <c r="D40" s="15">
        <f>+D26</f>
        <v>11823986.74</v>
      </c>
      <c r="E40" s="15">
        <f aca="true" t="shared" si="0" ref="E40:E45">SUM(B40:D40)</f>
        <v>11823986.74</v>
      </c>
    </row>
    <row r="41" spans="1:5" ht="15" customHeight="1">
      <c r="A41" s="29" t="s">
        <v>32</v>
      </c>
      <c r="B41" s="15">
        <v>0</v>
      </c>
      <c r="C41" s="15">
        <v>0</v>
      </c>
      <c r="D41" s="15">
        <v>5992500</v>
      </c>
      <c r="E41" s="15">
        <f t="shared" si="0"/>
        <v>5992500</v>
      </c>
    </row>
    <row r="42" spans="1:5" ht="15" customHeight="1">
      <c r="A42" s="29" t="s">
        <v>33</v>
      </c>
      <c r="B42" s="15">
        <v>0</v>
      </c>
      <c r="C42" s="15">
        <v>0</v>
      </c>
      <c r="D42" s="15">
        <v>999980</v>
      </c>
      <c r="E42" s="15">
        <f t="shared" si="0"/>
        <v>999980</v>
      </c>
    </row>
    <row r="43" spans="1:5" ht="15" customHeight="1">
      <c r="A43" s="29" t="s">
        <v>34</v>
      </c>
      <c r="B43" s="15">
        <v>0</v>
      </c>
      <c r="C43" s="15">
        <v>0</v>
      </c>
      <c r="D43" s="15">
        <v>1255300</v>
      </c>
      <c r="E43" s="15">
        <f t="shared" si="0"/>
        <v>1255300</v>
      </c>
    </row>
    <row r="44" spans="1:5" ht="15" customHeight="1">
      <c r="A44" s="29" t="s">
        <v>35</v>
      </c>
      <c r="B44" s="15">
        <v>0</v>
      </c>
      <c r="C44" s="15">
        <v>0</v>
      </c>
      <c r="D44" s="15">
        <v>29625811</v>
      </c>
      <c r="E44" s="15">
        <f t="shared" si="0"/>
        <v>29625811</v>
      </c>
    </row>
    <row r="45" spans="1:5" ht="15" customHeight="1">
      <c r="A45" s="29" t="s">
        <v>36</v>
      </c>
      <c r="B45" s="15">
        <v>0</v>
      </c>
      <c r="C45" s="15">
        <v>0</v>
      </c>
      <c r="D45" s="15">
        <v>97744616.82</v>
      </c>
      <c r="E45" s="15">
        <f t="shared" si="0"/>
        <v>97744616.82</v>
      </c>
    </row>
    <row r="46" spans="1:9" ht="15" customHeight="1">
      <c r="A46" s="72" t="s">
        <v>53</v>
      </c>
      <c r="B46" s="53">
        <v>0</v>
      </c>
      <c r="C46" s="53">
        <v>0</v>
      </c>
      <c r="D46" s="53">
        <v>0</v>
      </c>
      <c r="E46" s="53">
        <v>0</v>
      </c>
      <c r="I46" s="53"/>
    </row>
    <row r="47" spans="1:9" ht="15" customHeight="1">
      <c r="A47" s="80" t="s">
        <v>89</v>
      </c>
      <c r="B47" s="53">
        <v>0</v>
      </c>
      <c r="C47" s="53">
        <v>0</v>
      </c>
      <c r="D47" s="53">
        <v>0</v>
      </c>
      <c r="E47" s="53">
        <v>0</v>
      </c>
      <c r="I47" s="53"/>
    </row>
    <row r="48" spans="1:9" ht="15" customHeight="1">
      <c r="A48" s="80" t="s">
        <v>90</v>
      </c>
      <c r="B48" s="53">
        <v>0</v>
      </c>
      <c r="C48" s="53">
        <v>0</v>
      </c>
      <c r="D48" s="53">
        <v>0</v>
      </c>
      <c r="E48" s="53">
        <v>0</v>
      </c>
      <c r="I48" s="53"/>
    </row>
    <row r="49" spans="1:9" ht="15" customHeight="1">
      <c r="A49" s="80" t="s">
        <v>91</v>
      </c>
      <c r="B49" s="53">
        <v>0</v>
      </c>
      <c r="C49" s="53">
        <v>0</v>
      </c>
      <c r="D49" s="53">
        <v>0</v>
      </c>
      <c r="E49" s="53">
        <v>0</v>
      </c>
      <c r="I49" s="53"/>
    </row>
    <row r="50" spans="1:9" ht="15" customHeight="1">
      <c r="A50" s="80" t="s">
        <v>92</v>
      </c>
      <c r="B50" s="53">
        <v>0</v>
      </c>
      <c r="C50" s="53">
        <v>0</v>
      </c>
      <c r="D50" s="53">
        <v>0</v>
      </c>
      <c r="E50" s="53">
        <v>0</v>
      </c>
      <c r="I50" s="53"/>
    </row>
    <row r="51" spans="1:9" ht="15" customHeight="1">
      <c r="A51" s="80" t="s">
        <v>93</v>
      </c>
      <c r="B51" s="53">
        <v>0</v>
      </c>
      <c r="C51" s="53">
        <v>0</v>
      </c>
      <c r="D51" s="53">
        <v>0</v>
      </c>
      <c r="E51" s="53">
        <v>0</v>
      </c>
      <c r="I51" s="53"/>
    </row>
    <row r="52" spans="1:9" ht="15" customHeight="1">
      <c r="A52" s="80" t="s">
        <v>94</v>
      </c>
      <c r="B52" s="53">
        <v>0</v>
      </c>
      <c r="C52" s="53">
        <v>0</v>
      </c>
      <c r="D52" s="53">
        <v>0</v>
      </c>
      <c r="E52" s="53">
        <v>0</v>
      </c>
      <c r="I52" s="53"/>
    </row>
    <row r="53" spans="2:5" ht="15" customHeight="1">
      <c r="B53" s="15"/>
      <c r="C53" s="15"/>
      <c r="D53" s="15"/>
      <c r="E53" s="15"/>
    </row>
    <row r="54" spans="1:5" s="31" customFormat="1" ht="15" customHeight="1" thickBot="1">
      <c r="A54" s="23" t="s">
        <v>12</v>
      </c>
      <c r="B54" s="23">
        <f>SUM(B40:B53)</f>
        <v>0</v>
      </c>
      <c r="C54" s="23">
        <f>SUM(C40:C53)</f>
        <v>0</v>
      </c>
      <c r="D54" s="23">
        <f>SUM(D40:D53)</f>
        <v>147442194.56</v>
      </c>
      <c r="E54" s="23">
        <f>SUM(E40:E53)</f>
        <v>147442194.56</v>
      </c>
    </row>
    <row r="55" ht="15" customHeight="1" thickTop="1">
      <c r="A55" s="29" t="s">
        <v>30</v>
      </c>
    </row>
    <row r="58" spans="1:5" ht="15" customHeight="1">
      <c r="A58" s="95" t="s">
        <v>20</v>
      </c>
      <c r="B58" s="95"/>
      <c r="C58" s="95"/>
      <c r="D58" s="95"/>
      <c r="E58" s="95"/>
    </row>
    <row r="59" ht="15" customHeight="1">
      <c r="A59" s="45" t="s">
        <v>15</v>
      </c>
    </row>
    <row r="60" spans="1:5" ht="18" customHeight="1">
      <c r="A60" s="95" t="s">
        <v>47</v>
      </c>
      <c r="B60" s="95"/>
      <c r="C60" s="95"/>
      <c r="D60" s="95"/>
      <c r="E60" s="95"/>
    </row>
    <row r="62" spans="1:5" s="31" customFormat="1" ht="15" customHeight="1" thickBot="1">
      <c r="A62" s="38" t="s">
        <v>9</v>
      </c>
      <c r="B62" s="38" t="s">
        <v>3</v>
      </c>
      <c r="C62" s="38" t="s">
        <v>4</v>
      </c>
      <c r="D62" s="38" t="s">
        <v>5</v>
      </c>
      <c r="E62" s="38" t="s">
        <v>6</v>
      </c>
    </row>
    <row r="63" spans="2:5" ht="15" customHeight="1">
      <c r="B63" s="15"/>
      <c r="C63" s="15"/>
      <c r="D63" s="15"/>
      <c r="E63" s="15"/>
    </row>
    <row r="64" spans="1:5" ht="15" customHeight="1">
      <c r="A64" s="53" t="s">
        <v>49</v>
      </c>
      <c r="B64" s="15">
        <v>130244433.11</v>
      </c>
      <c r="C64" s="15">
        <f>+B68</f>
        <v>130244433.11</v>
      </c>
      <c r="D64" s="15">
        <f>+C68</f>
        <v>130244433.11</v>
      </c>
      <c r="E64" s="15">
        <f>+B64</f>
        <v>130244433.11</v>
      </c>
    </row>
    <row r="65" spans="1:9" ht="15" customHeight="1">
      <c r="A65" s="53" t="s">
        <v>16</v>
      </c>
      <c r="B65" s="15">
        <v>0</v>
      </c>
      <c r="C65" s="15">
        <v>0</v>
      </c>
      <c r="D65" s="15">
        <v>18992380</v>
      </c>
      <c r="E65" s="15">
        <f>SUM(B65:D65)</f>
        <v>18992380</v>
      </c>
      <c r="G65" s="105"/>
      <c r="H65" s="105"/>
      <c r="I65" s="106">
        <v>18992380</v>
      </c>
    </row>
    <row r="66" spans="1:5" ht="15" customHeight="1">
      <c r="A66" s="53" t="s">
        <v>17</v>
      </c>
      <c r="B66" s="15">
        <f>+B64+B65</f>
        <v>130244433.11</v>
      </c>
      <c r="C66" s="15">
        <f>+C64+C65</f>
        <v>130244433.11</v>
      </c>
      <c r="D66" s="15">
        <f>+D64+D65</f>
        <v>149236813.11</v>
      </c>
      <c r="E66" s="15">
        <f>+SUM(E64,E65)</f>
        <v>149236813.11</v>
      </c>
    </row>
    <row r="67" spans="1:5" ht="15" customHeight="1">
      <c r="A67" s="53" t="s">
        <v>18</v>
      </c>
      <c r="B67" s="15">
        <v>0</v>
      </c>
      <c r="C67" s="15">
        <v>0</v>
      </c>
      <c r="D67" s="15">
        <v>147442194.56</v>
      </c>
      <c r="E67" s="16">
        <f>SUM(B67:D67)</f>
        <v>147442194.56</v>
      </c>
    </row>
    <row r="68" spans="1:5" ht="15" customHeight="1">
      <c r="A68" s="53" t="s">
        <v>19</v>
      </c>
      <c r="B68" s="15">
        <f>+B66-B67</f>
        <v>130244433.11</v>
      </c>
      <c r="C68" s="15">
        <f>+C66-C67</f>
        <v>130244433.11</v>
      </c>
      <c r="D68" s="15">
        <f>+D66-D67</f>
        <v>1794618.550000012</v>
      </c>
      <c r="E68" s="15">
        <f>+SUM(E66-E67)</f>
        <v>1794618.550000012</v>
      </c>
    </row>
    <row r="69" spans="1:5" s="31" customFormat="1" ht="15" customHeight="1" thickBot="1">
      <c r="A69" s="23"/>
      <c r="B69" s="23"/>
      <c r="C69" s="23"/>
      <c r="D69" s="23"/>
      <c r="E69" s="23"/>
    </row>
    <row r="70" ht="15" customHeight="1" thickTop="1">
      <c r="A70" s="29" t="s">
        <v>30</v>
      </c>
    </row>
    <row r="71" ht="15" customHeight="1">
      <c r="A71" s="53"/>
    </row>
    <row r="74" ht="15" customHeight="1">
      <c r="A74" s="94" t="s">
        <v>95</v>
      </c>
    </row>
    <row r="75" ht="15" customHeight="1">
      <c r="A75" s="94" t="s">
        <v>96</v>
      </c>
    </row>
    <row r="76" ht="15" customHeight="1">
      <c r="A76" s="94" t="s">
        <v>97</v>
      </c>
    </row>
  </sheetData>
  <sheetProtection/>
  <mergeCells count="11">
    <mergeCell ref="A34:E34"/>
    <mergeCell ref="A35:E35"/>
    <mergeCell ref="A36:E36"/>
    <mergeCell ref="A58:E58"/>
    <mergeCell ref="A60:E60"/>
    <mergeCell ref="A1:F1"/>
    <mergeCell ref="A8:F8"/>
    <mergeCell ref="A9:F9"/>
    <mergeCell ref="A19:E19"/>
    <mergeCell ref="A20:E20"/>
    <mergeCell ref="A21:E21"/>
  </mergeCells>
  <printOptions horizontalCentered="1" verticalCentered="1"/>
  <pageMargins left="0.7086614173228347" right="1.1811023622047245" top="0.31496062992125984" bottom="0.1968503937007874" header="0.31496062992125984" footer="0.31496062992125984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46">
      <selection activeCell="I56" sqref="I56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4.140625" style="29" bestFit="1" customWidth="1"/>
    <col min="5" max="5" width="15.8515625" style="29" customWidth="1"/>
    <col min="6" max="6" width="18.140625" style="29" bestFit="1" customWidth="1"/>
    <col min="7" max="7" width="12.421875" style="29" customWidth="1"/>
    <col min="8" max="8" width="11.57421875" style="29" customWidth="1"/>
    <col min="9" max="9" width="14.00390625" style="22" bestFit="1" customWidth="1"/>
    <col min="10" max="16384" width="11.57421875" style="29" customWidth="1"/>
  </cols>
  <sheetData>
    <row r="1" spans="1:6" ht="15" customHeight="1">
      <c r="A1" s="96" t="s">
        <v>21</v>
      </c>
      <c r="B1" s="96"/>
      <c r="C1" s="96"/>
      <c r="D1" s="96"/>
      <c r="E1" s="96"/>
      <c r="F1" s="96"/>
    </row>
    <row r="2" spans="1:2" ht="15" customHeight="1">
      <c r="A2" s="30" t="s">
        <v>0</v>
      </c>
      <c r="B2" s="42" t="s">
        <v>25</v>
      </c>
    </row>
    <row r="3" spans="1:5" ht="15" customHeight="1">
      <c r="A3" s="30" t="s">
        <v>1</v>
      </c>
      <c r="B3" s="42" t="s">
        <v>26</v>
      </c>
      <c r="C3" s="43"/>
      <c r="D3" s="44"/>
      <c r="E3" s="44"/>
    </row>
    <row r="4" spans="1:5" ht="15" customHeight="1">
      <c r="A4" s="30" t="s">
        <v>10</v>
      </c>
      <c r="B4" s="42" t="s">
        <v>26</v>
      </c>
      <c r="C4" s="43"/>
      <c r="D4" s="44"/>
      <c r="E4" s="44"/>
    </row>
    <row r="5" spans="1:5" ht="15" customHeight="1">
      <c r="A5" s="30" t="s">
        <v>42</v>
      </c>
      <c r="B5" s="45" t="s">
        <v>43</v>
      </c>
      <c r="D5" s="44"/>
      <c r="E5" s="44"/>
    </row>
    <row r="6" spans="1:5" ht="15" customHeight="1">
      <c r="A6" s="30"/>
      <c r="B6" s="45"/>
      <c r="D6" s="44"/>
      <c r="E6" s="44"/>
    </row>
    <row r="7" spans="1:2" ht="15" customHeight="1">
      <c r="A7" s="30"/>
      <c r="B7" s="45"/>
    </row>
    <row r="8" spans="1:6" ht="15" customHeight="1">
      <c r="A8" s="96" t="s">
        <v>8</v>
      </c>
      <c r="B8" s="96"/>
      <c r="C8" s="96"/>
      <c r="D8" s="96"/>
      <c r="E8" s="96"/>
      <c r="F8" s="96"/>
    </row>
    <row r="9" spans="1:6" ht="15" customHeight="1">
      <c r="A9" s="96" t="s">
        <v>11</v>
      </c>
      <c r="B9" s="96"/>
      <c r="C9" s="96"/>
      <c r="D9" s="96"/>
      <c r="E9" s="96"/>
      <c r="F9" s="96"/>
    </row>
    <row r="10" ht="15" customHeight="1"/>
    <row r="11" spans="1:7" s="31" customFormat="1" ht="30.75" customHeight="1" thickBot="1">
      <c r="A11" s="33" t="s">
        <v>98</v>
      </c>
      <c r="B11" s="38" t="s">
        <v>2</v>
      </c>
      <c r="C11" s="38" t="s">
        <v>37</v>
      </c>
      <c r="D11" s="38" t="s">
        <v>38</v>
      </c>
      <c r="E11" s="38" t="s">
        <v>39</v>
      </c>
      <c r="F11" s="46" t="s">
        <v>44</v>
      </c>
      <c r="G11" s="46" t="s">
        <v>45</v>
      </c>
    </row>
    <row r="12" spans="1:7" ht="15" customHeight="1">
      <c r="A12" s="47"/>
      <c r="B12" s="47"/>
      <c r="C12" s="47"/>
      <c r="D12" s="47"/>
      <c r="E12" s="47"/>
      <c r="F12" s="47"/>
      <c r="G12" s="47"/>
    </row>
    <row r="13" spans="1:7" ht="15" customHeight="1">
      <c r="A13" s="48" t="s">
        <v>27</v>
      </c>
      <c r="B13" s="29" t="s">
        <v>7</v>
      </c>
      <c r="C13" s="49">
        <v>376</v>
      </c>
      <c r="D13" s="49">
        <v>368</v>
      </c>
      <c r="E13" s="49">
        <v>352</v>
      </c>
      <c r="F13" s="34">
        <f>AVERAGE(C13:E13)</f>
        <v>365.3333333333333</v>
      </c>
      <c r="G13" s="49">
        <v>376</v>
      </c>
    </row>
    <row r="14" ht="15" customHeight="1">
      <c r="A14" s="50"/>
    </row>
    <row r="15" spans="1:7" s="31" customFormat="1" ht="15" customHeight="1" thickBot="1">
      <c r="A15" s="23"/>
      <c r="B15" s="23"/>
      <c r="C15" s="51"/>
      <c r="D15" s="51"/>
      <c r="E15" s="51"/>
      <c r="F15" s="51"/>
      <c r="G15" s="51"/>
    </row>
    <row r="16" spans="1:6" ht="15" customHeight="1" thickTop="1">
      <c r="A16" s="29" t="s">
        <v>40</v>
      </c>
      <c r="B16" s="40"/>
      <c r="C16" s="40"/>
      <c r="D16" s="40"/>
      <c r="E16" s="40"/>
      <c r="F16" s="40"/>
    </row>
    <row r="17" ht="15" customHeight="1"/>
    <row r="18" ht="15" customHeight="1"/>
    <row r="19" spans="1:6" ht="15" customHeight="1">
      <c r="A19" s="95" t="s">
        <v>13</v>
      </c>
      <c r="B19" s="95"/>
      <c r="C19" s="95"/>
      <c r="D19" s="95"/>
      <c r="E19" s="95"/>
      <c r="F19" s="95"/>
    </row>
    <row r="20" spans="1:6" ht="15" customHeight="1">
      <c r="A20" s="96" t="s">
        <v>29</v>
      </c>
      <c r="B20" s="96"/>
      <c r="C20" s="96"/>
      <c r="D20" s="96"/>
      <c r="E20" s="96"/>
      <c r="F20" s="96"/>
    </row>
    <row r="21" spans="1:6" ht="15" customHeight="1">
      <c r="A21" s="96" t="s">
        <v>47</v>
      </c>
      <c r="B21" s="96"/>
      <c r="C21" s="96"/>
      <c r="D21" s="96"/>
      <c r="E21" s="96"/>
      <c r="F21" s="96"/>
    </row>
    <row r="22" ht="15" customHeight="1"/>
    <row r="23" spans="1:6" s="31" customFormat="1" ht="15" customHeight="1" thickBot="1">
      <c r="A23" s="33" t="s">
        <v>98</v>
      </c>
      <c r="B23" s="38" t="s">
        <v>37</v>
      </c>
      <c r="C23" s="38" t="s">
        <v>38</v>
      </c>
      <c r="D23" s="38" t="s">
        <v>39</v>
      </c>
      <c r="E23" s="38" t="s">
        <v>41</v>
      </c>
      <c r="F23" s="38" t="s">
        <v>44</v>
      </c>
    </row>
    <row r="24" spans="1:6" ht="15" customHeight="1">
      <c r="A24" s="47"/>
      <c r="B24" s="47"/>
      <c r="C24" s="47"/>
      <c r="D24" s="47"/>
      <c r="E24" s="47"/>
      <c r="F24" s="47"/>
    </row>
    <row r="25" ht="15" customHeight="1">
      <c r="A25" s="48" t="s">
        <v>27</v>
      </c>
    </row>
    <row r="26" spans="1:6" ht="15" customHeight="1">
      <c r="A26" s="52" t="s">
        <v>22</v>
      </c>
      <c r="B26" s="29">
        <v>11978213.49</v>
      </c>
      <c r="C26" s="29">
        <v>20556815.13</v>
      </c>
      <c r="D26" s="29">
        <f>16639037.04-671510</f>
        <v>15967527.04</v>
      </c>
      <c r="E26" s="29">
        <f>SUM(B26:D26)</f>
        <v>48502555.66</v>
      </c>
      <c r="F26" s="29">
        <f>AVERAGE(B26:D26)</f>
        <v>16167518.553333333</v>
      </c>
    </row>
    <row r="27" spans="1:6" ht="15" customHeight="1">
      <c r="A27" s="52" t="s">
        <v>23</v>
      </c>
      <c r="B27" s="29">
        <v>0</v>
      </c>
      <c r="C27" s="29">
        <v>0</v>
      </c>
      <c r="D27" s="29">
        <v>671510</v>
      </c>
      <c r="E27" s="29">
        <f>SUM(B27:D27)</f>
        <v>671510</v>
      </c>
      <c r="F27" s="29">
        <f>AVERAGE(B27:D27)</f>
        <v>223836.66666666666</v>
      </c>
    </row>
    <row r="28" spans="1:6" ht="15" customHeight="1">
      <c r="A28" s="52" t="s">
        <v>24</v>
      </c>
      <c r="B28" s="29">
        <v>0</v>
      </c>
      <c r="C28" s="29">
        <v>0</v>
      </c>
      <c r="D28" s="29">
        <v>0</v>
      </c>
      <c r="E28" s="29">
        <f>SUM(B28:D28)</f>
        <v>0</v>
      </c>
      <c r="F28" s="29">
        <f>AVERAGE(B28:D28)</f>
        <v>0</v>
      </c>
    </row>
    <row r="29" spans="1:5" ht="15" customHeight="1">
      <c r="A29" s="52"/>
      <c r="B29" s="22"/>
      <c r="C29" s="22"/>
      <c r="D29" s="22"/>
      <c r="E29" s="22"/>
    </row>
    <row r="30" spans="1:6" s="31" customFormat="1" ht="15" customHeight="1" thickBot="1">
      <c r="A30" s="23" t="s">
        <v>12</v>
      </c>
      <c r="B30" s="23">
        <f>SUM(B26:B29)</f>
        <v>11978213.49</v>
      </c>
      <c r="C30" s="23">
        <f>SUM(C26:C29)</f>
        <v>20556815.13</v>
      </c>
      <c r="D30" s="23">
        <f>SUM(D26:D29)</f>
        <v>16639037.04</v>
      </c>
      <c r="E30" s="23">
        <f>SUM(E26:E29)</f>
        <v>49174065.66</v>
      </c>
      <c r="F30" s="23">
        <f>AVERAGE(B30:D30)</f>
        <v>16391355.219999999</v>
      </c>
    </row>
    <row r="31" ht="15" customHeight="1" thickTop="1">
      <c r="A31" s="29" t="s">
        <v>40</v>
      </c>
    </row>
    <row r="32" ht="15" customHeight="1"/>
    <row r="33" ht="15" customHeight="1"/>
    <row r="34" spans="1:5" ht="15" customHeight="1">
      <c r="A34" s="96" t="s">
        <v>14</v>
      </c>
      <c r="B34" s="96"/>
      <c r="C34" s="96"/>
      <c r="D34" s="96"/>
      <c r="E34" s="96"/>
    </row>
    <row r="35" spans="1:5" ht="15" customHeight="1">
      <c r="A35" s="96" t="s">
        <v>28</v>
      </c>
      <c r="B35" s="96"/>
      <c r="C35" s="96"/>
      <c r="D35" s="96"/>
      <c r="E35" s="96"/>
    </row>
    <row r="36" spans="1:5" ht="15" customHeight="1">
      <c r="A36" s="96" t="s">
        <v>47</v>
      </c>
      <c r="B36" s="96"/>
      <c r="C36" s="96"/>
      <c r="D36" s="96"/>
      <c r="E36" s="96"/>
    </row>
    <row r="37" ht="15" customHeight="1"/>
    <row r="38" spans="1:5" s="31" customFormat="1" ht="15" customHeight="1" thickBot="1">
      <c r="A38" s="38" t="s">
        <v>9</v>
      </c>
      <c r="B38" s="38" t="s">
        <v>37</v>
      </c>
      <c r="C38" s="38" t="s">
        <v>38</v>
      </c>
      <c r="D38" s="38" t="s">
        <v>39</v>
      </c>
      <c r="E38" s="38" t="s">
        <v>41</v>
      </c>
    </row>
    <row r="39" ht="15" customHeight="1"/>
    <row r="40" spans="1:5" ht="15" customHeight="1">
      <c r="A40" s="29" t="s">
        <v>31</v>
      </c>
      <c r="B40" s="29">
        <v>11978213.49</v>
      </c>
      <c r="C40" s="29">
        <v>20556815.13</v>
      </c>
      <c r="D40" s="29">
        <v>15967527.04</v>
      </c>
      <c r="E40" s="29">
        <f>SUM(B40:D40)</f>
        <v>48502555.66</v>
      </c>
    </row>
    <row r="41" spans="1:5" ht="15" customHeight="1">
      <c r="A41" s="29" t="s">
        <v>32</v>
      </c>
      <c r="B41" s="29">
        <v>0</v>
      </c>
      <c r="C41" s="29">
        <v>0</v>
      </c>
      <c r="D41" s="29">
        <v>0</v>
      </c>
      <c r="E41" s="72">
        <f aca="true" t="shared" si="0" ref="E41:E52">SUM(B41:D41)</f>
        <v>0</v>
      </c>
    </row>
    <row r="42" spans="1:9" ht="15" customHeight="1">
      <c r="A42" s="29" t="s">
        <v>33</v>
      </c>
      <c r="B42" s="29">
        <v>0</v>
      </c>
      <c r="C42" s="29">
        <v>0</v>
      </c>
      <c r="D42" s="29">
        <v>0</v>
      </c>
      <c r="E42" s="72">
        <f t="shared" si="0"/>
        <v>0</v>
      </c>
      <c r="I42" s="29"/>
    </row>
    <row r="43" spans="1:9" ht="15" customHeight="1">
      <c r="A43" s="29" t="s">
        <v>34</v>
      </c>
      <c r="B43" s="29">
        <v>0</v>
      </c>
      <c r="C43" s="29">
        <v>0</v>
      </c>
      <c r="D43" s="29">
        <v>0</v>
      </c>
      <c r="E43" s="72">
        <f t="shared" si="0"/>
        <v>0</v>
      </c>
      <c r="I43" s="29"/>
    </row>
    <row r="44" spans="1:9" ht="15" customHeight="1">
      <c r="A44" s="29" t="s">
        <v>35</v>
      </c>
      <c r="B44" s="29">
        <v>0</v>
      </c>
      <c r="C44" s="29">
        <v>0</v>
      </c>
      <c r="D44" s="29">
        <v>0</v>
      </c>
      <c r="E44" s="72">
        <f t="shared" si="0"/>
        <v>0</v>
      </c>
      <c r="I44" s="29"/>
    </row>
    <row r="45" spans="1:9" ht="15" customHeight="1">
      <c r="A45" s="29" t="s">
        <v>36</v>
      </c>
      <c r="B45" s="29">
        <v>0</v>
      </c>
      <c r="C45" s="29">
        <v>0</v>
      </c>
      <c r="D45" s="29">
        <v>0</v>
      </c>
      <c r="E45" s="72">
        <f t="shared" si="0"/>
        <v>0</v>
      </c>
      <c r="I45" s="29"/>
    </row>
    <row r="46" spans="1:5" ht="15" customHeight="1">
      <c r="A46" s="29" t="s">
        <v>53</v>
      </c>
      <c r="B46" s="72">
        <v>0</v>
      </c>
      <c r="C46" s="72">
        <v>0</v>
      </c>
      <c r="D46" s="72">
        <v>671510</v>
      </c>
      <c r="E46" s="72">
        <f t="shared" si="0"/>
        <v>671510</v>
      </c>
    </row>
    <row r="47" spans="1:5" s="72" customFormat="1" ht="15" customHeight="1">
      <c r="A47" s="72" t="s">
        <v>89</v>
      </c>
      <c r="B47" s="72">
        <v>0</v>
      </c>
      <c r="C47" s="72">
        <v>0</v>
      </c>
      <c r="D47" s="72">
        <v>0</v>
      </c>
      <c r="E47" s="72">
        <f t="shared" si="0"/>
        <v>0</v>
      </c>
    </row>
    <row r="48" spans="1:5" s="80" customFormat="1" ht="15" customHeight="1">
      <c r="A48" s="80" t="s">
        <v>90</v>
      </c>
      <c r="B48" s="85">
        <v>0</v>
      </c>
      <c r="C48" s="85">
        <v>0</v>
      </c>
      <c r="D48" s="85">
        <v>0</v>
      </c>
      <c r="E48" s="80">
        <f t="shared" si="0"/>
        <v>0</v>
      </c>
    </row>
    <row r="49" spans="1:5" s="80" customFormat="1" ht="15" customHeight="1">
      <c r="A49" s="80" t="s">
        <v>91</v>
      </c>
      <c r="B49" s="85">
        <v>0</v>
      </c>
      <c r="C49" s="85">
        <v>0</v>
      </c>
      <c r="D49" s="85">
        <v>0</v>
      </c>
      <c r="E49" s="80">
        <f t="shared" si="0"/>
        <v>0</v>
      </c>
    </row>
    <row r="50" spans="1:5" s="80" customFormat="1" ht="15" customHeight="1">
      <c r="A50" s="80" t="s">
        <v>92</v>
      </c>
      <c r="B50" s="85">
        <v>0</v>
      </c>
      <c r="C50" s="85">
        <v>0</v>
      </c>
      <c r="D50" s="85">
        <v>0</v>
      </c>
      <c r="E50" s="80">
        <f t="shared" si="0"/>
        <v>0</v>
      </c>
    </row>
    <row r="51" spans="1:5" s="80" customFormat="1" ht="15" customHeight="1">
      <c r="A51" s="80" t="s">
        <v>93</v>
      </c>
      <c r="B51" s="85">
        <v>0</v>
      </c>
      <c r="C51" s="85">
        <v>0</v>
      </c>
      <c r="D51" s="85">
        <v>0</v>
      </c>
      <c r="E51" s="80">
        <f t="shared" si="0"/>
        <v>0</v>
      </c>
    </row>
    <row r="52" spans="1:5" s="80" customFormat="1" ht="15" customHeight="1">
      <c r="A52" s="80" t="s">
        <v>94</v>
      </c>
      <c r="B52" s="85">
        <v>0</v>
      </c>
      <c r="C52" s="85">
        <v>0</v>
      </c>
      <c r="D52" s="85">
        <v>0</v>
      </c>
      <c r="E52" s="80">
        <f t="shared" si="0"/>
        <v>0</v>
      </c>
    </row>
    <row r="53" ht="15" customHeight="1"/>
    <row r="54" spans="1:5" s="31" customFormat="1" ht="15" customHeight="1" thickBot="1">
      <c r="A54" s="23" t="s">
        <v>12</v>
      </c>
      <c r="B54" s="23">
        <f>SUM(B40:B53)</f>
        <v>11978213.49</v>
      </c>
      <c r="C54" s="23">
        <f>SUM(C40:C53)</f>
        <v>20556815.13</v>
      </c>
      <c r="D54" s="23">
        <f>SUM(D40:D53)</f>
        <v>16639037.04</v>
      </c>
      <c r="E54" s="23">
        <f>SUM(E40:E53)</f>
        <v>49174065.66</v>
      </c>
    </row>
    <row r="55" ht="15" customHeight="1" thickTop="1">
      <c r="A55" s="29" t="s">
        <v>40</v>
      </c>
    </row>
    <row r="56" ht="15" customHeight="1"/>
    <row r="57" ht="15" customHeight="1">
      <c r="A57" s="31"/>
    </row>
    <row r="58" spans="1:5" ht="15" customHeight="1">
      <c r="A58" s="96" t="s">
        <v>20</v>
      </c>
      <c r="B58" s="96"/>
      <c r="C58" s="96"/>
      <c r="D58" s="96"/>
      <c r="E58" s="96"/>
    </row>
    <row r="59" spans="1:5" ht="15" customHeight="1">
      <c r="A59" s="96" t="s">
        <v>15</v>
      </c>
      <c r="B59" s="96"/>
      <c r="C59" s="96"/>
      <c r="D59" s="96"/>
      <c r="E59" s="96"/>
    </row>
    <row r="60" spans="1:5" ht="18" customHeight="1">
      <c r="A60" s="96" t="s">
        <v>47</v>
      </c>
      <c r="B60" s="96"/>
      <c r="C60" s="96"/>
      <c r="D60" s="96"/>
      <c r="E60" s="96"/>
    </row>
    <row r="61" ht="15" customHeight="1"/>
    <row r="62" spans="1:5" s="31" customFormat="1" ht="15" customHeight="1" thickBot="1">
      <c r="A62" s="38" t="s">
        <v>9</v>
      </c>
      <c r="B62" s="38" t="s">
        <v>37</v>
      </c>
      <c r="C62" s="38" t="s">
        <v>38</v>
      </c>
      <c r="D62" s="38" t="s">
        <v>39</v>
      </c>
      <c r="E62" s="38" t="s">
        <v>41</v>
      </c>
    </row>
    <row r="63" ht="15" customHeight="1"/>
    <row r="64" spans="1:5" ht="15" customHeight="1">
      <c r="A64" s="29" t="s">
        <v>46</v>
      </c>
      <c r="B64" s="29">
        <f>1T!E68</f>
        <v>1794618.550000012</v>
      </c>
      <c r="C64" s="29">
        <f>+B68</f>
        <v>1816405.0600000117</v>
      </c>
      <c r="D64" s="29">
        <f>+C68</f>
        <v>5842321.760000009</v>
      </c>
      <c r="E64" s="29">
        <f>+B64</f>
        <v>1794618.550000012</v>
      </c>
    </row>
    <row r="65" spans="1:5" ht="15" customHeight="1">
      <c r="A65" s="29" t="s">
        <v>16</v>
      </c>
      <c r="B65" s="29">
        <v>12000000</v>
      </c>
      <c r="C65" s="29">
        <f>24000000+582731.83</f>
        <v>24582731.83</v>
      </c>
      <c r="D65" s="29">
        <v>26726756.66</v>
      </c>
      <c r="E65" s="29">
        <f>SUM(B65:D65)</f>
        <v>63309488.489999995</v>
      </c>
    </row>
    <row r="66" spans="1:5" ht="15" customHeight="1">
      <c r="A66" s="29" t="s">
        <v>17</v>
      </c>
      <c r="B66" s="29">
        <f>+B64+B65</f>
        <v>13794618.550000012</v>
      </c>
      <c r="C66" s="29">
        <f>+C64+C65</f>
        <v>26399136.890000008</v>
      </c>
      <c r="D66" s="29">
        <f>+D64+D65</f>
        <v>32569078.42000001</v>
      </c>
      <c r="E66" s="29">
        <f>SUM(E64:E65)</f>
        <v>65104107.04000001</v>
      </c>
    </row>
    <row r="67" spans="1:5" ht="15" customHeight="1">
      <c r="A67" s="29" t="s">
        <v>18</v>
      </c>
      <c r="B67" s="94">
        <f>B54</f>
        <v>11978213.49</v>
      </c>
      <c r="C67" s="94">
        <f>C54</f>
        <v>20556815.13</v>
      </c>
      <c r="D67" s="94">
        <f>D54</f>
        <v>16639037.04</v>
      </c>
      <c r="E67" s="94">
        <f>SUM(B67:D67)</f>
        <v>49174065.66</v>
      </c>
    </row>
    <row r="68" spans="1:5" ht="15" customHeight="1">
      <c r="A68" s="29" t="s">
        <v>19</v>
      </c>
      <c r="B68" s="29">
        <f>+B66-B67</f>
        <v>1816405.0600000117</v>
      </c>
      <c r="C68" s="29">
        <f>+C66-C67</f>
        <v>5842321.760000009</v>
      </c>
      <c r="D68" s="29">
        <f>+D66-D67</f>
        <v>15930041.38000001</v>
      </c>
      <c r="E68" s="29">
        <f>+E66-E67</f>
        <v>15930041.38000001</v>
      </c>
    </row>
    <row r="69" spans="1:5" s="31" customFormat="1" ht="15" customHeight="1" thickBot="1">
      <c r="A69" s="23"/>
      <c r="B69" s="23"/>
      <c r="C69" s="23"/>
      <c r="D69" s="23"/>
      <c r="E69" s="23"/>
    </row>
    <row r="70" ht="15" customHeight="1" thickTop="1">
      <c r="A70" s="29" t="s">
        <v>40</v>
      </c>
    </row>
    <row r="71" ht="15" customHeight="1"/>
    <row r="72" ht="15">
      <c r="B72" s="54" t="s">
        <v>54</v>
      </c>
    </row>
    <row r="73" spans="2:4" ht="15">
      <c r="B73" s="55">
        <v>12000000</v>
      </c>
      <c r="C73" s="56">
        <v>24000000</v>
      </c>
      <c r="D73" s="55">
        <v>26726756.66</v>
      </c>
    </row>
    <row r="74" ht="15">
      <c r="A74" s="94" t="s">
        <v>95</v>
      </c>
    </row>
    <row r="75" ht="15">
      <c r="A75" s="94" t="s">
        <v>96</v>
      </c>
    </row>
    <row r="76" ht="15">
      <c r="A76" s="94" t="s">
        <v>97</v>
      </c>
    </row>
  </sheetData>
  <sheetProtection/>
  <mergeCells count="12">
    <mergeCell ref="A1:F1"/>
    <mergeCell ref="A8:F8"/>
    <mergeCell ref="A9:F9"/>
    <mergeCell ref="A19:F19"/>
    <mergeCell ref="A20:F20"/>
    <mergeCell ref="A60:E60"/>
    <mergeCell ref="A21:F21"/>
    <mergeCell ref="A34:E34"/>
    <mergeCell ref="A35:E35"/>
    <mergeCell ref="A36:E36"/>
    <mergeCell ref="A58:E58"/>
    <mergeCell ref="A59:E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6">
      <selection activeCell="G65" sqref="G65:I65"/>
    </sheetView>
  </sheetViews>
  <sheetFormatPr defaultColWidth="11.57421875" defaultRowHeight="15"/>
  <cols>
    <col min="1" max="1" width="51.140625" style="1" customWidth="1"/>
    <col min="2" max="2" width="14.8515625" style="1" customWidth="1"/>
    <col min="3" max="3" width="14.140625" style="1" customWidth="1"/>
    <col min="4" max="4" width="14.28125" style="1" bestFit="1" customWidth="1"/>
    <col min="5" max="5" width="15.140625" style="1" bestFit="1" customWidth="1"/>
    <col min="6" max="6" width="16.8515625" style="1" customWidth="1"/>
    <col min="7" max="7" width="14.140625" style="1" bestFit="1" customWidth="1"/>
    <col min="8" max="8" width="13.140625" style="1" bestFit="1" customWidth="1"/>
    <col min="9" max="9" width="14.00390625" style="19" bestFit="1" customWidth="1"/>
    <col min="10" max="16384" width="11.57421875" style="1" customWidth="1"/>
  </cols>
  <sheetData>
    <row r="1" spans="1:7" ht="15">
      <c r="A1" s="97" t="s">
        <v>21</v>
      </c>
      <c r="B1" s="97"/>
      <c r="C1" s="20"/>
      <c r="D1" s="20"/>
      <c r="E1" s="20"/>
      <c r="F1" s="20"/>
      <c r="G1" s="20"/>
    </row>
    <row r="2" spans="1:2" ht="15" customHeight="1">
      <c r="A2" s="2" t="s">
        <v>0</v>
      </c>
      <c r="B2" s="4" t="s">
        <v>25</v>
      </c>
    </row>
    <row r="3" spans="1:2" ht="15" customHeight="1">
      <c r="A3" s="2" t="s">
        <v>1</v>
      </c>
      <c r="B3" s="4" t="s">
        <v>26</v>
      </c>
    </row>
    <row r="4" spans="1:2" ht="15" customHeight="1">
      <c r="A4" s="2" t="s">
        <v>10</v>
      </c>
      <c r="B4" s="4" t="s">
        <v>26</v>
      </c>
    </row>
    <row r="5" spans="1:2" ht="15" customHeight="1">
      <c r="A5" s="2" t="s">
        <v>42</v>
      </c>
      <c r="B5" s="4" t="s">
        <v>71</v>
      </c>
    </row>
    <row r="6" spans="1:2" ht="15" customHeight="1">
      <c r="A6" s="28"/>
      <c r="B6" s="4"/>
    </row>
    <row r="7" spans="1:2" ht="15" customHeight="1">
      <c r="A7" s="2"/>
      <c r="B7" s="4"/>
    </row>
    <row r="8" spans="1:7" ht="15" customHeight="1">
      <c r="A8" s="98" t="s">
        <v>55</v>
      </c>
      <c r="B8" s="98"/>
      <c r="C8" s="98"/>
      <c r="D8" s="98"/>
      <c r="E8" s="98"/>
      <c r="F8" s="98"/>
      <c r="G8" s="98"/>
    </row>
    <row r="9" spans="1:7" ht="15" customHeight="1">
      <c r="A9" s="99" t="s">
        <v>11</v>
      </c>
      <c r="B9" s="99"/>
      <c r="C9" s="99"/>
      <c r="D9" s="99"/>
      <c r="E9" s="99"/>
      <c r="F9" s="99"/>
      <c r="G9" s="99"/>
    </row>
    <row r="10" spans="1:7" ht="15" customHeight="1">
      <c r="A10" s="17"/>
      <c r="B10" s="17"/>
      <c r="C10" s="17"/>
      <c r="D10" s="17"/>
      <c r="E10" s="17"/>
      <c r="F10" s="17"/>
      <c r="G10" s="17"/>
    </row>
    <row r="11" spans="1:9" s="4" customFormat="1" ht="30.75" customHeight="1" thickBot="1">
      <c r="A11" s="33" t="s">
        <v>98</v>
      </c>
      <c r="B11" s="14" t="s">
        <v>2</v>
      </c>
      <c r="C11" s="14" t="s">
        <v>66</v>
      </c>
      <c r="D11" s="14" t="s">
        <v>67</v>
      </c>
      <c r="E11" s="14" t="s">
        <v>68</v>
      </c>
      <c r="F11" s="14" t="s">
        <v>44</v>
      </c>
      <c r="G11" s="14" t="s">
        <v>45</v>
      </c>
      <c r="I11" s="5"/>
    </row>
    <row r="12" spans="1:6" ht="15" customHeight="1">
      <c r="A12" s="6"/>
      <c r="B12" s="6"/>
      <c r="C12" s="6"/>
      <c r="D12" s="6"/>
      <c r="E12" s="6"/>
      <c r="F12" s="6"/>
    </row>
    <row r="13" spans="1:7" ht="15" customHeight="1">
      <c r="A13" s="10" t="s">
        <v>27</v>
      </c>
      <c r="B13" s="1" t="s">
        <v>7</v>
      </c>
      <c r="C13" s="1">
        <v>345</v>
      </c>
      <c r="D13" s="1">
        <v>342</v>
      </c>
      <c r="E13" s="1">
        <v>328</v>
      </c>
      <c r="F13" s="21">
        <f>AVERAGE(C13:E13)</f>
        <v>338.3333333333333</v>
      </c>
      <c r="G13" s="1">
        <v>345</v>
      </c>
    </row>
    <row r="14" spans="1:6" ht="15" customHeight="1">
      <c r="A14" s="12"/>
      <c r="F14" s="7"/>
    </row>
    <row r="15" spans="1:9" s="4" customFormat="1" ht="15" customHeight="1" thickBot="1">
      <c r="A15" s="8"/>
      <c r="B15" s="8"/>
      <c r="C15" s="11"/>
      <c r="D15" s="11"/>
      <c r="E15" s="11"/>
      <c r="F15" s="11"/>
      <c r="G15" s="8"/>
      <c r="I15" s="5"/>
    </row>
    <row r="16" ht="15" customHeight="1" thickTop="1">
      <c r="A16" s="1" t="s">
        <v>88</v>
      </c>
    </row>
    <row r="17" ht="15" customHeight="1"/>
    <row r="18" ht="15" customHeight="1"/>
    <row r="19" spans="1:6" ht="15" customHeight="1">
      <c r="A19" s="99" t="s">
        <v>60</v>
      </c>
      <c r="B19" s="99"/>
      <c r="C19" s="99"/>
      <c r="D19" s="99"/>
      <c r="E19" s="99"/>
      <c r="F19" s="99"/>
    </row>
    <row r="20" spans="1:6" ht="15" customHeight="1">
      <c r="A20" s="98" t="s">
        <v>61</v>
      </c>
      <c r="B20" s="98"/>
      <c r="C20" s="98"/>
      <c r="D20" s="98"/>
      <c r="E20" s="98"/>
      <c r="F20" s="98"/>
    </row>
    <row r="21" spans="1:6" ht="15" customHeight="1">
      <c r="A21" s="99" t="s">
        <v>47</v>
      </c>
      <c r="B21" s="99"/>
      <c r="C21" s="99"/>
      <c r="D21" s="99"/>
      <c r="E21" s="99"/>
      <c r="F21" s="99"/>
    </row>
    <row r="22" spans="1:6" ht="15" customHeight="1">
      <c r="A22" s="17"/>
      <c r="B22" s="17"/>
      <c r="C22" s="17"/>
      <c r="D22" s="17"/>
      <c r="E22" s="17"/>
      <c r="F22" s="17"/>
    </row>
    <row r="23" spans="1:9" s="4" customFormat="1" ht="15" customHeight="1" thickBot="1">
      <c r="A23" s="33" t="s">
        <v>98</v>
      </c>
      <c r="B23" s="3" t="s">
        <v>66</v>
      </c>
      <c r="C23" s="3" t="s">
        <v>67</v>
      </c>
      <c r="D23" s="3" t="s">
        <v>68</v>
      </c>
      <c r="E23" s="3" t="s">
        <v>56</v>
      </c>
      <c r="F23" s="3" t="s">
        <v>44</v>
      </c>
      <c r="I23" s="5"/>
    </row>
    <row r="24" spans="1:5" ht="15" customHeight="1">
      <c r="A24" s="6"/>
      <c r="B24" s="6"/>
      <c r="C24" s="6"/>
      <c r="D24" s="6"/>
      <c r="E24" s="6"/>
    </row>
    <row r="25" ht="15" customHeight="1">
      <c r="A25" s="10" t="s">
        <v>27</v>
      </c>
    </row>
    <row r="26" spans="1:6" ht="15" customHeight="1">
      <c r="A26" s="13" t="s">
        <v>22</v>
      </c>
      <c r="B26" s="22">
        <v>6801661.91</v>
      </c>
      <c r="C26" s="22">
        <v>25099556.73</v>
      </c>
      <c r="D26" s="22">
        <v>24776136.68</v>
      </c>
      <c r="E26" s="22">
        <f>SUM(B26:D26)</f>
        <v>56677355.32</v>
      </c>
      <c r="F26" s="22">
        <f>AVERAGE(B26:D26)</f>
        <v>18892451.773333333</v>
      </c>
    </row>
    <row r="27" spans="1:6" ht="15" customHeight="1">
      <c r="A27" s="13" t="s">
        <v>23</v>
      </c>
      <c r="B27" s="22">
        <v>0</v>
      </c>
      <c r="C27" s="22">
        <v>0</v>
      </c>
      <c r="D27" s="22">
        <v>0</v>
      </c>
      <c r="E27" s="22">
        <f>SUM(B27:D27)</f>
        <v>0</v>
      </c>
      <c r="F27" s="22">
        <f>AVERAGE(B27:D27)</f>
        <v>0</v>
      </c>
    </row>
    <row r="28" spans="1:6" ht="15" customHeight="1">
      <c r="A28" s="13" t="s">
        <v>24</v>
      </c>
      <c r="B28" s="22">
        <v>0</v>
      </c>
      <c r="C28" s="22">
        <v>981318</v>
      </c>
      <c r="D28" s="22">
        <v>200000</v>
      </c>
      <c r="E28" s="22">
        <f>SUM(B28:D28)</f>
        <v>1181318</v>
      </c>
      <c r="F28" s="22">
        <f>AVERAGE(B28:D28)</f>
        <v>393772.6666666667</v>
      </c>
    </row>
    <row r="29" spans="1:6" ht="15" customHeight="1">
      <c r="A29" s="13"/>
      <c r="B29" s="22"/>
      <c r="C29" s="22"/>
      <c r="D29" s="22"/>
      <c r="E29" s="22"/>
      <c r="F29" s="22"/>
    </row>
    <row r="30" spans="1:9" s="4" customFormat="1" ht="15" customHeight="1" thickBot="1">
      <c r="A30" s="8" t="s">
        <v>12</v>
      </c>
      <c r="B30" s="23">
        <f>SUM(B26:B29)</f>
        <v>6801661.91</v>
      </c>
      <c r="C30" s="23">
        <f>SUM(C26:C29)</f>
        <v>26080874.73</v>
      </c>
      <c r="D30" s="23">
        <f>SUM(D26:D29)</f>
        <v>24976136.68</v>
      </c>
      <c r="E30" s="23">
        <f>SUM(E26:E29)</f>
        <v>57858673.32</v>
      </c>
      <c r="F30" s="23">
        <f>AVERAGE(B30:D30)</f>
        <v>19286224.44</v>
      </c>
      <c r="I30" s="5"/>
    </row>
    <row r="31" ht="15" customHeight="1" thickTop="1">
      <c r="A31" s="1" t="s">
        <v>88</v>
      </c>
    </row>
    <row r="32" ht="15" customHeight="1"/>
    <row r="33" ht="15" customHeight="1"/>
    <row r="34" spans="1:5" ht="15" customHeight="1">
      <c r="A34" s="98" t="s">
        <v>63</v>
      </c>
      <c r="B34" s="98"/>
      <c r="C34" s="98"/>
      <c r="D34" s="98"/>
      <c r="E34" s="98"/>
    </row>
    <row r="35" spans="1:5" ht="15" customHeight="1">
      <c r="A35" s="98" t="s">
        <v>28</v>
      </c>
      <c r="B35" s="98"/>
      <c r="C35" s="98"/>
      <c r="D35" s="98"/>
      <c r="E35" s="98"/>
    </row>
    <row r="36" spans="1:5" ht="15" customHeight="1">
      <c r="A36" s="98" t="s">
        <v>47</v>
      </c>
      <c r="B36" s="98"/>
      <c r="C36" s="98"/>
      <c r="D36" s="98"/>
      <c r="E36" s="98"/>
    </row>
    <row r="37" spans="1:5" ht="15" customHeight="1">
      <c r="A37" s="18"/>
      <c r="B37" s="18"/>
      <c r="C37" s="18"/>
      <c r="D37" s="18"/>
      <c r="E37" s="18"/>
    </row>
    <row r="38" spans="1:9" ht="15" customHeight="1" thickBot="1">
      <c r="A38" s="3" t="s">
        <v>9</v>
      </c>
      <c r="B38" s="3" t="s">
        <v>66</v>
      </c>
      <c r="C38" s="3" t="s">
        <v>67</v>
      </c>
      <c r="D38" s="3" t="s">
        <v>69</v>
      </c>
      <c r="E38" s="3" t="s">
        <v>56</v>
      </c>
      <c r="I38" s="1"/>
    </row>
    <row r="39" ht="15" customHeight="1">
      <c r="I39" s="1"/>
    </row>
    <row r="40" spans="1:9" ht="15" customHeight="1">
      <c r="A40" s="29" t="s">
        <v>31</v>
      </c>
      <c r="B40" s="22">
        <v>6801661.91</v>
      </c>
      <c r="C40" s="22">
        <v>25099556.73</v>
      </c>
      <c r="D40" s="22">
        <v>24776136.68</v>
      </c>
      <c r="E40" s="22">
        <f>SUM(B40:D40)</f>
        <v>56677355.32</v>
      </c>
      <c r="I40" s="1"/>
    </row>
    <row r="41" spans="1:9" ht="15" customHeight="1">
      <c r="A41" s="29" t="s">
        <v>32</v>
      </c>
      <c r="B41" s="22"/>
      <c r="C41" s="22"/>
      <c r="D41" s="22"/>
      <c r="E41" s="22">
        <f aca="true" t="shared" si="0" ref="E41:E52">SUM(B41:D41)</f>
        <v>0</v>
      </c>
      <c r="I41" s="1"/>
    </row>
    <row r="42" spans="1:9" ht="15" customHeight="1">
      <c r="A42" s="29" t="s">
        <v>33</v>
      </c>
      <c r="B42" s="22"/>
      <c r="C42" s="22"/>
      <c r="D42" s="22"/>
      <c r="E42" s="22">
        <f t="shared" si="0"/>
        <v>0</v>
      </c>
      <c r="I42" s="1"/>
    </row>
    <row r="43" spans="1:5" s="4" customFormat="1" ht="15" customHeight="1">
      <c r="A43" s="29" t="s">
        <v>34</v>
      </c>
      <c r="B43" s="22"/>
      <c r="C43" s="22"/>
      <c r="D43" s="22"/>
      <c r="E43" s="22">
        <f t="shared" si="0"/>
        <v>0</v>
      </c>
    </row>
    <row r="44" spans="1:9" ht="15" customHeight="1">
      <c r="A44" s="29" t="s">
        <v>35</v>
      </c>
      <c r="B44" s="22"/>
      <c r="C44" s="22"/>
      <c r="D44" s="22"/>
      <c r="E44" s="22">
        <f t="shared" si="0"/>
        <v>0</v>
      </c>
      <c r="I44" s="1"/>
    </row>
    <row r="45" spans="1:9" ht="15" customHeight="1">
      <c r="A45" s="29" t="s">
        <v>36</v>
      </c>
      <c r="B45" s="22"/>
      <c r="C45" s="22"/>
      <c r="D45" s="22"/>
      <c r="E45" s="22">
        <f t="shared" si="0"/>
        <v>0</v>
      </c>
      <c r="I45" s="1"/>
    </row>
    <row r="46" spans="1:9" ht="15" customHeight="1">
      <c r="A46" s="29" t="s">
        <v>53</v>
      </c>
      <c r="B46" s="22"/>
      <c r="C46" s="22"/>
      <c r="D46" s="22"/>
      <c r="E46" s="22">
        <f t="shared" si="0"/>
        <v>0</v>
      </c>
      <c r="I46" s="1"/>
    </row>
    <row r="47" spans="1:9" ht="15" customHeight="1">
      <c r="A47" s="72" t="s">
        <v>89</v>
      </c>
      <c r="B47" s="72">
        <v>0</v>
      </c>
      <c r="C47" s="72">
        <v>981318</v>
      </c>
      <c r="D47" s="72">
        <v>200000</v>
      </c>
      <c r="E47" s="72">
        <f t="shared" si="0"/>
        <v>1181318</v>
      </c>
      <c r="I47" s="1"/>
    </row>
    <row r="48" spans="1:9" ht="15" customHeight="1">
      <c r="A48" s="80" t="s">
        <v>90</v>
      </c>
      <c r="B48" s="80"/>
      <c r="C48" s="80"/>
      <c r="D48" s="80"/>
      <c r="E48" s="80">
        <f t="shared" si="0"/>
        <v>0</v>
      </c>
      <c r="I48" s="1"/>
    </row>
    <row r="49" spans="1:9" ht="15" customHeight="1">
      <c r="A49" s="80" t="s">
        <v>91</v>
      </c>
      <c r="B49" s="80"/>
      <c r="C49" s="80"/>
      <c r="D49" s="80"/>
      <c r="E49" s="80">
        <f t="shared" si="0"/>
        <v>0</v>
      </c>
      <c r="I49" s="1"/>
    </row>
    <row r="50" spans="1:9" ht="15" customHeight="1">
      <c r="A50" s="80" t="s">
        <v>92</v>
      </c>
      <c r="B50" s="80"/>
      <c r="C50" s="80"/>
      <c r="D50" s="80"/>
      <c r="E50" s="80">
        <f t="shared" si="0"/>
        <v>0</v>
      </c>
      <c r="I50" s="1"/>
    </row>
    <row r="51" spans="1:9" ht="15" customHeight="1">
      <c r="A51" s="80" t="s">
        <v>93</v>
      </c>
      <c r="B51" s="80"/>
      <c r="C51" s="80"/>
      <c r="D51" s="80"/>
      <c r="E51" s="80">
        <f t="shared" si="0"/>
        <v>0</v>
      </c>
      <c r="I51" s="1"/>
    </row>
    <row r="52" spans="1:9" ht="15" customHeight="1">
      <c r="A52" s="80" t="s">
        <v>94</v>
      </c>
      <c r="B52" s="80"/>
      <c r="C52" s="80"/>
      <c r="D52" s="80"/>
      <c r="E52" s="80">
        <f t="shared" si="0"/>
        <v>0</v>
      </c>
      <c r="I52" s="1"/>
    </row>
    <row r="53" spans="2:9" ht="15" customHeight="1">
      <c r="B53" s="22"/>
      <c r="C53" s="22"/>
      <c r="D53" s="22"/>
      <c r="E53" s="22"/>
      <c r="I53" s="1"/>
    </row>
    <row r="54" spans="1:9" ht="15" customHeight="1" thickBot="1">
      <c r="A54" s="8" t="s">
        <v>12</v>
      </c>
      <c r="B54" s="23">
        <f>SUM(B40:B53)</f>
        <v>6801661.91</v>
      </c>
      <c r="C54" s="23">
        <f>SUM(C40:C53)</f>
        <v>26080874.73</v>
      </c>
      <c r="D54" s="23">
        <f>SUM(D40:D53)</f>
        <v>24976136.68</v>
      </c>
      <c r="E54" s="23">
        <f>SUM(E40:E53)</f>
        <v>57858673.32</v>
      </c>
      <c r="I54" s="1"/>
    </row>
    <row r="55" spans="1:9" ht="15" customHeight="1" thickTop="1">
      <c r="A55" s="9" t="s">
        <v>88</v>
      </c>
      <c r="B55" s="24"/>
      <c r="C55" s="24"/>
      <c r="D55" s="24"/>
      <c r="E55" s="24"/>
      <c r="I55" s="1"/>
    </row>
    <row r="56" ht="15" customHeight="1">
      <c r="A56" s="4"/>
    </row>
    <row r="57" ht="15" customHeight="1">
      <c r="A57" s="4"/>
    </row>
    <row r="58" spans="1:5" ht="15" customHeight="1">
      <c r="A58" s="98" t="s">
        <v>64</v>
      </c>
      <c r="B58" s="98"/>
      <c r="C58" s="98"/>
      <c r="D58" s="98"/>
      <c r="E58" s="98"/>
    </row>
    <row r="59" spans="1:5" ht="15" customHeight="1">
      <c r="A59" s="98" t="s">
        <v>15</v>
      </c>
      <c r="B59" s="98"/>
      <c r="C59" s="98"/>
      <c r="D59" s="98"/>
      <c r="E59" s="98"/>
    </row>
    <row r="60" spans="1:5" ht="18" customHeight="1">
      <c r="A60" s="99" t="s">
        <v>47</v>
      </c>
      <c r="B60" s="99"/>
      <c r="C60" s="99"/>
      <c r="D60" s="99"/>
      <c r="E60" s="99"/>
    </row>
    <row r="61" spans="1:5" ht="18" customHeight="1">
      <c r="A61" s="17"/>
      <c r="B61" s="17"/>
      <c r="C61" s="17"/>
      <c r="D61" s="17"/>
      <c r="E61" s="17"/>
    </row>
    <row r="62" spans="1:9" s="4" customFormat="1" ht="15" customHeight="1" thickBot="1">
      <c r="A62" s="3" t="s">
        <v>9</v>
      </c>
      <c r="B62" s="3" t="s">
        <v>66</v>
      </c>
      <c r="C62" s="3" t="s">
        <v>67</v>
      </c>
      <c r="D62" s="3" t="s">
        <v>68</v>
      </c>
      <c r="E62" s="3" t="s">
        <v>56</v>
      </c>
      <c r="I62" s="5"/>
    </row>
    <row r="63" ht="15" customHeight="1"/>
    <row r="64" spans="1:5" ht="15" customHeight="1">
      <c r="A64" s="1" t="s">
        <v>70</v>
      </c>
      <c r="B64" s="22">
        <v>15934651.38000001</v>
      </c>
      <c r="C64" s="22">
        <v>26367985.45000001</v>
      </c>
      <c r="D64" s="22">
        <v>3552870.72000001</v>
      </c>
      <c r="E64" s="22">
        <f>+B64</f>
        <v>15934651.38000001</v>
      </c>
    </row>
    <row r="65" spans="1:9" ht="15" customHeight="1">
      <c r="A65" s="1" t="s">
        <v>16</v>
      </c>
      <c r="B65" s="22">
        <v>19454459.5</v>
      </c>
      <c r="C65" s="22">
        <v>3265760</v>
      </c>
      <c r="D65" s="22">
        <v>38908919</v>
      </c>
      <c r="E65" s="22">
        <f>SUM(B65:D65)</f>
        <v>61629138.5</v>
      </c>
      <c r="G65" s="107">
        <v>19454459.5</v>
      </c>
      <c r="H65" s="107">
        <v>3265760</v>
      </c>
      <c r="I65" s="107">
        <v>38908919</v>
      </c>
    </row>
    <row r="66" spans="1:5" ht="15" customHeight="1">
      <c r="A66" s="1" t="s">
        <v>17</v>
      </c>
      <c r="B66" s="22">
        <v>35389110.88000001</v>
      </c>
      <c r="C66" s="22">
        <v>29633745.45000001</v>
      </c>
      <c r="D66" s="22">
        <v>42461789.72000001</v>
      </c>
      <c r="E66" s="22">
        <f>SUM(E64:E65)</f>
        <v>77563789.88000001</v>
      </c>
    </row>
    <row r="67" spans="1:5" ht="15" customHeight="1">
      <c r="A67" s="1" t="s">
        <v>18</v>
      </c>
      <c r="B67" s="22">
        <v>6801661.91</v>
      </c>
      <c r="C67" s="22">
        <v>26080874.73</v>
      </c>
      <c r="D67" s="22">
        <v>24976136.68</v>
      </c>
      <c r="E67" s="22">
        <f>SUM(B67:D67)</f>
        <v>57858673.32</v>
      </c>
    </row>
    <row r="68" spans="1:5" ht="15" customHeight="1">
      <c r="A68" s="1" t="s">
        <v>19</v>
      </c>
      <c r="B68" s="22">
        <v>26367985.45000001</v>
      </c>
      <c r="C68" s="22">
        <v>3552870.72000001</v>
      </c>
      <c r="D68" s="22">
        <v>17485653.040000014</v>
      </c>
      <c r="E68" s="22">
        <f>E66-E67</f>
        <v>19705116.56000001</v>
      </c>
    </row>
    <row r="69" spans="1:9" ht="15" customHeight="1">
      <c r="A69" s="1" t="s">
        <v>87</v>
      </c>
      <c r="B69" s="56">
        <v>2219463.52</v>
      </c>
      <c r="C69" s="72"/>
      <c r="D69" s="72"/>
      <c r="E69" s="72"/>
      <c r="I69" s="70"/>
    </row>
    <row r="70" spans="1:9" s="4" customFormat="1" ht="15" customHeight="1" thickBot="1">
      <c r="A70" s="8"/>
      <c r="B70" s="11"/>
      <c r="C70" s="11"/>
      <c r="D70" s="11"/>
      <c r="E70" s="11"/>
      <c r="I70" s="5"/>
    </row>
    <row r="71" spans="1:5" ht="15" customHeight="1" thickTop="1">
      <c r="A71" s="1" t="s">
        <v>88</v>
      </c>
      <c r="E71" s="25"/>
    </row>
    <row r="72" ht="15" customHeight="1"/>
    <row r="73" ht="15" customHeight="1">
      <c r="E73" s="25"/>
    </row>
    <row r="74" spans="1:5" ht="15" customHeight="1">
      <c r="A74" s="94" t="s">
        <v>95</v>
      </c>
      <c r="E74" s="7"/>
    </row>
    <row r="75" ht="15">
      <c r="A75" s="94" t="s">
        <v>96</v>
      </c>
    </row>
    <row r="76" ht="15">
      <c r="A76" s="94" t="s">
        <v>97</v>
      </c>
    </row>
  </sheetData>
  <sheetProtection/>
  <mergeCells count="12">
    <mergeCell ref="A34:E34"/>
    <mergeCell ref="A35:E35"/>
    <mergeCell ref="A36:E36"/>
    <mergeCell ref="A58:E58"/>
    <mergeCell ref="A59:E59"/>
    <mergeCell ref="A60:E60"/>
    <mergeCell ref="A1:B1"/>
    <mergeCell ref="A8:G8"/>
    <mergeCell ref="A9:G9"/>
    <mergeCell ref="A19:F19"/>
    <mergeCell ref="A20:F20"/>
    <mergeCell ref="A21:F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6">
      <selection activeCell="G65" sqref="G65:I65"/>
    </sheetView>
  </sheetViews>
  <sheetFormatPr defaultColWidth="11.57421875" defaultRowHeight="15"/>
  <cols>
    <col min="1" max="1" width="51.140625" style="86" customWidth="1"/>
    <col min="2" max="2" width="14.8515625" style="86" customWidth="1"/>
    <col min="3" max="3" width="14.140625" style="86" customWidth="1"/>
    <col min="4" max="4" width="15.140625" style="86" bestFit="1" customWidth="1"/>
    <col min="5" max="5" width="15.8515625" style="86" customWidth="1"/>
    <col min="6" max="6" width="16.7109375" style="86" customWidth="1"/>
    <col min="7" max="7" width="13.57421875" style="86" customWidth="1"/>
    <col min="8" max="8" width="11.57421875" style="86" customWidth="1"/>
    <col min="9" max="9" width="14.00390625" style="85" bestFit="1" customWidth="1"/>
    <col min="10" max="16384" width="11.57421875" style="86" customWidth="1"/>
  </cols>
  <sheetData>
    <row r="1" spans="1:2" ht="15">
      <c r="A1" s="100" t="s">
        <v>21</v>
      </c>
      <c r="B1" s="100"/>
    </row>
    <row r="2" spans="1:4" ht="15" customHeight="1">
      <c r="A2" s="83" t="s">
        <v>0</v>
      </c>
      <c r="B2" s="42" t="s">
        <v>25</v>
      </c>
      <c r="C2" s="31"/>
      <c r="D2" s="31"/>
    </row>
    <row r="3" spans="1:5" ht="15" customHeight="1">
      <c r="A3" s="83" t="s">
        <v>1</v>
      </c>
      <c r="B3" s="42" t="s">
        <v>26</v>
      </c>
      <c r="C3" s="87"/>
      <c r="D3" s="88"/>
      <c r="E3" s="89"/>
    </row>
    <row r="4" spans="1:5" ht="15" customHeight="1">
      <c r="A4" s="83" t="s">
        <v>10</v>
      </c>
      <c r="B4" s="42" t="s">
        <v>26</v>
      </c>
      <c r="C4" s="87"/>
      <c r="D4" s="88"/>
      <c r="E4" s="89"/>
    </row>
    <row r="5" spans="1:5" ht="15" customHeight="1">
      <c r="A5" s="83" t="s">
        <v>42</v>
      </c>
      <c r="B5" s="45" t="s">
        <v>84</v>
      </c>
      <c r="C5" s="31"/>
      <c r="D5" s="88"/>
      <c r="E5" s="89"/>
    </row>
    <row r="6" spans="1:5" ht="15" customHeight="1">
      <c r="A6" s="83"/>
      <c r="B6" s="45"/>
      <c r="C6" s="31"/>
      <c r="D6" s="88"/>
      <c r="E6" s="89"/>
    </row>
    <row r="7" spans="1:5" ht="15" customHeight="1">
      <c r="A7" s="83"/>
      <c r="B7" s="45"/>
      <c r="C7" s="31"/>
      <c r="D7" s="88"/>
      <c r="E7" s="89"/>
    </row>
    <row r="8" spans="1:7" ht="15" customHeight="1">
      <c r="A8" s="96" t="s">
        <v>55</v>
      </c>
      <c r="B8" s="96"/>
      <c r="C8" s="96"/>
      <c r="D8" s="96"/>
      <c r="E8" s="96"/>
      <c r="F8" s="96"/>
      <c r="G8" s="96"/>
    </row>
    <row r="9" spans="1:7" ht="15" customHeight="1">
      <c r="A9" s="96" t="s">
        <v>11</v>
      </c>
      <c r="B9" s="96"/>
      <c r="C9" s="96"/>
      <c r="D9" s="96"/>
      <c r="E9" s="96"/>
      <c r="F9" s="96"/>
      <c r="G9" s="96"/>
    </row>
    <row r="10" spans="1:7" ht="15" customHeight="1">
      <c r="A10" s="82"/>
      <c r="B10" s="82"/>
      <c r="C10" s="82"/>
      <c r="D10" s="82"/>
      <c r="E10" s="82"/>
      <c r="F10" s="82"/>
      <c r="G10" s="82"/>
    </row>
    <row r="11" spans="1:7" s="31" customFormat="1" ht="28.5" customHeight="1" thickBot="1">
      <c r="A11" s="33" t="s">
        <v>98</v>
      </c>
      <c r="B11" s="90" t="s">
        <v>2</v>
      </c>
      <c r="C11" s="90" t="s">
        <v>80</v>
      </c>
      <c r="D11" s="90" t="s">
        <v>81</v>
      </c>
      <c r="E11" s="90" t="s">
        <v>82</v>
      </c>
      <c r="F11" s="33" t="s">
        <v>44</v>
      </c>
      <c r="G11" s="33" t="s">
        <v>45</v>
      </c>
    </row>
    <row r="12" spans="1:6" ht="15" customHeight="1">
      <c r="A12" s="91"/>
      <c r="B12" s="91"/>
      <c r="C12" s="91"/>
      <c r="D12" s="91"/>
      <c r="E12" s="91"/>
      <c r="F12" s="91"/>
    </row>
    <row r="13" spans="1:7" ht="15" customHeight="1">
      <c r="A13" s="92" t="s">
        <v>27</v>
      </c>
      <c r="B13" s="86" t="s">
        <v>7</v>
      </c>
      <c r="C13" s="93">
        <v>325</v>
      </c>
      <c r="D13" s="93">
        <v>325</v>
      </c>
      <c r="E13" s="93">
        <v>325</v>
      </c>
      <c r="F13" s="93">
        <f>AVERAGE(C13:E13)</f>
        <v>325</v>
      </c>
      <c r="G13" s="93">
        <v>325</v>
      </c>
    </row>
    <row r="14" ht="15" customHeight="1">
      <c r="A14" s="50"/>
    </row>
    <row r="15" spans="1:7" s="31" customFormat="1" ht="15" customHeight="1" thickBot="1">
      <c r="A15" s="23"/>
      <c r="B15" s="23"/>
      <c r="C15" s="23"/>
      <c r="D15" s="23"/>
      <c r="E15" s="23"/>
      <c r="F15" s="23"/>
      <c r="G15" s="23"/>
    </row>
    <row r="16" ht="15.75" thickTop="1">
      <c r="A16" s="86" t="s">
        <v>85</v>
      </c>
    </row>
    <row r="19" spans="1:6" ht="15">
      <c r="A19" s="96" t="s">
        <v>60</v>
      </c>
      <c r="B19" s="96"/>
      <c r="C19" s="96"/>
      <c r="D19" s="96"/>
      <c r="E19" s="96"/>
      <c r="F19" s="96"/>
    </row>
    <row r="20" spans="1:6" ht="15">
      <c r="A20" s="96" t="s">
        <v>61</v>
      </c>
      <c r="B20" s="96"/>
      <c r="C20" s="96"/>
      <c r="D20" s="96"/>
      <c r="E20" s="96"/>
      <c r="F20" s="96"/>
    </row>
    <row r="21" spans="1:6" ht="15">
      <c r="A21" s="95" t="s">
        <v>47</v>
      </c>
      <c r="B21" s="95"/>
      <c r="C21" s="95"/>
      <c r="D21" s="95"/>
      <c r="E21" s="95"/>
      <c r="F21" s="95"/>
    </row>
    <row r="22" spans="1:6" ht="15">
      <c r="A22" s="81"/>
      <c r="B22" s="81"/>
      <c r="C22" s="81"/>
      <c r="D22" s="81"/>
      <c r="E22" s="81"/>
      <c r="F22" s="81"/>
    </row>
    <row r="23" spans="1:6" s="31" customFormat="1" ht="15.75" thickBot="1">
      <c r="A23" s="33" t="s">
        <v>98</v>
      </c>
      <c r="B23" s="84" t="s">
        <v>80</v>
      </c>
      <c r="C23" s="84" t="s">
        <v>81</v>
      </c>
      <c r="D23" s="84" t="s">
        <v>82</v>
      </c>
      <c r="E23" s="84" t="s">
        <v>78</v>
      </c>
      <c r="F23" s="84" t="s">
        <v>44</v>
      </c>
    </row>
    <row r="24" spans="1:5" ht="15">
      <c r="A24" s="91"/>
      <c r="B24" s="91"/>
      <c r="C24" s="91"/>
      <c r="D24" s="91"/>
      <c r="E24" s="91"/>
    </row>
    <row r="25" ht="15">
      <c r="A25" s="92" t="s">
        <v>27</v>
      </c>
    </row>
    <row r="26" spans="1:6" ht="15">
      <c r="A26" s="52" t="s">
        <v>22</v>
      </c>
      <c r="B26" s="85">
        <v>15667330.8</v>
      </c>
      <c r="C26" s="85">
        <v>18870211.71</v>
      </c>
      <c r="D26" s="85">
        <v>20644032.45</v>
      </c>
      <c r="E26" s="85">
        <f>SUM(B26:D26)</f>
        <v>55181574.96000001</v>
      </c>
      <c r="F26" s="85">
        <f>AVERAGE(B26:D26)</f>
        <v>18393858.320000004</v>
      </c>
    </row>
    <row r="27" spans="1:6" ht="15">
      <c r="A27" s="52" t="s">
        <v>23</v>
      </c>
      <c r="B27" s="85">
        <v>0</v>
      </c>
      <c r="C27" s="85">
        <v>0</v>
      </c>
      <c r="D27" s="85">
        <v>37624693.77</v>
      </c>
      <c r="E27" s="85">
        <f>SUM(B27:D27)</f>
        <v>37624693.77</v>
      </c>
      <c r="F27" s="85">
        <f>AVERAGE(B27:D27)</f>
        <v>12541564.590000002</v>
      </c>
    </row>
    <row r="28" spans="1:6" ht="15">
      <c r="A28" s="52" t="s">
        <v>24</v>
      </c>
      <c r="B28" s="85">
        <v>950000</v>
      </c>
      <c r="C28" s="85">
        <v>0</v>
      </c>
      <c r="D28" s="85">
        <v>21200000</v>
      </c>
      <c r="E28" s="85">
        <f>SUM(B28:D28)</f>
        <v>22150000</v>
      </c>
      <c r="F28" s="85">
        <f>AVERAGE(B28:D28)</f>
        <v>7383333.333333333</v>
      </c>
    </row>
    <row r="29" spans="1:6" ht="15">
      <c r="A29" s="52"/>
      <c r="B29" s="85"/>
      <c r="C29" s="85"/>
      <c r="D29" s="85"/>
      <c r="E29" s="85"/>
      <c r="F29" s="85"/>
    </row>
    <row r="30" spans="1:6" s="31" customFormat="1" ht="15.75" thickBot="1">
      <c r="A30" s="23" t="s">
        <v>12</v>
      </c>
      <c r="B30" s="23">
        <f>SUM(B26:B29)</f>
        <v>16617330.8</v>
      </c>
      <c r="C30" s="23">
        <f>SUM(C26:C29)</f>
        <v>18870211.71</v>
      </c>
      <c r="D30" s="23">
        <f>SUM(D26:D29)</f>
        <v>79468726.22</v>
      </c>
      <c r="E30" s="23">
        <f>SUM(E26:E29)</f>
        <v>114956268.73000002</v>
      </c>
      <c r="F30" s="23">
        <f>AVERAGE(B30:D30)</f>
        <v>38318756.24333333</v>
      </c>
    </row>
    <row r="31" ht="15.75" thickTop="1">
      <c r="A31" s="86" t="s">
        <v>85</v>
      </c>
    </row>
    <row r="34" spans="1:5" ht="15">
      <c r="A34" s="96" t="s">
        <v>63</v>
      </c>
      <c r="B34" s="96"/>
      <c r="C34" s="96"/>
      <c r="D34" s="96"/>
      <c r="E34" s="96"/>
    </row>
    <row r="35" spans="1:5" ht="15">
      <c r="A35" s="96" t="s">
        <v>28</v>
      </c>
      <c r="B35" s="96"/>
      <c r="C35" s="96"/>
      <c r="D35" s="96"/>
      <c r="E35" s="96"/>
    </row>
    <row r="36" spans="1:5" ht="15">
      <c r="A36" s="96" t="s">
        <v>47</v>
      </c>
      <c r="B36" s="96"/>
      <c r="C36" s="96"/>
      <c r="D36" s="96"/>
      <c r="E36" s="96"/>
    </row>
    <row r="37" spans="1:5" ht="15">
      <c r="A37" s="82"/>
      <c r="B37" s="82"/>
      <c r="C37" s="82"/>
      <c r="D37" s="82"/>
      <c r="E37" s="82"/>
    </row>
    <row r="38" spans="1:9" ht="15.75" thickBot="1">
      <c r="A38" s="84" t="s">
        <v>9</v>
      </c>
      <c r="B38" s="84" t="s">
        <v>80</v>
      </c>
      <c r="C38" s="84" t="s">
        <v>81</v>
      </c>
      <c r="D38" s="84" t="s">
        <v>82</v>
      </c>
      <c r="E38" s="84" t="s">
        <v>78</v>
      </c>
      <c r="I38" s="86"/>
    </row>
    <row r="39" ht="15">
      <c r="I39" s="86"/>
    </row>
    <row r="40" spans="1:9" ht="15">
      <c r="A40" s="85" t="s">
        <v>31</v>
      </c>
      <c r="B40" s="85">
        <v>15667330.8</v>
      </c>
      <c r="C40" s="85">
        <v>18870211.71</v>
      </c>
      <c r="D40" s="85">
        <v>20644032.45</v>
      </c>
      <c r="E40" s="85">
        <f>SUM(B40:D40)</f>
        <v>55181574.96000001</v>
      </c>
      <c r="I40" s="86"/>
    </row>
    <row r="41" spans="1:9" ht="15">
      <c r="A41" s="85" t="s">
        <v>32</v>
      </c>
      <c r="B41" s="85"/>
      <c r="C41" s="85"/>
      <c r="D41" s="85"/>
      <c r="E41" s="85">
        <f aca="true" t="shared" si="0" ref="E41:E52">SUM(B41:D41)</f>
        <v>0</v>
      </c>
      <c r="I41" s="86"/>
    </row>
    <row r="42" spans="1:9" ht="15">
      <c r="A42" s="85" t="s">
        <v>33</v>
      </c>
      <c r="B42" s="85"/>
      <c r="C42" s="85"/>
      <c r="D42" s="85"/>
      <c r="E42" s="85">
        <f t="shared" si="0"/>
        <v>0</v>
      </c>
      <c r="I42" s="86"/>
    </row>
    <row r="43" spans="1:9" ht="15">
      <c r="A43" s="85" t="s">
        <v>34</v>
      </c>
      <c r="B43" s="85"/>
      <c r="C43" s="85"/>
      <c r="D43" s="85">
        <v>25528676.24</v>
      </c>
      <c r="E43" s="85">
        <f t="shared" si="0"/>
        <v>25528676.24</v>
      </c>
      <c r="I43" s="86"/>
    </row>
    <row r="44" spans="1:9" ht="15">
      <c r="A44" s="85" t="s">
        <v>35</v>
      </c>
      <c r="B44" s="85"/>
      <c r="C44" s="85"/>
      <c r="D44" s="85"/>
      <c r="E44" s="85">
        <f t="shared" si="0"/>
        <v>0</v>
      </c>
      <c r="I44" s="86"/>
    </row>
    <row r="45" spans="1:9" ht="15">
      <c r="A45" s="85" t="s">
        <v>36</v>
      </c>
      <c r="B45" s="85"/>
      <c r="C45" s="85"/>
      <c r="D45" s="85"/>
      <c r="E45" s="85">
        <f t="shared" si="0"/>
        <v>0</v>
      </c>
      <c r="I45" s="86"/>
    </row>
    <row r="46" spans="1:9" ht="15">
      <c r="A46" s="85" t="s">
        <v>53</v>
      </c>
      <c r="B46" s="85"/>
      <c r="C46" s="85"/>
      <c r="D46" s="85"/>
      <c r="E46" s="85">
        <f t="shared" si="0"/>
        <v>0</v>
      </c>
      <c r="I46" s="86"/>
    </row>
    <row r="47" spans="1:9" ht="15">
      <c r="A47" s="85" t="s">
        <v>89</v>
      </c>
      <c r="B47" s="85">
        <v>950000</v>
      </c>
      <c r="C47" s="85">
        <v>0</v>
      </c>
      <c r="D47" s="85">
        <v>200000</v>
      </c>
      <c r="E47" s="85">
        <f t="shared" si="0"/>
        <v>1150000</v>
      </c>
      <c r="I47" s="86"/>
    </row>
    <row r="48" spans="1:9" ht="15">
      <c r="A48" s="85" t="s">
        <v>90</v>
      </c>
      <c r="B48" s="85">
        <v>0</v>
      </c>
      <c r="C48" s="85">
        <v>0</v>
      </c>
      <c r="D48" s="85">
        <v>21000000</v>
      </c>
      <c r="E48" s="85">
        <f t="shared" si="0"/>
        <v>21000000</v>
      </c>
      <c r="I48" s="86"/>
    </row>
    <row r="49" spans="1:9" ht="15">
      <c r="A49" s="85" t="s">
        <v>91</v>
      </c>
      <c r="B49" s="85"/>
      <c r="C49" s="85"/>
      <c r="D49" s="85">
        <v>7892855.33</v>
      </c>
      <c r="E49" s="85">
        <f t="shared" si="0"/>
        <v>7892855.33</v>
      </c>
      <c r="I49" s="86"/>
    </row>
    <row r="50" spans="1:9" ht="15">
      <c r="A50" s="85" t="s">
        <v>92</v>
      </c>
      <c r="B50" s="85"/>
      <c r="C50" s="85"/>
      <c r="D50" s="85">
        <v>2990890</v>
      </c>
      <c r="E50" s="85">
        <f t="shared" si="0"/>
        <v>2990890</v>
      </c>
      <c r="I50" s="86"/>
    </row>
    <row r="51" spans="1:9" ht="15">
      <c r="A51" s="85" t="s">
        <v>93</v>
      </c>
      <c r="B51" s="85"/>
      <c r="C51" s="85"/>
      <c r="D51" s="85">
        <v>1019236</v>
      </c>
      <c r="E51" s="85">
        <f t="shared" si="0"/>
        <v>1019236</v>
      </c>
      <c r="I51" s="86"/>
    </row>
    <row r="52" spans="1:9" ht="15">
      <c r="A52" s="85" t="s">
        <v>94</v>
      </c>
      <c r="B52" s="85"/>
      <c r="C52" s="85"/>
      <c r="D52" s="85">
        <v>193036</v>
      </c>
      <c r="E52" s="85">
        <f t="shared" si="0"/>
        <v>193036</v>
      </c>
      <c r="I52" s="86"/>
    </row>
    <row r="53" spans="2:9" ht="15">
      <c r="B53" s="85"/>
      <c r="C53" s="85"/>
      <c r="D53" s="85"/>
      <c r="E53" s="85"/>
      <c r="I53" s="86"/>
    </row>
    <row r="54" spans="1:9" ht="15.75" thickBot="1">
      <c r="A54" s="23" t="s">
        <v>12</v>
      </c>
      <c r="B54" s="23">
        <f>+SUM(B40:B52)</f>
        <v>16617330.8</v>
      </c>
      <c r="C54" s="23">
        <f>+SUM(C40:C52)</f>
        <v>18870211.71</v>
      </c>
      <c r="D54" s="23">
        <f>+SUM(D40:D52)</f>
        <v>79468726.02</v>
      </c>
      <c r="E54" s="23">
        <f>SUM(E40:E52)</f>
        <v>114956268.53</v>
      </c>
      <c r="I54" s="86"/>
    </row>
    <row r="55" ht="15.75" thickTop="1">
      <c r="A55" s="86" t="s">
        <v>85</v>
      </c>
    </row>
    <row r="58" spans="1:5" ht="15">
      <c r="A58" s="96" t="s">
        <v>64</v>
      </c>
      <c r="B58" s="96"/>
      <c r="C58" s="96"/>
      <c r="D58" s="96"/>
      <c r="E58" s="96"/>
    </row>
    <row r="59" spans="1:5" ht="15">
      <c r="A59" s="96" t="s">
        <v>15</v>
      </c>
      <c r="B59" s="96"/>
      <c r="C59" s="96"/>
      <c r="D59" s="96"/>
      <c r="E59" s="96"/>
    </row>
    <row r="60" spans="1:5" ht="15">
      <c r="A60" s="95" t="s">
        <v>47</v>
      </c>
      <c r="B60" s="95"/>
      <c r="C60" s="95"/>
      <c r="D60" s="95"/>
      <c r="E60" s="95"/>
    </row>
    <row r="61" spans="1:5" ht="15">
      <c r="A61" s="81"/>
      <c r="B61" s="81"/>
      <c r="C61" s="81"/>
      <c r="D61" s="81"/>
      <c r="E61" s="81"/>
    </row>
    <row r="62" spans="1:5" s="31" customFormat="1" ht="15.75" thickBot="1">
      <c r="A62" s="84" t="s">
        <v>9</v>
      </c>
      <c r="B62" s="84" t="s">
        <v>80</v>
      </c>
      <c r="C62" s="84" t="s">
        <v>81</v>
      </c>
      <c r="D62" s="84" t="s">
        <v>82</v>
      </c>
      <c r="E62" s="84" t="s">
        <v>78</v>
      </c>
    </row>
    <row r="64" spans="1:5" ht="15">
      <c r="A64" s="86" t="s">
        <v>83</v>
      </c>
      <c r="B64" s="86">
        <v>17245653</v>
      </c>
      <c r="C64" s="86">
        <v>20082781.7</v>
      </c>
      <c r="D64" s="86">
        <v>1212569.9899999984</v>
      </c>
      <c r="E64" s="86">
        <f>+B64</f>
        <v>17245653</v>
      </c>
    </row>
    <row r="65" spans="1:9" ht="15">
      <c r="A65" s="86" t="s">
        <v>16</v>
      </c>
      <c r="B65" s="86">
        <v>19454459.5</v>
      </c>
      <c r="C65" s="86">
        <v>0</v>
      </c>
      <c r="D65" s="86">
        <v>433322330.5</v>
      </c>
      <c r="E65" s="86">
        <f>SUM(B65:D65)</f>
        <v>452776790</v>
      </c>
      <c r="G65" s="106">
        <v>19454459.5</v>
      </c>
      <c r="H65" s="106"/>
      <c r="I65" s="106">
        <v>433322330.5</v>
      </c>
    </row>
    <row r="66" spans="1:5" ht="15">
      <c r="A66" s="86" t="s">
        <v>17</v>
      </c>
      <c r="B66" s="86">
        <v>36700112.5</v>
      </c>
      <c r="C66" s="86">
        <v>20082781.7</v>
      </c>
      <c r="D66" s="86">
        <v>434534900.49</v>
      </c>
      <c r="E66" s="86">
        <f>SUM(E64:E65)</f>
        <v>470022443</v>
      </c>
    </row>
    <row r="67" spans="1:5" ht="15">
      <c r="A67" s="86" t="s">
        <v>18</v>
      </c>
      <c r="B67" s="86">
        <v>16617330.8</v>
      </c>
      <c r="C67" s="86">
        <v>18870211.71</v>
      </c>
      <c r="D67" s="86">
        <v>79468726.22</v>
      </c>
      <c r="E67" s="86">
        <f>SUM(B67:D67)</f>
        <v>114956268.73</v>
      </c>
    </row>
    <row r="68" spans="1:5" ht="15">
      <c r="A68" s="86" t="s">
        <v>19</v>
      </c>
      <c r="B68" s="86">
        <v>20082781.7</v>
      </c>
      <c r="C68" s="86">
        <v>1212569.9899999984</v>
      </c>
      <c r="D68" s="86">
        <v>355066174.27</v>
      </c>
      <c r="E68" s="86">
        <f>E66-E67</f>
        <v>355066174.27</v>
      </c>
    </row>
    <row r="69" spans="1:2" ht="15">
      <c r="A69" s="86" t="s">
        <v>87</v>
      </c>
      <c r="B69" s="86">
        <v>0</v>
      </c>
    </row>
    <row r="70" spans="1:5" s="31" customFormat="1" ht="15.75" thickBot="1">
      <c r="A70" s="23"/>
      <c r="B70" s="23"/>
      <c r="C70" s="23"/>
      <c r="D70" s="23"/>
      <c r="E70" s="23"/>
    </row>
    <row r="71" ht="15.75" thickTop="1">
      <c r="A71" s="86" t="s">
        <v>85</v>
      </c>
    </row>
    <row r="74" ht="15">
      <c r="A74" s="94" t="s">
        <v>95</v>
      </c>
    </row>
    <row r="75" ht="15">
      <c r="A75" s="94" t="s">
        <v>96</v>
      </c>
    </row>
    <row r="76" ht="15">
      <c r="A76" s="94" t="s">
        <v>97</v>
      </c>
    </row>
  </sheetData>
  <sheetProtection/>
  <mergeCells count="12">
    <mergeCell ref="A34:E34"/>
    <mergeCell ref="A35:E35"/>
    <mergeCell ref="A36:E36"/>
    <mergeCell ref="A58:E58"/>
    <mergeCell ref="A59:E59"/>
    <mergeCell ref="A60:E60"/>
    <mergeCell ref="A1:B1"/>
    <mergeCell ref="A8:G8"/>
    <mergeCell ref="A9:G9"/>
    <mergeCell ref="A19:F19"/>
    <mergeCell ref="A20:F20"/>
    <mergeCell ref="A21:F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11" sqref="A11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5.140625" style="29" bestFit="1" customWidth="1"/>
    <col min="5" max="5" width="18.140625" style="29" bestFit="1" customWidth="1"/>
    <col min="6" max="6" width="12.421875" style="29" customWidth="1"/>
    <col min="7" max="7" width="11.57421875" style="29" customWidth="1"/>
    <col min="8" max="8" width="14.00390625" style="22" bestFit="1" customWidth="1"/>
    <col min="9" max="16384" width="11.57421875" style="29" customWidth="1"/>
  </cols>
  <sheetData>
    <row r="1" spans="1:5" ht="15" customHeight="1">
      <c r="A1" s="96" t="s">
        <v>21</v>
      </c>
      <c r="B1" s="96"/>
      <c r="C1" s="96"/>
      <c r="D1" s="96"/>
      <c r="E1" s="96"/>
    </row>
    <row r="2" spans="1:2" ht="15" customHeight="1">
      <c r="A2" s="30" t="s">
        <v>0</v>
      </c>
      <c r="B2" s="42" t="s">
        <v>25</v>
      </c>
    </row>
    <row r="3" spans="1:4" ht="15" customHeight="1">
      <c r="A3" s="30" t="s">
        <v>1</v>
      </c>
      <c r="B3" s="42" t="s">
        <v>26</v>
      </c>
      <c r="C3" s="43"/>
      <c r="D3" s="44"/>
    </row>
    <row r="4" spans="1:4" ht="15" customHeight="1">
      <c r="A4" s="30" t="s">
        <v>10</v>
      </c>
      <c r="B4" s="42" t="s">
        <v>26</v>
      </c>
      <c r="C4" s="43"/>
      <c r="D4" s="44"/>
    </row>
    <row r="5" spans="1:4" ht="15" customHeight="1">
      <c r="A5" s="30" t="s">
        <v>42</v>
      </c>
      <c r="B5" s="45" t="s">
        <v>50</v>
      </c>
      <c r="D5" s="44"/>
    </row>
    <row r="6" spans="1:4" ht="15" customHeight="1">
      <c r="A6" s="30"/>
      <c r="B6" s="45"/>
      <c r="D6" s="44"/>
    </row>
    <row r="7" spans="1:2" ht="15" customHeight="1">
      <c r="A7" s="30"/>
      <c r="B7" s="45"/>
    </row>
    <row r="8" spans="1:5" ht="15" customHeight="1">
      <c r="A8" s="96" t="s">
        <v>8</v>
      </c>
      <c r="B8" s="96"/>
      <c r="C8" s="96"/>
      <c r="D8" s="96"/>
      <c r="E8" s="96"/>
    </row>
    <row r="9" spans="1:5" ht="15" customHeight="1">
      <c r="A9" s="96" t="s">
        <v>11</v>
      </c>
      <c r="B9" s="96"/>
      <c r="C9" s="96"/>
      <c r="D9" s="96"/>
      <c r="E9" s="96"/>
    </row>
    <row r="10" ht="15" customHeight="1"/>
    <row r="11" spans="1:6" s="31" customFormat="1" ht="30.75" customHeight="1" thickBot="1">
      <c r="A11" s="33" t="s">
        <v>98</v>
      </c>
      <c r="B11" s="38" t="s">
        <v>2</v>
      </c>
      <c r="C11" s="38" t="s">
        <v>6</v>
      </c>
      <c r="D11" s="38" t="s">
        <v>41</v>
      </c>
      <c r="E11" s="46" t="s">
        <v>44</v>
      </c>
      <c r="F11" s="46" t="s">
        <v>45</v>
      </c>
    </row>
    <row r="12" spans="1:6" ht="15" customHeight="1">
      <c r="A12" s="47"/>
      <c r="B12" s="47"/>
      <c r="C12" s="47"/>
      <c r="D12" s="47"/>
      <c r="E12" s="47"/>
      <c r="F12" s="47"/>
    </row>
    <row r="13" spans="1:6" ht="15" customHeight="1">
      <c r="A13" s="48" t="s">
        <v>27</v>
      </c>
      <c r="B13" s="29" t="s">
        <v>7</v>
      </c>
      <c r="C13" s="49">
        <f>+1T!F13</f>
        <v>270.6666666666667</v>
      </c>
      <c r="D13" s="49">
        <f>+2T!F13</f>
        <v>365.3333333333333</v>
      </c>
      <c r="E13" s="34">
        <f>+AVERAGE(C13:D13)</f>
        <v>318</v>
      </c>
      <c r="F13" s="49">
        <f>1T!D13</f>
        <v>420</v>
      </c>
    </row>
    <row r="14" ht="15" customHeight="1">
      <c r="A14" s="50"/>
    </row>
    <row r="15" spans="1:6" s="31" customFormat="1" ht="15" customHeight="1" thickBot="1">
      <c r="A15" s="23"/>
      <c r="B15" s="23"/>
      <c r="C15" s="51"/>
      <c r="D15" s="51"/>
      <c r="E15" s="51"/>
      <c r="F15" s="51"/>
    </row>
    <row r="16" spans="1:5" ht="15" customHeight="1" thickTop="1">
      <c r="A16" s="29" t="s">
        <v>73</v>
      </c>
      <c r="B16" s="40"/>
      <c r="C16" s="40"/>
      <c r="D16" s="40"/>
      <c r="E16" s="40"/>
    </row>
    <row r="17" ht="15" customHeight="1"/>
    <row r="18" ht="15" customHeight="1"/>
    <row r="19" spans="1:5" ht="15" customHeight="1">
      <c r="A19" s="95" t="s">
        <v>13</v>
      </c>
      <c r="B19" s="95"/>
      <c r="C19" s="95"/>
      <c r="D19" s="95"/>
      <c r="E19" s="95"/>
    </row>
    <row r="20" spans="1:5" ht="15" customHeight="1">
      <c r="A20" s="96" t="s">
        <v>29</v>
      </c>
      <c r="B20" s="96"/>
      <c r="C20" s="96"/>
      <c r="D20" s="96"/>
      <c r="E20" s="96"/>
    </row>
    <row r="21" spans="1:5" ht="15" customHeight="1">
      <c r="A21" s="96" t="s">
        <v>47</v>
      </c>
      <c r="B21" s="96"/>
      <c r="C21" s="96"/>
      <c r="D21" s="96"/>
      <c r="E21" s="96"/>
    </row>
    <row r="22" ht="15" customHeight="1"/>
    <row r="23" spans="1:5" s="31" customFormat="1" ht="15" customHeight="1" thickBot="1">
      <c r="A23" s="33" t="s">
        <v>98</v>
      </c>
      <c r="B23" s="38" t="s">
        <v>6</v>
      </c>
      <c r="C23" s="38" t="s">
        <v>51</v>
      </c>
      <c r="D23" s="38" t="s">
        <v>52</v>
      </c>
      <c r="E23" s="38" t="s">
        <v>44</v>
      </c>
    </row>
    <row r="24" spans="1:5" ht="15" customHeight="1">
      <c r="A24" s="47"/>
      <c r="B24" s="47"/>
      <c r="C24" s="47"/>
      <c r="D24" s="47"/>
      <c r="E24" s="47"/>
    </row>
    <row r="25" ht="15" customHeight="1">
      <c r="A25" s="48" t="s">
        <v>27</v>
      </c>
    </row>
    <row r="26" spans="1:5" ht="15" customHeight="1">
      <c r="A26" s="52" t="s">
        <v>22</v>
      </c>
      <c r="B26" s="29">
        <f>+1T!E26</f>
        <v>11823986.74</v>
      </c>
      <c r="C26" s="29">
        <f>+2T!E26</f>
        <v>48502555.66</v>
      </c>
      <c r="D26" s="29">
        <f>+B26+C26</f>
        <v>60326542.4</v>
      </c>
      <c r="E26" s="29">
        <f>+D26/6</f>
        <v>10054423.733333332</v>
      </c>
    </row>
    <row r="27" spans="1:5" ht="15" customHeight="1">
      <c r="A27" s="52" t="s">
        <v>23</v>
      </c>
      <c r="B27" s="29">
        <f>+1T!E27</f>
        <v>8247780</v>
      </c>
      <c r="C27" s="29">
        <f>+2T!E27</f>
        <v>671510</v>
      </c>
      <c r="D27" s="29">
        <f>+B27+C27</f>
        <v>8919290</v>
      </c>
      <c r="E27" s="29">
        <f>+D27/6</f>
        <v>1486548.3333333333</v>
      </c>
    </row>
    <row r="28" spans="1:5" ht="15" customHeight="1">
      <c r="A28" s="52" t="s">
        <v>24</v>
      </c>
      <c r="B28" s="29">
        <f>+1T!E28</f>
        <v>127370427.82</v>
      </c>
      <c r="C28" s="29">
        <f>+2T!E28</f>
        <v>0</v>
      </c>
      <c r="D28" s="29">
        <f>+B28+C28</f>
        <v>127370427.82</v>
      </c>
      <c r="E28" s="29">
        <f>+D28/6</f>
        <v>21228404.636666667</v>
      </c>
    </row>
    <row r="29" spans="1:4" ht="15" customHeight="1">
      <c r="A29" s="52"/>
      <c r="B29" s="22"/>
      <c r="C29" s="22"/>
      <c r="D29" s="22"/>
    </row>
    <row r="30" spans="1:5" s="31" customFormat="1" ht="15" customHeight="1" thickBot="1">
      <c r="A30" s="23" t="s">
        <v>12</v>
      </c>
      <c r="B30" s="23">
        <f>SUM(B26:B29)</f>
        <v>147442194.56</v>
      </c>
      <c r="C30" s="23">
        <f>SUM(C26:C29)</f>
        <v>49174065.66</v>
      </c>
      <c r="D30" s="23">
        <f>SUM(D26:D29)</f>
        <v>196616260.22</v>
      </c>
      <c r="E30" s="23">
        <f>+D30/6</f>
        <v>32769376.703333333</v>
      </c>
    </row>
    <row r="31" ht="15" customHeight="1" thickTop="1">
      <c r="A31" s="29" t="s">
        <v>72</v>
      </c>
    </row>
    <row r="32" ht="15" customHeight="1"/>
    <row r="33" ht="15" customHeight="1"/>
    <row r="34" spans="1:4" ht="15" customHeight="1">
      <c r="A34" s="96" t="s">
        <v>14</v>
      </c>
      <c r="B34" s="96"/>
      <c r="C34" s="96"/>
      <c r="D34" s="96"/>
    </row>
    <row r="35" spans="1:4" ht="15" customHeight="1">
      <c r="A35" s="96" t="s">
        <v>28</v>
      </c>
      <c r="B35" s="96"/>
      <c r="C35" s="96"/>
      <c r="D35" s="96"/>
    </row>
    <row r="36" spans="1:4" ht="15" customHeight="1">
      <c r="A36" s="96" t="s">
        <v>47</v>
      </c>
      <c r="B36" s="96"/>
      <c r="C36" s="96"/>
      <c r="D36" s="96"/>
    </row>
    <row r="37" ht="15" customHeight="1"/>
    <row r="38" spans="1:4" s="31" customFormat="1" ht="15" customHeight="1" thickBot="1">
      <c r="A38" s="38" t="s">
        <v>9</v>
      </c>
      <c r="B38" s="38" t="s">
        <v>6</v>
      </c>
      <c r="C38" s="38" t="s">
        <v>41</v>
      </c>
      <c r="D38" s="38" t="s">
        <v>52</v>
      </c>
    </row>
    <row r="39" spans="1:4" s="31" customFormat="1" ht="15" customHeight="1">
      <c r="A39" s="37"/>
      <c r="B39" s="37"/>
      <c r="C39" s="37"/>
      <c r="D39" s="37"/>
    </row>
    <row r="40" spans="1:9" s="53" customFormat="1" ht="15" customHeight="1">
      <c r="A40" s="29" t="s">
        <v>31</v>
      </c>
      <c r="B40" s="15">
        <f>+1T!E40</f>
        <v>11823986.74</v>
      </c>
      <c r="C40" s="15">
        <f>+2T!E40</f>
        <v>48502555.66</v>
      </c>
      <c r="D40" s="15">
        <f>SUM(B40:C40)</f>
        <v>60326542.4</v>
      </c>
      <c r="E40" s="15"/>
      <c r="I40" s="15"/>
    </row>
    <row r="41" spans="1:9" s="53" customFormat="1" ht="15" customHeight="1">
      <c r="A41" s="29" t="s">
        <v>32</v>
      </c>
      <c r="B41" s="53">
        <f>+1T!E41</f>
        <v>5992500</v>
      </c>
      <c r="C41" s="53">
        <f>+2T!E41</f>
        <v>0</v>
      </c>
      <c r="D41" s="15">
        <f aca="true" t="shared" si="0" ref="D41:D52">SUM(B41:C41)</f>
        <v>5992500</v>
      </c>
      <c r="E41" s="15"/>
      <c r="I41" s="15"/>
    </row>
    <row r="42" spans="1:9" s="53" customFormat="1" ht="15" customHeight="1">
      <c r="A42" s="29" t="s">
        <v>33</v>
      </c>
      <c r="B42" s="53">
        <f>+1T!E42</f>
        <v>999980</v>
      </c>
      <c r="C42" s="53">
        <f>+2T!E42</f>
        <v>0</v>
      </c>
      <c r="D42" s="15">
        <f t="shared" si="0"/>
        <v>999980</v>
      </c>
      <c r="E42" s="15"/>
      <c r="I42" s="15"/>
    </row>
    <row r="43" spans="1:9" s="53" customFormat="1" ht="15" customHeight="1">
      <c r="A43" s="29" t="s">
        <v>34</v>
      </c>
      <c r="B43" s="53">
        <f>+1T!E43</f>
        <v>1255300</v>
      </c>
      <c r="C43" s="53">
        <f>+2T!E43</f>
        <v>0</v>
      </c>
      <c r="D43" s="15">
        <f t="shared" si="0"/>
        <v>1255300</v>
      </c>
      <c r="E43" s="15"/>
      <c r="I43" s="15"/>
    </row>
    <row r="44" spans="1:9" s="53" customFormat="1" ht="15" customHeight="1">
      <c r="A44" s="29" t="s">
        <v>35</v>
      </c>
      <c r="B44" s="53">
        <f>+1T!E44</f>
        <v>29625811</v>
      </c>
      <c r="C44" s="53">
        <f>+2T!E44</f>
        <v>0</v>
      </c>
      <c r="D44" s="15">
        <f t="shared" si="0"/>
        <v>29625811</v>
      </c>
      <c r="E44" s="15"/>
      <c r="I44" s="15"/>
    </row>
    <row r="45" spans="1:9" s="53" customFormat="1" ht="15" customHeight="1">
      <c r="A45" s="29" t="s">
        <v>36</v>
      </c>
      <c r="B45" s="53">
        <f>+1T!E45</f>
        <v>97744616.82</v>
      </c>
      <c r="C45" s="53">
        <f>+2T!E45</f>
        <v>0</v>
      </c>
      <c r="D45" s="15">
        <f t="shared" si="0"/>
        <v>97744616.82</v>
      </c>
      <c r="E45" s="15"/>
      <c r="I45" s="15"/>
    </row>
    <row r="46" spans="1:4" ht="15" customHeight="1">
      <c r="A46" s="29" t="s">
        <v>53</v>
      </c>
      <c r="B46" s="53">
        <f>+1T!E46</f>
        <v>0</v>
      </c>
      <c r="C46" s="53">
        <f>+2T!E46</f>
        <v>671510</v>
      </c>
      <c r="D46" s="15">
        <f t="shared" si="0"/>
        <v>671510</v>
      </c>
    </row>
    <row r="47" spans="1:4" s="72" customFormat="1" ht="15" customHeight="1">
      <c r="A47" s="72" t="s">
        <v>89</v>
      </c>
      <c r="B47" s="53">
        <f>+1T!E47</f>
        <v>0</v>
      </c>
      <c r="C47" s="53">
        <f>+2T!E47</f>
        <v>0</v>
      </c>
      <c r="D47" s="53">
        <f t="shared" si="0"/>
        <v>0</v>
      </c>
    </row>
    <row r="48" spans="1:4" s="80" customFormat="1" ht="15" customHeight="1">
      <c r="A48" s="80" t="s">
        <v>90</v>
      </c>
      <c r="B48" s="53">
        <f>+1T!E48</f>
        <v>0</v>
      </c>
      <c r="C48" s="53">
        <f>+2T!E48</f>
        <v>0</v>
      </c>
      <c r="D48" s="53">
        <f t="shared" si="0"/>
        <v>0</v>
      </c>
    </row>
    <row r="49" spans="1:4" s="80" customFormat="1" ht="15" customHeight="1">
      <c r="A49" s="80" t="s">
        <v>91</v>
      </c>
      <c r="B49" s="53">
        <f>+1T!E49</f>
        <v>0</v>
      </c>
      <c r="C49" s="53">
        <f>+2T!E49</f>
        <v>0</v>
      </c>
      <c r="D49" s="53">
        <f t="shared" si="0"/>
        <v>0</v>
      </c>
    </row>
    <row r="50" spans="1:4" s="80" customFormat="1" ht="15" customHeight="1">
      <c r="A50" s="80" t="s">
        <v>92</v>
      </c>
      <c r="B50" s="53">
        <f>+1T!E50</f>
        <v>0</v>
      </c>
      <c r="C50" s="53">
        <f>+2T!E50</f>
        <v>0</v>
      </c>
      <c r="D50" s="53">
        <f t="shared" si="0"/>
        <v>0</v>
      </c>
    </row>
    <row r="51" spans="1:4" s="80" customFormat="1" ht="15" customHeight="1">
      <c r="A51" s="80" t="s">
        <v>93</v>
      </c>
      <c r="B51" s="53">
        <f>+1T!E51</f>
        <v>0</v>
      </c>
      <c r="C51" s="53">
        <f>+2T!E51</f>
        <v>0</v>
      </c>
      <c r="D51" s="53">
        <f t="shared" si="0"/>
        <v>0</v>
      </c>
    </row>
    <row r="52" spans="1:4" s="80" customFormat="1" ht="15" customHeight="1">
      <c r="A52" s="80" t="s">
        <v>94</v>
      </c>
      <c r="B52" s="53">
        <f>+1T!E52</f>
        <v>0</v>
      </c>
      <c r="C52" s="53">
        <f>+2T!E52</f>
        <v>0</v>
      </c>
      <c r="D52" s="53">
        <f t="shared" si="0"/>
        <v>0</v>
      </c>
    </row>
    <row r="53" ht="15" customHeight="1"/>
    <row r="54" spans="1:4" s="31" customFormat="1" ht="15" customHeight="1" thickBot="1">
      <c r="A54" s="23" t="s">
        <v>12</v>
      </c>
      <c r="B54" s="23">
        <f>SUM(B40:B46)</f>
        <v>147442194.56</v>
      </c>
      <c r="C54" s="23">
        <f>SUM(C40:C46)</f>
        <v>49174065.66</v>
      </c>
      <c r="D54" s="23">
        <f>SUM(D40:D46)</f>
        <v>196616260.22</v>
      </c>
    </row>
    <row r="55" ht="15" customHeight="1" thickTop="1">
      <c r="A55" s="29" t="s">
        <v>72</v>
      </c>
    </row>
    <row r="56" ht="15" customHeight="1"/>
    <row r="57" ht="15" customHeight="1">
      <c r="A57" s="31"/>
    </row>
    <row r="58" spans="1:4" ht="15" customHeight="1">
      <c r="A58" s="96" t="s">
        <v>20</v>
      </c>
      <c r="B58" s="96"/>
      <c r="C58" s="96"/>
      <c r="D58" s="96"/>
    </row>
    <row r="59" spans="1:4" ht="15" customHeight="1">
      <c r="A59" s="96" t="s">
        <v>15</v>
      </c>
      <c r="B59" s="96"/>
      <c r="C59" s="96"/>
      <c r="D59" s="96"/>
    </row>
    <row r="60" spans="1:4" ht="18" customHeight="1">
      <c r="A60" s="96" t="s">
        <v>47</v>
      </c>
      <c r="B60" s="96"/>
      <c r="C60" s="96"/>
      <c r="D60" s="96"/>
    </row>
    <row r="61" ht="15" customHeight="1"/>
    <row r="62" spans="1:4" s="31" customFormat="1" ht="15" customHeight="1" thickBot="1">
      <c r="A62" s="38" t="s">
        <v>9</v>
      </c>
      <c r="B62" s="38" t="s">
        <v>6</v>
      </c>
      <c r="C62" s="38" t="s">
        <v>41</v>
      </c>
      <c r="D62" s="38" t="s">
        <v>52</v>
      </c>
    </row>
    <row r="63" ht="15" customHeight="1"/>
    <row r="64" spans="1:4" ht="15" customHeight="1">
      <c r="A64" s="29" t="s">
        <v>46</v>
      </c>
      <c r="B64" s="29">
        <f>+1T!E64</f>
        <v>130244433.11</v>
      </c>
      <c r="C64" s="29">
        <f>+2T!E64</f>
        <v>1794618.550000012</v>
      </c>
      <c r="D64" s="29">
        <f>B64</f>
        <v>130244433.11</v>
      </c>
    </row>
    <row r="65" spans="1:4" ht="15" customHeight="1">
      <c r="A65" s="29" t="s">
        <v>16</v>
      </c>
      <c r="B65" s="29">
        <f>+1T!E65</f>
        <v>18992380</v>
      </c>
      <c r="C65" s="29">
        <f>+2T!E65</f>
        <v>63309488.489999995</v>
      </c>
      <c r="D65" s="29">
        <f>SUM(B65:C65)</f>
        <v>82301868.49</v>
      </c>
    </row>
    <row r="66" spans="1:4" ht="15" customHeight="1">
      <c r="A66" s="29" t="s">
        <v>17</v>
      </c>
      <c r="B66" s="29">
        <f>+1T!E66</f>
        <v>149236813.11</v>
      </c>
      <c r="C66" s="29">
        <f>+2T!E66</f>
        <v>65104107.04000001</v>
      </c>
      <c r="D66" s="29">
        <f>SUM(D64:D65)</f>
        <v>212546301.6</v>
      </c>
    </row>
    <row r="67" spans="1:4" ht="15" customHeight="1">
      <c r="A67" s="29" t="s">
        <v>18</v>
      </c>
      <c r="B67" s="29">
        <f>+1T!E67</f>
        <v>147442194.56</v>
      </c>
      <c r="C67" s="29">
        <f>+2T!E67</f>
        <v>49174065.66</v>
      </c>
      <c r="D67" s="29">
        <f>SUM(B67:C67)</f>
        <v>196616260.22</v>
      </c>
    </row>
    <row r="68" spans="1:4" ht="15" customHeight="1">
      <c r="A68" s="29" t="s">
        <v>19</v>
      </c>
      <c r="B68" s="29">
        <f>+1T!E68</f>
        <v>1794618.550000012</v>
      </c>
      <c r="C68" s="29">
        <f>+2T!E68</f>
        <v>15930041.38000001</v>
      </c>
      <c r="D68" s="29">
        <f>+D66-D67</f>
        <v>15930041.379999995</v>
      </c>
    </row>
    <row r="69" spans="1:4" s="31" customFormat="1" ht="15" customHeight="1" thickBot="1">
      <c r="A69" s="23"/>
      <c r="B69" s="23"/>
      <c r="C69" s="23"/>
      <c r="D69" s="23"/>
    </row>
    <row r="70" ht="15" customHeight="1" thickTop="1">
      <c r="A70" s="29" t="s">
        <v>72</v>
      </c>
    </row>
    <row r="71" ht="15" customHeight="1"/>
    <row r="74" ht="15">
      <c r="A74" s="94" t="s">
        <v>95</v>
      </c>
    </row>
    <row r="75" ht="15">
      <c r="A75" s="94" t="s">
        <v>96</v>
      </c>
    </row>
    <row r="76" ht="15">
      <c r="A76" s="94" t="s">
        <v>97</v>
      </c>
    </row>
  </sheetData>
  <sheetProtection/>
  <mergeCells count="12">
    <mergeCell ref="A34:D34"/>
    <mergeCell ref="A35:D35"/>
    <mergeCell ref="A36:D36"/>
    <mergeCell ref="A58:D58"/>
    <mergeCell ref="A59:D59"/>
    <mergeCell ref="A60:D60"/>
    <mergeCell ref="A1:E1"/>
    <mergeCell ref="A8:E8"/>
    <mergeCell ref="A9:E9"/>
    <mergeCell ref="A19:E19"/>
    <mergeCell ref="A20:E20"/>
    <mergeCell ref="A21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68.7109375" style="29" customWidth="1"/>
    <col min="2" max="2" width="15.140625" style="29" bestFit="1" customWidth="1"/>
    <col min="3" max="3" width="14.140625" style="29" bestFit="1" customWidth="1"/>
    <col min="4" max="5" width="15.140625" style="29" bestFit="1" customWidth="1"/>
    <col min="6" max="6" width="18.00390625" style="29" customWidth="1"/>
    <col min="7" max="7" width="13.421875" style="29" customWidth="1"/>
    <col min="8" max="16384" width="11.421875" style="29" customWidth="1"/>
  </cols>
  <sheetData>
    <row r="1" spans="1:2" ht="15">
      <c r="A1" s="100" t="s">
        <v>21</v>
      </c>
      <c r="B1" s="100"/>
    </row>
    <row r="2" spans="1:2" ht="15">
      <c r="A2" s="30" t="s">
        <v>0</v>
      </c>
      <c r="B2" s="31" t="s">
        <v>25</v>
      </c>
    </row>
    <row r="3" spans="1:2" ht="15">
      <c r="A3" s="30" t="s">
        <v>1</v>
      </c>
      <c r="B3" s="31" t="s">
        <v>26</v>
      </c>
    </row>
    <row r="4" spans="1:2" ht="15">
      <c r="A4" s="30" t="s">
        <v>10</v>
      </c>
      <c r="B4" s="31" t="s">
        <v>26</v>
      </c>
    </row>
    <row r="5" spans="1:2" ht="15">
      <c r="A5" s="30" t="s">
        <v>42</v>
      </c>
      <c r="B5" s="31" t="s">
        <v>74</v>
      </c>
    </row>
    <row r="6" spans="1:2" ht="15">
      <c r="A6" s="30"/>
      <c r="B6" s="31"/>
    </row>
    <row r="7" spans="1:2" ht="15">
      <c r="A7" s="30"/>
      <c r="B7" s="31"/>
    </row>
    <row r="8" spans="1:7" ht="15">
      <c r="A8" s="96" t="s">
        <v>55</v>
      </c>
      <c r="B8" s="96"/>
      <c r="C8" s="96"/>
      <c r="D8" s="96"/>
      <c r="E8" s="96"/>
      <c r="F8" s="96"/>
      <c r="G8" s="96"/>
    </row>
    <row r="9" spans="1:7" ht="15">
      <c r="A9" s="96" t="s">
        <v>11</v>
      </c>
      <c r="B9" s="96"/>
      <c r="C9" s="96"/>
      <c r="D9" s="96"/>
      <c r="E9" s="96"/>
      <c r="F9" s="96"/>
      <c r="G9" s="96"/>
    </row>
    <row r="10" spans="1:5" ht="15">
      <c r="A10" s="32"/>
      <c r="B10" s="32"/>
      <c r="C10" s="32"/>
      <c r="D10" s="32"/>
      <c r="E10" s="32"/>
    </row>
    <row r="11" spans="1:7" ht="31.5" customHeight="1" thickBot="1">
      <c r="A11" s="33" t="s">
        <v>98</v>
      </c>
      <c r="B11" s="33" t="s">
        <v>2</v>
      </c>
      <c r="C11" s="33" t="s">
        <v>6</v>
      </c>
      <c r="D11" s="33" t="s">
        <v>41</v>
      </c>
      <c r="E11" s="33" t="s">
        <v>56</v>
      </c>
      <c r="F11" s="33" t="s">
        <v>57</v>
      </c>
      <c r="G11" s="33" t="s">
        <v>58</v>
      </c>
    </row>
    <row r="13" spans="1:7" ht="15">
      <c r="A13" s="29" t="s">
        <v>27</v>
      </c>
      <c r="B13" s="29" t="s">
        <v>7</v>
      </c>
      <c r="C13" s="34">
        <f>+1T!F13</f>
        <v>270.6666666666667</v>
      </c>
      <c r="D13" s="34">
        <f>+2T!F13</f>
        <v>365.3333333333333</v>
      </c>
      <c r="E13" s="34">
        <f>+3T!F13</f>
        <v>338.3333333333333</v>
      </c>
      <c r="F13" s="34">
        <f>+SUM(C13:E13)</f>
        <v>974.3333333333333</v>
      </c>
      <c r="G13" s="34">
        <v>420</v>
      </c>
    </row>
    <row r="15" spans="1:7" ht="15.75" thickBot="1">
      <c r="A15" s="35"/>
      <c r="B15" s="35"/>
      <c r="C15" s="101" t="s">
        <v>59</v>
      </c>
      <c r="D15" s="101"/>
      <c r="E15" s="101"/>
      <c r="F15" s="102"/>
      <c r="G15" s="36"/>
    </row>
    <row r="16" ht="15">
      <c r="A16" s="29" t="s">
        <v>75</v>
      </c>
    </row>
    <row r="19" spans="1:6" ht="15">
      <c r="A19" s="96" t="s">
        <v>60</v>
      </c>
      <c r="B19" s="96"/>
      <c r="C19" s="96"/>
      <c r="D19" s="96"/>
      <c r="E19" s="96"/>
      <c r="F19" s="96"/>
    </row>
    <row r="20" spans="1:6" ht="15">
      <c r="A20" s="96" t="s">
        <v>61</v>
      </c>
      <c r="B20" s="96"/>
      <c r="C20" s="96"/>
      <c r="D20" s="96"/>
      <c r="E20" s="96"/>
      <c r="F20" s="96"/>
    </row>
    <row r="21" spans="1:6" ht="15">
      <c r="A21" s="95" t="s">
        <v>47</v>
      </c>
      <c r="B21" s="95"/>
      <c r="C21" s="95"/>
      <c r="D21" s="95"/>
      <c r="E21" s="95"/>
      <c r="F21" s="95"/>
    </row>
    <row r="22" spans="1:6" ht="15">
      <c r="A22" s="37"/>
      <c r="B22" s="37"/>
      <c r="C22" s="37"/>
      <c r="D22" s="37"/>
      <c r="E22" s="37"/>
      <c r="F22" s="37"/>
    </row>
    <row r="23" spans="1:6" ht="15.75" thickBot="1">
      <c r="A23" s="33" t="s">
        <v>98</v>
      </c>
      <c r="B23" s="38" t="s">
        <v>6</v>
      </c>
      <c r="C23" s="38" t="s">
        <v>41</v>
      </c>
      <c r="D23" s="38" t="s">
        <v>56</v>
      </c>
      <c r="E23" s="38" t="s">
        <v>62</v>
      </c>
      <c r="F23" s="38" t="s">
        <v>44</v>
      </c>
    </row>
    <row r="24" ht="15">
      <c r="B24" s="22"/>
    </row>
    <row r="25" spans="1:2" ht="15">
      <c r="A25" s="29" t="s">
        <v>27</v>
      </c>
      <c r="B25" s="22"/>
    </row>
    <row r="26" spans="1:6" ht="15">
      <c r="A26" s="39" t="s">
        <v>22</v>
      </c>
      <c r="B26" s="22">
        <f>+1T!E26</f>
        <v>11823986.74</v>
      </c>
      <c r="C26" s="22">
        <f>+2T!E26</f>
        <v>48502555.66</v>
      </c>
      <c r="D26" s="22">
        <f>+3T!E26</f>
        <v>56677355.32</v>
      </c>
      <c r="E26" s="29">
        <f>+SUM(B26:D26)</f>
        <v>117003897.72</v>
      </c>
      <c r="F26" s="29">
        <f>E26/9</f>
        <v>13000433.08</v>
      </c>
    </row>
    <row r="27" spans="1:6" ht="15">
      <c r="A27" s="39" t="s">
        <v>23</v>
      </c>
      <c r="B27" s="22">
        <f>+1T!E27</f>
        <v>8247780</v>
      </c>
      <c r="C27" s="22">
        <f>+2T!E27</f>
        <v>671510</v>
      </c>
      <c r="D27" s="72">
        <f>+3T!E27</f>
        <v>0</v>
      </c>
      <c r="E27" s="29">
        <f>+SUM(B27:D27)</f>
        <v>8919290</v>
      </c>
      <c r="F27" s="29">
        <f>E27/9</f>
        <v>991032.2222222222</v>
      </c>
    </row>
    <row r="28" spans="1:6" ht="15">
      <c r="A28" s="39" t="s">
        <v>24</v>
      </c>
      <c r="B28" s="22">
        <f>+1T!E28</f>
        <v>127370427.82</v>
      </c>
      <c r="C28" s="22">
        <f>+2T!E28</f>
        <v>0</v>
      </c>
      <c r="D28" s="72">
        <f>+3T!E28</f>
        <v>1181318</v>
      </c>
      <c r="E28" s="29">
        <f>+SUM(B28:D28)</f>
        <v>128551745.82</v>
      </c>
      <c r="F28" s="29">
        <f>E28/9</f>
        <v>14283527.313333333</v>
      </c>
    </row>
    <row r="29" spans="2:4" ht="15">
      <c r="B29" s="22"/>
      <c r="C29" s="22"/>
      <c r="D29" s="22"/>
    </row>
    <row r="30" spans="1:6" ht="15.75" thickBot="1">
      <c r="A30" s="35" t="s">
        <v>12</v>
      </c>
      <c r="B30" s="35">
        <f>SUM(B26:B28)</f>
        <v>147442194.56</v>
      </c>
      <c r="C30" s="35">
        <f>SUM(C26:C28)</f>
        <v>49174065.66</v>
      </c>
      <c r="D30" s="35">
        <f>SUM(D26:D28)</f>
        <v>57858673.32</v>
      </c>
      <c r="E30" s="35">
        <f>SUM(E26:E28)</f>
        <v>254474933.54</v>
      </c>
      <c r="F30" s="35">
        <f>SUM(F26:F28)</f>
        <v>28274992.615555555</v>
      </c>
    </row>
    <row r="31" ht="15">
      <c r="A31" s="29" t="s">
        <v>75</v>
      </c>
    </row>
    <row r="34" spans="1:5" ht="15">
      <c r="A34" s="96" t="s">
        <v>63</v>
      </c>
      <c r="B34" s="96"/>
      <c r="C34" s="96"/>
      <c r="D34" s="96"/>
      <c r="E34" s="96"/>
    </row>
    <row r="35" spans="1:5" ht="15.75" customHeight="1">
      <c r="A35" s="96" t="s">
        <v>28</v>
      </c>
      <c r="B35" s="96"/>
      <c r="C35" s="96"/>
      <c r="D35" s="96"/>
      <c r="E35" s="96"/>
    </row>
    <row r="36" spans="1:5" ht="15.75" customHeight="1">
      <c r="A36" s="96" t="s">
        <v>47</v>
      </c>
      <c r="B36" s="96"/>
      <c r="C36" s="96"/>
      <c r="D36" s="96"/>
      <c r="E36" s="96"/>
    </row>
    <row r="37" spans="1:4" ht="15.75" customHeight="1">
      <c r="A37" s="32"/>
      <c r="B37" s="32"/>
      <c r="C37" s="32"/>
      <c r="D37" s="32"/>
    </row>
    <row r="38" spans="1:5" ht="15.75" customHeight="1" thickBot="1">
      <c r="A38" s="38" t="s">
        <v>9</v>
      </c>
      <c r="B38" s="38" t="s">
        <v>6</v>
      </c>
      <c r="C38" s="38" t="s">
        <v>41</v>
      </c>
      <c r="D38" s="38" t="s">
        <v>56</v>
      </c>
      <c r="E38" s="38" t="s">
        <v>62</v>
      </c>
    </row>
    <row r="39" ht="15.75" customHeight="1"/>
    <row r="40" spans="1:5" ht="15.75" customHeight="1">
      <c r="A40" s="29" t="s">
        <v>31</v>
      </c>
      <c r="B40" s="29">
        <f>+1T!E40</f>
        <v>11823986.74</v>
      </c>
      <c r="C40" s="29">
        <f>+2T!E40</f>
        <v>48502555.66</v>
      </c>
      <c r="D40" s="29">
        <f>+3T!E40</f>
        <v>56677355.32</v>
      </c>
      <c r="E40" s="29">
        <f>SUM(B40:D40)</f>
        <v>117003897.72</v>
      </c>
    </row>
    <row r="41" spans="1:5" ht="15.75" customHeight="1">
      <c r="A41" s="29" t="s">
        <v>32</v>
      </c>
      <c r="B41" s="72">
        <f>+1T!E41</f>
        <v>5992500</v>
      </c>
      <c r="C41" s="72">
        <f>+2T!E41</f>
        <v>0</v>
      </c>
      <c r="D41" s="72">
        <f>+3T!E41</f>
        <v>0</v>
      </c>
      <c r="E41" s="29">
        <f aca="true" t="shared" si="0" ref="E41:E52">SUM(B41:D41)</f>
        <v>5992500</v>
      </c>
    </row>
    <row r="42" spans="1:5" ht="15.75" customHeight="1">
      <c r="A42" s="29" t="s">
        <v>33</v>
      </c>
      <c r="B42" s="72">
        <f>+1T!E42</f>
        <v>999980</v>
      </c>
      <c r="C42" s="72">
        <f>+2T!E42</f>
        <v>0</v>
      </c>
      <c r="D42" s="72">
        <f>+3T!E42</f>
        <v>0</v>
      </c>
      <c r="E42" s="29">
        <f t="shared" si="0"/>
        <v>999980</v>
      </c>
    </row>
    <row r="43" spans="1:5" ht="15.75" customHeight="1">
      <c r="A43" s="29" t="s">
        <v>34</v>
      </c>
      <c r="B43" s="72">
        <f>+1T!E43</f>
        <v>1255300</v>
      </c>
      <c r="C43" s="72">
        <f>+2T!E43</f>
        <v>0</v>
      </c>
      <c r="D43" s="72">
        <f>+3T!E43</f>
        <v>0</v>
      </c>
      <c r="E43" s="29">
        <f t="shared" si="0"/>
        <v>1255300</v>
      </c>
    </row>
    <row r="44" spans="1:5" ht="15.75" customHeight="1">
      <c r="A44" s="29" t="s">
        <v>35</v>
      </c>
      <c r="B44" s="72">
        <f>+1T!E44</f>
        <v>29625811</v>
      </c>
      <c r="C44" s="72">
        <f>+2T!E44</f>
        <v>0</v>
      </c>
      <c r="D44" s="72">
        <f>+3T!E44</f>
        <v>0</v>
      </c>
      <c r="E44" s="29">
        <f t="shared" si="0"/>
        <v>29625811</v>
      </c>
    </row>
    <row r="45" spans="1:5" ht="15.75" customHeight="1">
      <c r="A45" s="29" t="s">
        <v>36</v>
      </c>
      <c r="B45" s="72">
        <f>+1T!E45</f>
        <v>97744616.82</v>
      </c>
      <c r="C45" s="72">
        <f>+2T!E45</f>
        <v>0</v>
      </c>
      <c r="D45" s="72">
        <f>+3T!E45</f>
        <v>0</v>
      </c>
      <c r="E45" s="29">
        <f t="shared" si="0"/>
        <v>97744616.82</v>
      </c>
    </row>
    <row r="46" spans="1:5" ht="15.75" customHeight="1">
      <c r="A46" s="29" t="s">
        <v>53</v>
      </c>
      <c r="B46" s="72">
        <f>+1T!E46</f>
        <v>0</v>
      </c>
      <c r="C46" s="72">
        <f>+2T!E46</f>
        <v>671510</v>
      </c>
      <c r="D46" s="72">
        <f>+3T!E46</f>
        <v>0</v>
      </c>
      <c r="E46" s="29">
        <f t="shared" si="0"/>
        <v>671510</v>
      </c>
    </row>
    <row r="47" spans="1:5" s="72" customFormat="1" ht="15.75" customHeight="1">
      <c r="A47" s="72" t="s">
        <v>89</v>
      </c>
      <c r="B47" s="72">
        <f>+1T!E47</f>
        <v>0</v>
      </c>
      <c r="C47" s="72">
        <f>+2T!E47</f>
        <v>0</v>
      </c>
      <c r="D47" s="72">
        <f>+3T!E47</f>
        <v>1181318</v>
      </c>
      <c r="E47" s="72">
        <f t="shared" si="0"/>
        <v>1181318</v>
      </c>
    </row>
    <row r="48" spans="1:5" s="80" customFormat="1" ht="15.75" customHeight="1">
      <c r="A48" s="80" t="s">
        <v>90</v>
      </c>
      <c r="B48" s="80">
        <f>+1T!E48</f>
        <v>0</v>
      </c>
      <c r="C48" s="80">
        <f>+2T!E48</f>
        <v>0</v>
      </c>
      <c r="D48" s="80">
        <f>+3T!E48</f>
        <v>0</v>
      </c>
      <c r="E48" s="80">
        <f t="shared" si="0"/>
        <v>0</v>
      </c>
    </row>
    <row r="49" spans="1:5" s="80" customFormat="1" ht="15.75" customHeight="1">
      <c r="A49" s="80" t="s">
        <v>91</v>
      </c>
      <c r="B49" s="80">
        <f>+1T!E49</f>
        <v>0</v>
      </c>
      <c r="C49" s="80">
        <f>+2T!E49</f>
        <v>0</v>
      </c>
      <c r="D49" s="80">
        <f>+3T!E49</f>
        <v>0</v>
      </c>
      <c r="E49" s="80">
        <f t="shared" si="0"/>
        <v>0</v>
      </c>
    </row>
    <row r="50" spans="1:5" s="80" customFormat="1" ht="15.75" customHeight="1">
      <c r="A50" s="80" t="s">
        <v>92</v>
      </c>
      <c r="B50" s="80">
        <f>+1T!E50</f>
        <v>0</v>
      </c>
      <c r="C50" s="80">
        <f>+2T!E50</f>
        <v>0</v>
      </c>
      <c r="D50" s="80">
        <f>+3T!E50</f>
        <v>0</v>
      </c>
      <c r="E50" s="80">
        <f t="shared" si="0"/>
        <v>0</v>
      </c>
    </row>
    <row r="51" spans="1:5" s="80" customFormat="1" ht="15.75" customHeight="1">
      <c r="A51" s="80" t="s">
        <v>93</v>
      </c>
      <c r="B51" s="80">
        <f>+1T!E51</f>
        <v>0</v>
      </c>
      <c r="C51" s="80">
        <f>+2T!E51</f>
        <v>0</v>
      </c>
      <c r="D51" s="80">
        <f>+3T!E51</f>
        <v>0</v>
      </c>
      <c r="E51" s="80">
        <f t="shared" si="0"/>
        <v>0</v>
      </c>
    </row>
    <row r="52" spans="1:5" s="80" customFormat="1" ht="15.75" customHeight="1">
      <c r="A52" s="80" t="s">
        <v>94</v>
      </c>
      <c r="B52" s="80">
        <f>+1T!E52</f>
        <v>0</v>
      </c>
      <c r="C52" s="80">
        <f>+2T!E52</f>
        <v>0</v>
      </c>
      <c r="D52" s="80">
        <f>+3T!E52</f>
        <v>0</v>
      </c>
      <c r="E52" s="80">
        <f t="shared" si="0"/>
        <v>0</v>
      </c>
    </row>
    <row r="53" ht="15.75" customHeight="1"/>
    <row r="54" spans="1:5" ht="15.75" customHeight="1" thickBot="1">
      <c r="A54" s="23" t="s">
        <v>12</v>
      </c>
      <c r="B54" s="23">
        <f>SUM(B40:B53)</f>
        <v>147442194.56</v>
      </c>
      <c r="C54" s="23">
        <f>SUM(C40:C53)</f>
        <v>49174065.66</v>
      </c>
      <c r="D54" s="23">
        <f>SUM(D40:D53)</f>
        <v>57858673.32</v>
      </c>
      <c r="E54" s="23">
        <f>SUM(E40:E53)</f>
        <v>254474933.54</v>
      </c>
    </row>
    <row r="55" spans="1:4" ht="15.75" customHeight="1" thickTop="1">
      <c r="A55" s="29" t="s">
        <v>76</v>
      </c>
      <c r="B55" s="32"/>
      <c r="C55" s="32"/>
      <c r="D55" s="32"/>
    </row>
    <row r="56" spans="2:4" ht="15.75" customHeight="1">
      <c r="B56" s="32"/>
      <c r="C56" s="32"/>
      <c r="D56" s="32"/>
    </row>
    <row r="57" spans="2:4" ht="15.75" customHeight="1">
      <c r="B57" s="32"/>
      <c r="C57" s="32"/>
      <c r="D57" s="32"/>
    </row>
    <row r="58" spans="1:5" ht="15">
      <c r="A58" s="96" t="s">
        <v>64</v>
      </c>
      <c r="B58" s="96"/>
      <c r="C58" s="96"/>
      <c r="D58" s="96"/>
      <c r="E58" s="96"/>
    </row>
    <row r="59" spans="1:5" ht="15">
      <c r="A59" s="96" t="s">
        <v>15</v>
      </c>
      <c r="B59" s="96"/>
      <c r="C59" s="96"/>
      <c r="D59" s="96"/>
      <c r="E59" s="96"/>
    </row>
    <row r="60" spans="1:5" ht="15">
      <c r="A60" s="96" t="s">
        <v>47</v>
      </c>
      <c r="B60" s="96"/>
      <c r="C60" s="96"/>
      <c r="D60" s="96"/>
      <c r="E60" s="96"/>
    </row>
    <row r="61" spans="1:4" ht="15">
      <c r="A61" s="32"/>
      <c r="B61" s="32"/>
      <c r="C61" s="32"/>
      <c r="D61" s="32"/>
    </row>
    <row r="62" spans="1:5" ht="15.75" thickBot="1">
      <c r="A62" s="35" t="s">
        <v>9</v>
      </c>
      <c r="B62" s="38" t="s">
        <v>6</v>
      </c>
      <c r="C62" s="38" t="s">
        <v>41</v>
      </c>
      <c r="D62" s="38" t="s">
        <v>56</v>
      </c>
      <c r="E62" s="38" t="s">
        <v>62</v>
      </c>
    </row>
    <row r="64" spans="1:5" ht="15">
      <c r="A64" s="29" t="s">
        <v>65</v>
      </c>
      <c r="B64" s="22">
        <f>+1T!E64</f>
        <v>130244433.11</v>
      </c>
      <c r="C64" s="22">
        <f>+2T!E64</f>
        <v>1794618.550000012</v>
      </c>
      <c r="D64" s="22">
        <f>+3T!E64</f>
        <v>15934651.38000001</v>
      </c>
      <c r="E64" s="29">
        <f>B64</f>
        <v>130244433.11</v>
      </c>
    </row>
    <row r="65" spans="1:5" ht="15">
      <c r="A65" s="29" t="s">
        <v>16</v>
      </c>
      <c r="B65" s="22">
        <f>+1T!E65</f>
        <v>18992380</v>
      </c>
      <c r="C65" s="22">
        <f>+2T!E65</f>
        <v>63309488.489999995</v>
      </c>
      <c r="D65" s="72">
        <f>+3T!E65</f>
        <v>61629138.5</v>
      </c>
      <c r="E65" s="29">
        <f>SUM(B65:D65)</f>
        <v>143931006.99</v>
      </c>
    </row>
    <row r="66" spans="1:5" ht="15">
      <c r="A66" s="29" t="s">
        <v>17</v>
      </c>
      <c r="B66" s="22">
        <f>+1T!E66</f>
        <v>149236813.11</v>
      </c>
      <c r="C66" s="22">
        <f>+2T!E66</f>
        <v>65104107.04000001</v>
      </c>
      <c r="D66" s="72">
        <f>+3T!E66</f>
        <v>77563789.88000001</v>
      </c>
      <c r="E66" s="29">
        <f>SUM(E64:E65)</f>
        <v>274175440.1</v>
      </c>
    </row>
    <row r="67" spans="1:5" ht="15">
      <c r="A67" s="29" t="s">
        <v>18</v>
      </c>
      <c r="B67" s="22">
        <f>+1T!E67</f>
        <v>147442194.56</v>
      </c>
      <c r="C67" s="22">
        <f>+2T!E67</f>
        <v>49174065.66</v>
      </c>
      <c r="D67" s="72">
        <f>+3T!E67</f>
        <v>57858673.32</v>
      </c>
      <c r="E67" s="29">
        <f>SUM(B67:D67)</f>
        <v>254474933.54</v>
      </c>
    </row>
    <row r="68" spans="1:6" ht="15">
      <c r="A68" s="40" t="s">
        <v>19</v>
      </c>
      <c r="B68" s="22">
        <f>+1T!E68</f>
        <v>1794618.550000012</v>
      </c>
      <c r="C68" s="22">
        <f>+2T!E68</f>
        <v>15930041.38000001</v>
      </c>
      <c r="D68" s="72">
        <f>+3T!E68</f>
        <v>19705116.56000001</v>
      </c>
      <c r="E68" s="40">
        <f>+E66-E67</f>
        <v>19700506.560000032</v>
      </c>
      <c r="F68" s="40"/>
    </row>
    <row r="69" spans="1:6" ht="15.75" thickBot="1">
      <c r="A69" s="36"/>
      <c r="B69" s="41"/>
      <c r="C69" s="41"/>
      <c r="D69" s="41"/>
      <c r="E69" s="36"/>
      <c r="F69" s="40"/>
    </row>
    <row r="70" ht="15">
      <c r="A70" s="29" t="s">
        <v>75</v>
      </c>
    </row>
    <row r="74" ht="15">
      <c r="A74" s="94" t="s">
        <v>95</v>
      </c>
    </row>
    <row r="75" ht="15">
      <c r="A75" s="94" t="s">
        <v>96</v>
      </c>
    </row>
    <row r="76" ht="15">
      <c r="A76" s="94" t="s">
        <v>97</v>
      </c>
    </row>
  </sheetData>
  <sheetProtection/>
  <mergeCells count="13">
    <mergeCell ref="A60:E60"/>
    <mergeCell ref="A21:F21"/>
    <mergeCell ref="A34:E34"/>
    <mergeCell ref="A35:E35"/>
    <mergeCell ref="A36:E36"/>
    <mergeCell ref="A58:E58"/>
    <mergeCell ref="A59:E59"/>
    <mergeCell ref="A1:B1"/>
    <mergeCell ref="A8:G8"/>
    <mergeCell ref="A9:G9"/>
    <mergeCell ref="C15:F15"/>
    <mergeCell ref="A19:F19"/>
    <mergeCell ref="A20:F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A19" sqref="A19:G19"/>
    </sheetView>
  </sheetViews>
  <sheetFormatPr defaultColWidth="11.421875" defaultRowHeight="15"/>
  <cols>
    <col min="1" max="1" width="68.7109375" style="1" customWidth="1"/>
    <col min="2" max="2" width="15.140625" style="1" bestFit="1" customWidth="1"/>
    <col min="3" max="3" width="14.140625" style="1" bestFit="1" customWidth="1"/>
    <col min="4" max="7" width="15.140625" style="1" bestFit="1" customWidth="1"/>
    <col min="8" max="8" width="12.28125" style="1" customWidth="1"/>
    <col min="9" max="16384" width="11.421875" style="1" customWidth="1"/>
  </cols>
  <sheetData>
    <row r="1" spans="1:2" ht="15">
      <c r="A1" s="97" t="s">
        <v>21</v>
      </c>
      <c r="B1" s="97"/>
    </row>
    <row r="2" spans="1:2" ht="15">
      <c r="A2" s="28" t="s">
        <v>0</v>
      </c>
      <c r="B2" s="4" t="s">
        <v>25</v>
      </c>
    </row>
    <row r="3" spans="1:2" ht="15">
      <c r="A3" s="28" t="s">
        <v>1</v>
      </c>
      <c r="B3" s="4" t="s">
        <v>26</v>
      </c>
    </row>
    <row r="4" spans="1:2" ht="15">
      <c r="A4" s="28" t="s">
        <v>10</v>
      </c>
      <c r="B4" s="4" t="s">
        <v>26</v>
      </c>
    </row>
    <row r="5" spans="1:2" ht="15">
      <c r="A5" s="28" t="s">
        <v>42</v>
      </c>
      <c r="B5" s="79">
        <v>2012</v>
      </c>
    </row>
    <row r="6" spans="1:2" ht="15">
      <c r="A6" s="28"/>
      <c r="B6" s="4"/>
    </row>
    <row r="7" spans="1:2" ht="15">
      <c r="A7" s="28"/>
      <c r="B7" s="4"/>
    </row>
    <row r="8" spans="1:8" ht="15">
      <c r="A8" s="98" t="s">
        <v>55</v>
      </c>
      <c r="B8" s="98"/>
      <c r="C8" s="98"/>
      <c r="D8" s="98"/>
      <c r="E8" s="98"/>
      <c r="F8" s="98"/>
      <c r="G8" s="98"/>
      <c r="H8" s="98"/>
    </row>
    <row r="9" spans="1:8" ht="15">
      <c r="A9" s="99" t="s">
        <v>11</v>
      </c>
      <c r="B9" s="99"/>
      <c r="C9" s="99"/>
      <c r="D9" s="99"/>
      <c r="E9" s="99"/>
      <c r="F9" s="99"/>
      <c r="G9" s="99"/>
      <c r="H9" s="99"/>
    </row>
    <row r="10" spans="1:8" ht="15">
      <c r="A10" s="26"/>
      <c r="B10" s="26"/>
      <c r="C10" s="26"/>
      <c r="D10" s="26"/>
      <c r="E10" s="26"/>
      <c r="F10" s="26"/>
      <c r="G10" s="26"/>
      <c r="H10" s="26"/>
    </row>
    <row r="11" spans="1:8" ht="31.5" customHeight="1" thickBot="1">
      <c r="A11" s="33" t="s">
        <v>98</v>
      </c>
      <c r="B11" s="14" t="s">
        <v>2</v>
      </c>
      <c r="C11" s="14" t="s">
        <v>6</v>
      </c>
      <c r="D11" s="14" t="s">
        <v>41</v>
      </c>
      <c r="E11" s="14" t="s">
        <v>56</v>
      </c>
      <c r="F11" s="14" t="s">
        <v>78</v>
      </c>
      <c r="G11" s="14" t="s">
        <v>77</v>
      </c>
      <c r="H11" s="14" t="s">
        <v>58</v>
      </c>
    </row>
    <row r="13" spans="1:8" ht="15">
      <c r="A13" s="1" t="s">
        <v>27</v>
      </c>
      <c r="B13" s="1" t="s">
        <v>7</v>
      </c>
      <c r="C13" s="65">
        <f>+1T!F13</f>
        <v>270.6666666666667</v>
      </c>
      <c r="D13" s="66">
        <f>+2T!F13</f>
        <v>365.3333333333333</v>
      </c>
      <c r="E13" s="66">
        <f>+3T!F13</f>
        <v>338.3333333333333</v>
      </c>
      <c r="F13" s="66">
        <f>+4T!F13</f>
        <v>325</v>
      </c>
      <c r="G13" s="65">
        <f>AVERAGE(C13:F13)</f>
        <v>324.8333333333333</v>
      </c>
      <c r="H13" s="67">
        <v>420</v>
      </c>
    </row>
    <row r="15" spans="1:8" ht="15.75" thickBot="1">
      <c r="A15" s="68"/>
      <c r="B15" s="68"/>
      <c r="C15" s="103" t="s">
        <v>79</v>
      </c>
      <c r="D15" s="103"/>
      <c r="E15" s="103"/>
      <c r="F15" s="103"/>
      <c r="G15" s="104"/>
      <c r="H15" s="69"/>
    </row>
    <row r="16" ht="15">
      <c r="A16" s="1" t="s">
        <v>86</v>
      </c>
    </row>
    <row r="19" spans="1:7" ht="15">
      <c r="A19" s="98" t="s">
        <v>60</v>
      </c>
      <c r="B19" s="98"/>
      <c r="C19" s="98"/>
      <c r="D19" s="98"/>
      <c r="E19" s="98"/>
      <c r="F19" s="98"/>
      <c r="G19" s="98"/>
    </row>
    <row r="20" spans="1:7" ht="15">
      <c r="A20" s="98" t="s">
        <v>61</v>
      </c>
      <c r="B20" s="98"/>
      <c r="C20" s="98"/>
      <c r="D20" s="98"/>
      <c r="E20" s="98"/>
      <c r="F20" s="98"/>
      <c r="G20" s="98"/>
    </row>
    <row r="21" spans="1:7" ht="15">
      <c r="A21" s="99" t="s">
        <v>47</v>
      </c>
      <c r="B21" s="99"/>
      <c r="C21" s="99"/>
      <c r="D21" s="99"/>
      <c r="E21" s="99"/>
      <c r="F21" s="99"/>
      <c r="G21" s="99"/>
    </row>
    <row r="22" spans="1:7" ht="15">
      <c r="A22" s="26"/>
      <c r="B22" s="26"/>
      <c r="C22" s="26"/>
      <c r="D22" s="26"/>
      <c r="E22" s="26"/>
      <c r="F22" s="26"/>
      <c r="G22" s="26"/>
    </row>
    <row r="23" spans="1:7" ht="30.75" thickBot="1">
      <c r="A23" s="33" t="s">
        <v>98</v>
      </c>
      <c r="B23" s="14" t="s">
        <v>6</v>
      </c>
      <c r="C23" s="14" t="s">
        <v>41</v>
      </c>
      <c r="D23" s="14" t="s">
        <v>56</v>
      </c>
      <c r="E23" s="14" t="s">
        <v>78</v>
      </c>
      <c r="F23" s="14" t="s">
        <v>77</v>
      </c>
      <c r="G23" s="14" t="s">
        <v>44</v>
      </c>
    </row>
    <row r="24" ht="15">
      <c r="B24" s="70"/>
    </row>
    <row r="25" spans="1:2" ht="15">
      <c r="A25" s="1" t="s">
        <v>27</v>
      </c>
      <c r="B25" s="70"/>
    </row>
    <row r="26" spans="1:7" ht="15">
      <c r="A26" s="71" t="s">
        <v>22</v>
      </c>
      <c r="B26" s="72">
        <f>+1T!E26</f>
        <v>11823986.74</v>
      </c>
      <c r="C26" s="72">
        <f>+2T!E26</f>
        <v>48502555.66</v>
      </c>
      <c r="D26" s="72">
        <f>+3T!E26</f>
        <v>56677355.32</v>
      </c>
      <c r="E26" s="72">
        <f>+4T!E26</f>
        <v>55181574.96000001</v>
      </c>
      <c r="F26" s="73">
        <f>SUM(B26:E26)</f>
        <v>172185472.68</v>
      </c>
      <c r="G26" s="73">
        <f>AVERAGE(B26:E26)</f>
        <v>43046368.17</v>
      </c>
    </row>
    <row r="27" spans="1:7" ht="15">
      <c r="A27" s="71" t="s">
        <v>23</v>
      </c>
      <c r="B27" s="72">
        <f>+1T!E27</f>
        <v>8247780</v>
      </c>
      <c r="C27" s="72">
        <f>+2T!E27</f>
        <v>671510</v>
      </c>
      <c r="D27" s="72">
        <f>+3T!E27</f>
        <v>0</v>
      </c>
      <c r="E27" s="80">
        <f>+4T!E27</f>
        <v>37624693.77</v>
      </c>
      <c r="F27" s="73">
        <f>SUM(B27:E27)</f>
        <v>46543983.77</v>
      </c>
      <c r="G27" s="73">
        <f>AVERAGE(B27:E27)</f>
        <v>11635995.9425</v>
      </c>
    </row>
    <row r="28" spans="1:7" ht="15">
      <c r="A28" s="71" t="s">
        <v>24</v>
      </c>
      <c r="B28" s="72">
        <f>+1T!E28</f>
        <v>127370427.82</v>
      </c>
      <c r="C28" s="72">
        <f>+2T!E28</f>
        <v>0</v>
      </c>
      <c r="D28" s="72">
        <f>+3T!E28</f>
        <v>1181318</v>
      </c>
      <c r="E28" s="80">
        <f>+4T!E28</f>
        <v>22150000</v>
      </c>
      <c r="F28" s="73">
        <f>SUM(B28:E28)</f>
        <v>150701745.82</v>
      </c>
      <c r="G28" s="73">
        <f>AVERAGE(B28:E28)</f>
        <v>37675436.455</v>
      </c>
    </row>
    <row r="29" spans="2:7" ht="15">
      <c r="B29" s="72"/>
      <c r="C29" s="72"/>
      <c r="D29" s="72"/>
      <c r="E29" s="80"/>
      <c r="F29" s="73"/>
      <c r="G29" s="73"/>
    </row>
    <row r="30" spans="1:7" ht="15.75" thickBot="1">
      <c r="A30" s="68" t="s">
        <v>12</v>
      </c>
      <c r="B30" s="35">
        <f>SUM(B26:B28)</f>
        <v>147442194.56</v>
      </c>
      <c r="C30" s="35">
        <f>SUM(C26:C28)</f>
        <v>49174065.66</v>
      </c>
      <c r="D30" s="35">
        <f>SUM(D26:D28)</f>
        <v>57858673.32</v>
      </c>
      <c r="E30" s="35">
        <f>SUM(E26:E28)</f>
        <v>114956268.73000002</v>
      </c>
      <c r="F30" s="74">
        <f>SUM(F26:F28)</f>
        <v>369431202.27</v>
      </c>
      <c r="G30" s="74">
        <f>AVERAGE(B30:E30)</f>
        <v>92357800.5675</v>
      </c>
    </row>
    <row r="31" ht="15">
      <c r="A31" s="1" t="s">
        <v>86</v>
      </c>
    </row>
    <row r="34" spans="1:6" ht="15">
      <c r="A34" s="98" t="s">
        <v>63</v>
      </c>
      <c r="B34" s="98"/>
      <c r="C34" s="98"/>
      <c r="D34" s="98"/>
      <c r="E34" s="98"/>
      <c r="F34" s="98"/>
    </row>
    <row r="35" spans="1:6" ht="15">
      <c r="A35" s="98" t="s">
        <v>28</v>
      </c>
      <c r="B35" s="98"/>
      <c r="C35" s="98"/>
      <c r="D35" s="98"/>
      <c r="E35" s="98"/>
      <c r="F35" s="98"/>
    </row>
    <row r="36" spans="1:6" ht="15">
      <c r="A36" s="99" t="s">
        <v>47</v>
      </c>
      <c r="B36" s="99"/>
      <c r="C36" s="99"/>
      <c r="D36" s="99"/>
      <c r="E36" s="99"/>
      <c r="F36" s="99"/>
    </row>
    <row r="37" spans="1:6" ht="15">
      <c r="A37" s="27"/>
      <c r="B37" s="27"/>
      <c r="C37" s="27"/>
      <c r="D37" s="27"/>
      <c r="E37" s="27"/>
      <c r="F37" s="27"/>
    </row>
    <row r="38" spans="1:6" ht="15.75" thickBot="1">
      <c r="A38" s="3" t="s">
        <v>9</v>
      </c>
      <c r="B38" s="3" t="s">
        <v>6</v>
      </c>
      <c r="C38" s="3" t="s">
        <v>41</v>
      </c>
      <c r="D38" s="3" t="s">
        <v>56</v>
      </c>
      <c r="E38" s="3" t="s">
        <v>78</v>
      </c>
      <c r="F38" s="14" t="s">
        <v>77</v>
      </c>
    </row>
    <row r="40" spans="1:6" ht="15">
      <c r="A40" s="29" t="s">
        <v>31</v>
      </c>
      <c r="B40" s="72">
        <f>+1T!E40</f>
        <v>11823986.74</v>
      </c>
      <c r="C40" s="72">
        <f>+2T!E40</f>
        <v>48502555.66</v>
      </c>
      <c r="D40" s="72">
        <f>+3T!E40</f>
        <v>56677355.32</v>
      </c>
      <c r="E40" s="72">
        <f>+4T!E40</f>
        <v>55181574.96000001</v>
      </c>
      <c r="F40" s="72">
        <f>SUM(B40:E40)</f>
        <v>172185472.68</v>
      </c>
    </row>
    <row r="41" spans="1:6" ht="15">
      <c r="A41" s="29" t="s">
        <v>32</v>
      </c>
      <c r="B41" s="72">
        <f>+1T!E41</f>
        <v>5992500</v>
      </c>
      <c r="C41" s="86">
        <f>+2T!E41</f>
        <v>0</v>
      </c>
      <c r="D41" s="72">
        <f>+3T!E41</f>
        <v>0</v>
      </c>
      <c r="E41" s="80">
        <f>+4T!E41</f>
        <v>0</v>
      </c>
      <c r="F41" s="72">
        <f aca="true" t="shared" si="0" ref="F41:F52">SUM(B41:E41)</f>
        <v>5992500</v>
      </c>
    </row>
    <row r="42" spans="1:6" ht="15">
      <c r="A42" s="29" t="s">
        <v>33</v>
      </c>
      <c r="B42" s="72">
        <f>+1T!E42</f>
        <v>999980</v>
      </c>
      <c r="C42" s="86">
        <f>+2T!E42</f>
        <v>0</v>
      </c>
      <c r="D42" s="72">
        <f>+3T!E42</f>
        <v>0</v>
      </c>
      <c r="E42" s="80">
        <f>+4T!E42</f>
        <v>0</v>
      </c>
      <c r="F42" s="72">
        <f t="shared" si="0"/>
        <v>999980</v>
      </c>
    </row>
    <row r="43" spans="1:6" ht="15">
      <c r="A43" s="29" t="s">
        <v>34</v>
      </c>
      <c r="B43" s="72">
        <f>+1T!E43</f>
        <v>1255300</v>
      </c>
      <c r="C43" s="86">
        <f>+2T!E43</f>
        <v>0</v>
      </c>
      <c r="D43" s="72">
        <f>+3T!E43</f>
        <v>0</v>
      </c>
      <c r="E43" s="80">
        <f>+4T!E43</f>
        <v>25528676.24</v>
      </c>
      <c r="F43" s="72">
        <f t="shared" si="0"/>
        <v>26783976.24</v>
      </c>
    </row>
    <row r="44" spans="1:6" ht="15">
      <c r="A44" s="29" t="s">
        <v>35</v>
      </c>
      <c r="B44" s="72">
        <f>+1T!E44</f>
        <v>29625811</v>
      </c>
      <c r="C44" s="86">
        <f>+2T!E44</f>
        <v>0</v>
      </c>
      <c r="D44" s="72">
        <f>+3T!E44</f>
        <v>0</v>
      </c>
      <c r="E44" s="80">
        <f>+4T!E44</f>
        <v>0</v>
      </c>
      <c r="F44" s="72">
        <f t="shared" si="0"/>
        <v>29625811</v>
      </c>
    </row>
    <row r="45" spans="1:6" ht="15">
      <c r="A45" s="29" t="s">
        <v>36</v>
      </c>
      <c r="B45" s="72">
        <f>+1T!E45</f>
        <v>97744616.82</v>
      </c>
      <c r="C45" s="86">
        <f>+2T!E45</f>
        <v>0</v>
      </c>
      <c r="D45" s="72">
        <f>+3T!E45</f>
        <v>0</v>
      </c>
      <c r="E45" s="80">
        <f>+4T!E45</f>
        <v>0</v>
      </c>
      <c r="F45" s="72">
        <f t="shared" si="0"/>
        <v>97744616.82</v>
      </c>
    </row>
    <row r="46" spans="1:6" ht="15">
      <c r="A46" s="29" t="s">
        <v>53</v>
      </c>
      <c r="B46" s="72">
        <f>+1T!E46</f>
        <v>0</v>
      </c>
      <c r="C46" s="86">
        <f>+2T!E46</f>
        <v>671510</v>
      </c>
      <c r="D46" s="72">
        <f>+3T!E46</f>
        <v>0</v>
      </c>
      <c r="E46" s="80">
        <f>+4T!E46</f>
        <v>0</v>
      </c>
      <c r="F46" s="72">
        <f t="shared" si="0"/>
        <v>671510</v>
      </c>
    </row>
    <row r="47" spans="1:6" ht="15">
      <c r="A47" s="72" t="s">
        <v>89</v>
      </c>
      <c r="B47" s="72">
        <f>+1T!E47</f>
        <v>0</v>
      </c>
      <c r="C47" s="86">
        <f>+2T!E47</f>
        <v>0</v>
      </c>
      <c r="D47" s="72">
        <f>+3T!E47</f>
        <v>1181318</v>
      </c>
      <c r="E47" s="80">
        <f>+4T!E47</f>
        <v>1150000</v>
      </c>
      <c r="F47" s="72">
        <f t="shared" si="0"/>
        <v>2331318</v>
      </c>
    </row>
    <row r="48" spans="1:6" ht="15">
      <c r="A48" s="80" t="s">
        <v>90</v>
      </c>
      <c r="B48" s="80">
        <f>+1T!E48</f>
        <v>0</v>
      </c>
      <c r="C48" s="86">
        <f>+2T!E48</f>
        <v>0</v>
      </c>
      <c r="D48" s="80">
        <f>+3T!E48</f>
        <v>0</v>
      </c>
      <c r="E48" s="80">
        <f>+4T!E48</f>
        <v>21000000</v>
      </c>
      <c r="F48" s="80">
        <f>SUM(B48:E48)</f>
        <v>21000000</v>
      </c>
    </row>
    <row r="49" spans="1:6" ht="15">
      <c r="A49" s="80" t="s">
        <v>91</v>
      </c>
      <c r="B49" s="80">
        <f>+1T!E49</f>
        <v>0</v>
      </c>
      <c r="C49" s="86">
        <f>+2T!E49</f>
        <v>0</v>
      </c>
      <c r="D49" s="80">
        <f>+3T!E49</f>
        <v>0</v>
      </c>
      <c r="E49" s="80">
        <f>+4T!E49</f>
        <v>7892855.33</v>
      </c>
      <c r="F49" s="80">
        <f t="shared" si="0"/>
        <v>7892855.33</v>
      </c>
    </row>
    <row r="50" spans="1:6" ht="15">
      <c r="A50" s="80" t="s">
        <v>92</v>
      </c>
      <c r="B50" s="80">
        <f>+1T!E50</f>
        <v>0</v>
      </c>
      <c r="C50" s="86">
        <f>+2T!E50</f>
        <v>0</v>
      </c>
      <c r="D50" s="80">
        <f>+3T!E50</f>
        <v>0</v>
      </c>
      <c r="E50" s="80">
        <f>+4T!E50</f>
        <v>2990890</v>
      </c>
      <c r="F50" s="80">
        <f t="shared" si="0"/>
        <v>2990890</v>
      </c>
    </row>
    <row r="51" spans="1:6" ht="15">
      <c r="A51" s="80" t="s">
        <v>93</v>
      </c>
      <c r="B51" s="80">
        <f>+1T!E51</f>
        <v>0</v>
      </c>
      <c r="C51" s="86">
        <f>+2T!E51</f>
        <v>0</v>
      </c>
      <c r="D51" s="80">
        <f>+3T!E51</f>
        <v>0</v>
      </c>
      <c r="E51" s="80">
        <f>+4T!E51</f>
        <v>1019236</v>
      </c>
      <c r="F51" s="80">
        <f t="shared" si="0"/>
        <v>1019236</v>
      </c>
    </row>
    <row r="52" spans="1:6" ht="15">
      <c r="A52" s="80" t="s">
        <v>94</v>
      </c>
      <c r="B52" s="80">
        <f>+1T!E52</f>
        <v>0</v>
      </c>
      <c r="C52" s="86">
        <f>+2T!E52</f>
        <v>0</v>
      </c>
      <c r="D52" s="80">
        <f>+3T!E52</f>
        <v>0</v>
      </c>
      <c r="E52" s="80">
        <f>+4T!E52</f>
        <v>193036</v>
      </c>
      <c r="F52" s="80">
        <f t="shared" si="0"/>
        <v>193036</v>
      </c>
    </row>
    <row r="53" spans="2:6" ht="15">
      <c r="B53" s="72"/>
      <c r="C53" s="72"/>
      <c r="D53" s="72"/>
      <c r="E53" s="72"/>
      <c r="F53" s="72"/>
    </row>
    <row r="54" spans="1:6" ht="15.75" thickBot="1">
      <c r="A54" s="8" t="s">
        <v>12</v>
      </c>
      <c r="B54" s="23">
        <f>SUM(B40:B53)</f>
        <v>147442194.56</v>
      </c>
      <c r="C54" s="23">
        <f>SUM(C40:C53)</f>
        <v>49174065.66</v>
      </c>
      <c r="D54" s="23">
        <f>SUM(D40:D53)</f>
        <v>57858673.32</v>
      </c>
      <c r="E54" s="23">
        <f>SUM(E40:E53)</f>
        <v>114956268.53</v>
      </c>
      <c r="F54" s="23">
        <f>SUM(F40:F53)</f>
        <v>369431202.07</v>
      </c>
    </row>
    <row r="55" ht="15.75" thickTop="1">
      <c r="A55" s="1" t="s">
        <v>86</v>
      </c>
    </row>
    <row r="58" spans="1:6" ht="15">
      <c r="A58" s="98" t="s">
        <v>64</v>
      </c>
      <c r="B58" s="98"/>
      <c r="C58" s="98"/>
      <c r="D58" s="98"/>
      <c r="E58" s="98"/>
      <c r="F58" s="98"/>
    </row>
    <row r="59" spans="1:6" ht="15">
      <c r="A59" s="98" t="s">
        <v>15</v>
      </c>
      <c r="B59" s="98"/>
      <c r="C59" s="98"/>
      <c r="D59" s="98"/>
      <c r="E59" s="98"/>
      <c r="F59" s="98"/>
    </row>
    <row r="60" spans="1:6" ht="15">
      <c r="A60" s="99" t="s">
        <v>47</v>
      </c>
      <c r="B60" s="99"/>
      <c r="C60" s="99"/>
      <c r="D60" s="99"/>
      <c r="E60" s="99"/>
      <c r="F60" s="99"/>
    </row>
    <row r="61" spans="1:6" ht="15">
      <c r="A61" s="26"/>
      <c r="B61" s="26"/>
      <c r="C61" s="26"/>
      <c r="D61" s="26"/>
      <c r="E61" s="26"/>
      <c r="F61" s="26"/>
    </row>
    <row r="62" spans="1:6" ht="15.75" thickBot="1">
      <c r="A62" s="68" t="s">
        <v>9</v>
      </c>
      <c r="B62" s="14" t="s">
        <v>6</v>
      </c>
      <c r="C62" s="14" t="s">
        <v>41</v>
      </c>
      <c r="D62" s="14" t="s">
        <v>56</v>
      </c>
      <c r="E62" s="14" t="s">
        <v>78</v>
      </c>
      <c r="F62" s="14" t="s">
        <v>77</v>
      </c>
    </row>
    <row r="64" spans="1:6" ht="15">
      <c r="A64" s="1" t="s">
        <v>65</v>
      </c>
      <c r="B64" s="72">
        <f>+1T!E64</f>
        <v>130244433.11</v>
      </c>
      <c r="C64" s="72">
        <f>+2T!E64</f>
        <v>1794618.550000012</v>
      </c>
      <c r="D64" s="72">
        <f>+3T!E64</f>
        <v>15934651.38000001</v>
      </c>
      <c r="E64" s="72">
        <f>+4T!E64</f>
        <v>17245653</v>
      </c>
      <c r="F64" s="73">
        <f>B64</f>
        <v>130244433.11</v>
      </c>
    </row>
    <row r="65" spans="1:6" ht="15">
      <c r="A65" s="1" t="s">
        <v>16</v>
      </c>
      <c r="B65" s="72">
        <f>+1T!E65</f>
        <v>18992380</v>
      </c>
      <c r="C65" s="72">
        <f>+2T!E65</f>
        <v>63309488.489999995</v>
      </c>
      <c r="D65" s="72">
        <f>+3T!E65</f>
        <v>61629138.5</v>
      </c>
      <c r="E65" s="80">
        <f>+4T!E65</f>
        <v>452776790</v>
      </c>
      <c r="F65" s="73">
        <f>SUM(B65:E65)</f>
        <v>596707796.99</v>
      </c>
    </row>
    <row r="66" spans="1:7" ht="15">
      <c r="A66" s="1" t="s">
        <v>17</v>
      </c>
      <c r="B66" s="72">
        <f>+1T!E66</f>
        <v>149236813.11</v>
      </c>
      <c r="C66" s="72">
        <f>+2T!E66</f>
        <v>65104107.04000001</v>
      </c>
      <c r="D66" s="72">
        <f>+3T!E66</f>
        <v>77563789.88000001</v>
      </c>
      <c r="E66" s="80">
        <f>+4T!E66</f>
        <v>470022443</v>
      </c>
      <c r="F66" s="73">
        <f>SUM(F64:F65)</f>
        <v>726952230.1</v>
      </c>
      <c r="G66" s="75"/>
    </row>
    <row r="67" spans="1:6" ht="15">
      <c r="A67" s="1" t="s">
        <v>18</v>
      </c>
      <c r="B67" s="72">
        <f>+1T!E67</f>
        <v>147442194.56</v>
      </c>
      <c r="C67" s="72">
        <f>+2T!E67</f>
        <v>49174065.66</v>
      </c>
      <c r="D67" s="72">
        <f>+3T!E67</f>
        <v>57858673.32</v>
      </c>
      <c r="E67" s="80">
        <f>+4T!E67</f>
        <v>114956268.73</v>
      </c>
      <c r="F67" s="73">
        <f>SUM(B67:E67)</f>
        <v>369431202.27</v>
      </c>
    </row>
    <row r="68" spans="1:7" ht="15">
      <c r="A68" s="9" t="s">
        <v>19</v>
      </c>
      <c r="B68" s="76">
        <f>+1T!E68</f>
        <v>1794618.550000012</v>
      </c>
      <c r="C68" s="76">
        <f>+2T!E68</f>
        <v>15930041.38000001</v>
      </c>
      <c r="D68" s="72">
        <f>+3T!E68</f>
        <v>19705116.56000001</v>
      </c>
      <c r="E68" s="80">
        <f>+4T!E68</f>
        <v>355066174.27</v>
      </c>
      <c r="F68" s="77">
        <f>+F66-F67</f>
        <v>357521027.83000004</v>
      </c>
      <c r="G68" s="9"/>
    </row>
    <row r="69" spans="1:7" ht="15.75" thickBot="1">
      <c r="A69" s="69"/>
      <c r="B69" s="78"/>
      <c r="C69" s="78"/>
      <c r="D69" s="78"/>
      <c r="E69" s="78"/>
      <c r="F69" s="69"/>
      <c r="G69" s="9"/>
    </row>
    <row r="70" ht="15">
      <c r="A70" s="1" t="s">
        <v>86</v>
      </c>
    </row>
    <row r="74" ht="15">
      <c r="A74" s="94" t="s">
        <v>95</v>
      </c>
    </row>
    <row r="75" ht="15">
      <c r="A75" s="94" t="s">
        <v>96</v>
      </c>
    </row>
    <row r="76" ht="15">
      <c r="A76" s="94" t="s">
        <v>97</v>
      </c>
    </row>
  </sheetData>
  <sheetProtection/>
  <mergeCells count="13">
    <mergeCell ref="A60:F60"/>
    <mergeCell ref="A21:G21"/>
    <mergeCell ref="A34:F34"/>
    <mergeCell ref="A35:F35"/>
    <mergeCell ref="A36:F36"/>
    <mergeCell ref="A58:F58"/>
    <mergeCell ref="A59:F59"/>
    <mergeCell ref="A1:B1"/>
    <mergeCell ref="A8:H8"/>
    <mergeCell ref="A9:H9"/>
    <mergeCell ref="C15:G15"/>
    <mergeCell ref="A19:G19"/>
    <mergeCell ref="A20:G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Catherine</cp:lastModifiedBy>
  <cp:lastPrinted>2012-07-10T14:23:14Z</cp:lastPrinted>
  <dcterms:created xsi:type="dcterms:W3CDTF">2011-03-10T14:40:05Z</dcterms:created>
  <dcterms:modified xsi:type="dcterms:W3CDTF">2013-02-28T16:46:20Z</dcterms:modified>
  <cp:category/>
  <cp:version/>
  <cp:contentType/>
  <cp:contentStatus/>
</cp:coreProperties>
</file>