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4040" windowHeight="10410" tabRatio="549"/>
  </bookViews>
  <sheets>
    <sheet name="1T" sheetId="15" r:id="rId1"/>
    <sheet name="1T (Ajustado)" sheetId="14" r:id="rId2"/>
    <sheet name="2T" sheetId="13" r:id="rId3"/>
    <sheet name="2T (Ajustado)" sheetId="21" r:id="rId4"/>
    <sheet name="3T" sheetId="17" r:id="rId5"/>
    <sheet name="4T" sheetId="19" r:id="rId6"/>
    <sheet name="Semestral" sheetId="16" r:id="rId7"/>
    <sheet name="3T Acumulado" sheetId="18" r:id="rId8"/>
    <sheet name="Anual" sheetId="20" r:id="rId9"/>
  </sheets>
  <definedNames>
    <definedName name="_xlnm.Print_Area" localSheetId="0">'1T'!$A$2:$F$98</definedName>
    <definedName name="_xlnm.Print_Area" localSheetId="1">'1T (Ajustado)'!$A$9:$F$98</definedName>
    <definedName name="_xlnm.Print_Area" localSheetId="2">'2T'!$A$8:$F$98</definedName>
  </definedNames>
  <calcPr calcId="145621"/>
</workbook>
</file>

<file path=xl/calcChain.xml><?xml version="1.0" encoding="utf-8"?>
<calcChain xmlns="http://schemas.openxmlformats.org/spreadsheetml/2006/main">
  <c r="C81" i="19" l="1"/>
  <c r="D81" i="19"/>
  <c r="B81" i="19"/>
  <c r="D34" i="20" l="1"/>
  <c r="E34" i="20"/>
  <c r="D35" i="20"/>
  <c r="E35" i="20"/>
  <c r="C35" i="20"/>
  <c r="C34" i="20"/>
  <c r="D22" i="20"/>
  <c r="E22" i="20"/>
  <c r="D23" i="20"/>
  <c r="E23" i="20"/>
  <c r="C23" i="20"/>
  <c r="C22" i="20"/>
  <c r="D34" i="18"/>
  <c r="E34" i="18"/>
  <c r="F34" i="18"/>
  <c r="D35" i="18"/>
  <c r="E35" i="18"/>
  <c r="F35" i="18"/>
  <c r="C35" i="18"/>
  <c r="C34" i="18"/>
  <c r="D22" i="18"/>
  <c r="E22" i="18"/>
  <c r="F22" i="18"/>
  <c r="D23" i="18"/>
  <c r="E23" i="18"/>
  <c r="F23" i="18"/>
  <c r="C23" i="18"/>
  <c r="C22" i="18"/>
  <c r="D34" i="16"/>
  <c r="E34" i="16"/>
  <c r="D35" i="16"/>
  <c r="E35" i="16"/>
  <c r="C35" i="16"/>
  <c r="C34" i="16"/>
  <c r="D22" i="16"/>
  <c r="E22" i="16"/>
  <c r="D23" i="16"/>
  <c r="E23" i="16"/>
  <c r="C23" i="16"/>
  <c r="C22" i="16"/>
  <c r="D34" i="19"/>
  <c r="E34" i="19"/>
  <c r="D35" i="19"/>
  <c r="E35" i="19"/>
  <c r="C35" i="19"/>
  <c r="C34" i="19"/>
  <c r="D22" i="19"/>
  <c r="E22" i="19"/>
  <c r="D23" i="19"/>
  <c r="E23" i="19"/>
  <c r="C23" i="19"/>
  <c r="C22" i="19"/>
  <c r="D34" i="17"/>
  <c r="E34" i="17"/>
  <c r="F34" i="17"/>
  <c r="D35" i="17"/>
  <c r="E35" i="17"/>
  <c r="F35" i="17"/>
  <c r="C35" i="17"/>
  <c r="C34" i="17"/>
  <c r="D22" i="17"/>
  <c r="E22" i="17"/>
  <c r="F22" i="17"/>
  <c r="D23" i="17"/>
  <c r="E23" i="17"/>
  <c r="F23" i="17"/>
  <c r="C23" i="17"/>
  <c r="C22" i="17"/>
  <c r="D34" i="21"/>
  <c r="E34" i="21"/>
  <c r="F34" i="21"/>
  <c r="D35" i="21"/>
  <c r="E35" i="21"/>
  <c r="F35" i="21"/>
  <c r="C35" i="21"/>
  <c r="C34" i="21"/>
  <c r="D22" i="21"/>
  <c r="E22" i="21"/>
  <c r="F22" i="21"/>
  <c r="D23" i="21"/>
  <c r="E23" i="21"/>
  <c r="F23" i="21"/>
  <c r="C23" i="21"/>
  <c r="C22" i="21"/>
  <c r="D34" i="13"/>
  <c r="E34" i="13"/>
  <c r="F34" i="13"/>
  <c r="D35" i="13"/>
  <c r="E35" i="13"/>
  <c r="F35" i="13"/>
  <c r="C35" i="13"/>
  <c r="C34" i="13"/>
  <c r="D23" i="13"/>
  <c r="E23" i="13"/>
  <c r="F23" i="13"/>
  <c r="C23" i="13"/>
  <c r="D22" i="13"/>
  <c r="E22" i="13"/>
  <c r="F22" i="13"/>
  <c r="C22" i="13"/>
  <c r="D35" i="14"/>
  <c r="E35" i="14"/>
  <c r="F35" i="14"/>
  <c r="C35" i="14"/>
  <c r="D34" i="14"/>
  <c r="E34" i="14"/>
  <c r="F34" i="14"/>
  <c r="C34" i="14"/>
  <c r="D23" i="14"/>
  <c r="E23" i="14"/>
  <c r="F23" i="14"/>
  <c r="C23" i="14"/>
  <c r="D22" i="14"/>
  <c r="E22" i="14"/>
  <c r="F22" i="14"/>
  <c r="C22" i="14"/>
  <c r="D35" i="15" l="1"/>
  <c r="E35" i="15"/>
  <c r="F35" i="15"/>
  <c r="C35" i="15"/>
  <c r="D34" i="15"/>
  <c r="E34" i="15"/>
  <c r="F34" i="15"/>
  <c r="C34" i="15"/>
  <c r="D23" i="15"/>
  <c r="E23" i="15"/>
  <c r="F23" i="15"/>
  <c r="C23" i="15"/>
  <c r="D22" i="15"/>
  <c r="E22" i="15"/>
  <c r="F22" i="15"/>
  <c r="C22" i="15"/>
  <c r="E70" i="20" l="1"/>
  <c r="E75" i="20"/>
  <c r="E78" i="20"/>
  <c r="E79" i="20"/>
  <c r="E69" i="20"/>
  <c r="E59" i="20"/>
  <c r="D96" i="20" l="1"/>
  <c r="D95" i="20"/>
  <c r="D94" i="20"/>
  <c r="D93" i="20"/>
  <c r="D92" i="20"/>
  <c r="D79" i="20"/>
  <c r="D78" i="20"/>
  <c r="D77" i="20"/>
  <c r="D76" i="20"/>
  <c r="D75" i="20"/>
  <c r="D74" i="20"/>
  <c r="D73" i="20"/>
  <c r="D72" i="20"/>
  <c r="D71" i="20"/>
  <c r="D70" i="20"/>
  <c r="D69" i="20"/>
  <c r="E14" i="20"/>
  <c r="D93" i="18"/>
  <c r="D94" i="18"/>
  <c r="D95" i="18"/>
  <c r="D96" i="18"/>
  <c r="D92" i="18"/>
  <c r="D70" i="18"/>
  <c r="D71" i="18"/>
  <c r="D72" i="18"/>
  <c r="D73" i="18"/>
  <c r="D74" i="18"/>
  <c r="D75" i="18"/>
  <c r="D76" i="18"/>
  <c r="D77" i="18"/>
  <c r="D78" i="18"/>
  <c r="D79" i="18"/>
  <c r="D69" i="18"/>
  <c r="E14" i="18"/>
  <c r="C93" i="16"/>
  <c r="C95" i="16"/>
  <c r="C70" i="16"/>
  <c r="C71" i="16"/>
  <c r="C72" i="16"/>
  <c r="C73" i="16"/>
  <c r="C74" i="16"/>
  <c r="C75" i="16"/>
  <c r="C76" i="16"/>
  <c r="C77" i="16"/>
  <c r="C78" i="16"/>
  <c r="C79" i="16"/>
  <c r="C69" i="16"/>
  <c r="C55" i="16"/>
  <c r="C56" i="16"/>
  <c r="C57" i="16"/>
  <c r="C58" i="16"/>
  <c r="C54" i="16"/>
  <c r="C48" i="16"/>
  <c r="C49" i="16"/>
  <c r="C50" i="16"/>
  <c r="C51" i="16"/>
  <c r="C47" i="16"/>
  <c r="D15" i="16"/>
  <c r="D16" i="16"/>
  <c r="D17" i="16"/>
  <c r="D18" i="16"/>
  <c r="D19" i="16"/>
  <c r="D20" i="16"/>
  <c r="D21" i="16"/>
  <c r="D26" i="16"/>
  <c r="D27" i="16"/>
  <c r="D28" i="16"/>
  <c r="D29" i="16"/>
  <c r="D30" i="16"/>
  <c r="D31" i="16"/>
  <c r="D32" i="16"/>
  <c r="D33" i="16"/>
  <c r="D14" i="16"/>
  <c r="C81" i="17"/>
  <c r="D81" i="17"/>
  <c r="E81" i="17"/>
  <c r="B81" i="17"/>
  <c r="E72" i="17"/>
  <c r="E73" i="17"/>
  <c r="E74" i="17"/>
  <c r="E76" i="17"/>
  <c r="E77" i="17"/>
  <c r="E71" i="17"/>
  <c r="F15" i="17"/>
  <c r="E15" i="20" s="1"/>
  <c r="F16" i="17"/>
  <c r="E16" i="20" s="1"/>
  <c r="F17" i="17"/>
  <c r="E17" i="20" s="1"/>
  <c r="F18" i="17"/>
  <c r="E18" i="20" s="1"/>
  <c r="F19" i="17"/>
  <c r="E19" i="20" s="1"/>
  <c r="F20" i="17"/>
  <c r="E20" i="20" s="1"/>
  <c r="F21" i="17"/>
  <c r="E21" i="20" s="1"/>
  <c r="F25" i="17"/>
  <c r="F26" i="17"/>
  <c r="E26" i="20" s="1"/>
  <c r="F27" i="17"/>
  <c r="E27" i="20" s="1"/>
  <c r="F28" i="17"/>
  <c r="E28" i="20" s="1"/>
  <c r="F29" i="17"/>
  <c r="E29" i="20" s="1"/>
  <c r="F30" i="17"/>
  <c r="E30" i="20" s="1"/>
  <c r="F31" i="17"/>
  <c r="E31" i="20" s="1"/>
  <c r="F32" i="17"/>
  <c r="E32" i="20" s="1"/>
  <c r="F33" i="17"/>
  <c r="E33" i="20" s="1"/>
  <c r="F14" i="17"/>
  <c r="E95" i="21"/>
  <c r="E93" i="21"/>
  <c r="B92" i="21"/>
  <c r="B94" i="21" s="1"/>
  <c r="B96" i="21" s="1"/>
  <c r="C92" i="21" s="1"/>
  <c r="C94" i="21" s="1"/>
  <c r="C96" i="21" s="1"/>
  <c r="D92" i="21" s="1"/>
  <c r="D94" i="21" s="1"/>
  <c r="D96" i="21" s="1"/>
  <c r="D81" i="21"/>
  <c r="C81" i="21"/>
  <c r="B81" i="21"/>
  <c r="E77" i="21"/>
  <c r="E76" i="21"/>
  <c r="E74" i="21"/>
  <c r="E73" i="21"/>
  <c r="E72" i="21"/>
  <c r="E71" i="21"/>
  <c r="E81" i="21" s="1"/>
  <c r="D59" i="21"/>
  <c r="C59" i="21"/>
  <c r="B59" i="21"/>
  <c r="E59" i="21"/>
  <c r="D52" i="21"/>
  <c r="C52" i="21"/>
  <c r="B52" i="21"/>
  <c r="E51" i="21"/>
  <c r="E50" i="21"/>
  <c r="E49" i="21"/>
  <c r="E48" i="21"/>
  <c r="E47" i="21"/>
  <c r="E52" i="21" s="1"/>
  <c r="C81" i="14"/>
  <c r="D81" i="14"/>
  <c r="E81" i="14"/>
  <c r="B81" i="14"/>
  <c r="E32" i="18" l="1"/>
  <c r="E30" i="18"/>
  <c r="E28" i="18"/>
  <c r="E26" i="18"/>
  <c r="E21" i="18"/>
  <c r="E19" i="18"/>
  <c r="E17" i="18"/>
  <c r="E15" i="18"/>
  <c r="E33" i="18"/>
  <c r="E31" i="18"/>
  <c r="E29" i="18"/>
  <c r="E27" i="18"/>
  <c r="E20" i="18"/>
  <c r="E18" i="18"/>
  <c r="E16" i="18"/>
  <c r="E92" i="21"/>
  <c r="E94" i="21" l="1"/>
  <c r="C92" i="16"/>
  <c r="B96" i="20"/>
  <c r="C95" i="20"/>
  <c r="B95" i="20"/>
  <c r="B94" i="20"/>
  <c r="C93" i="20"/>
  <c r="B93" i="20"/>
  <c r="B92" i="20"/>
  <c r="F92" i="20" s="1"/>
  <c r="C79" i="20"/>
  <c r="B79" i="20"/>
  <c r="C78" i="20"/>
  <c r="B78" i="20"/>
  <c r="C77" i="20"/>
  <c r="B77" i="20"/>
  <c r="C76" i="20"/>
  <c r="B76" i="20"/>
  <c r="C75" i="20"/>
  <c r="B75" i="20"/>
  <c r="C74" i="20"/>
  <c r="B74" i="20"/>
  <c r="C73" i="20"/>
  <c r="B73" i="20"/>
  <c r="C72" i="20"/>
  <c r="B72" i="20"/>
  <c r="C71" i="20"/>
  <c r="B71" i="20"/>
  <c r="C70" i="20"/>
  <c r="B70" i="20"/>
  <c r="B81" i="20" s="1"/>
  <c r="C69" i="20"/>
  <c r="C81" i="20" s="1"/>
  <c r="B69" i="20"/>
  <c r="C58" i="20"/>
  <c r="B58" i="20"/>
  <c r="C57" i="20"/>
  <c r="B57" i="20"/>
  <c r="C56" i="20"/>
  <c r="B56" i="20"/>
  <c r="C55" i="20"/>
  <c r="B55" i="20"/>
  <c r="C54" i="20"/>
  <c r="B54" i="20"/>
  <c r="B59" i="20" s="1"/>
  <c r="C51" i="20"/>
  <c r="B51" i="20"/>
  <c r="C50" i="20"/>
  <c r="B50" i="20"/>
  <c r="C49" i="20"/>
  <c r="B49" i="20"/>
  <c r="C48" i="20"/>
  <c r="B48" i="20"/>
  <c r="C47" i="20"/>
  <c r="B47" i="20"/>
  <c r="B52" i="20" s="1"/>
  <c r="B96" i="18"/>
  <c r="C95" i="18"/>
  <c r="B95" i="18"/>
  <c r="B94" i="18"/>
  <c r="C93" i="18"/>
  <c r="B93" i="18"/>
  <c r="B92" i="18"/>
  <c r="E92" i="18" s="1"/>
  <c r="C79" i="18"/>
  <c r="B79" i="18"/>
  <c r="C78" i="18"/>
  <c r="B78" i="18"/>
  <c r="C77" i="18"/>
  <c r="B77" i="18"/>
  <c r="C76" i="18"/>
  <c r="B76" i="18"/>
  <c r="C75" i="18"/>
  <c r="B75" i="18"/>
  <c r="C74" i="18"/>
  <c r="B74" i="18"/>
  <c r="C73" i="18"/>
  <c r="B73" i="18"/>
  <c r="C72" i="18"/>
  <c r="B72" i="18"/>
  <c r="C71" i="18"/>
  <c r="B71" i="18"/>
  <c r="C70" i="18"/>
  <c r="B70" i="18"/>
  <c r="C69" i="18"/>
  <c r="B69" i="18"/>
  <c r="C81" i="16"/>
  <c r="B70" i="16"/>
  <c r="D70" i="16" s="1"/>
  <c r="B71" i="16"/>
  <c r="D71" i="16" s="1"/>
  <c r="B72" i="16"/>
  <c r="D72" i="16" s="1"/>
  <c r="B73" i="16"/>
  <c r="D73" i="16" s="1"/>
  <c r="B74" i="16"/>
  <c r="D74" i="16" s="1"/>
  <c r="B75" i="16"/>
  <c r="D75" i="16" s="1"/>
  <c r="B76" i="16"/>
  <c r="D76" i="16" s="1"/>
  <c r="B77" i="16"/>
  <c r="D77" i="16" s="1"/>
  <c r="B78" i="16"/>
  <c r="D78" i="16" s="1"/>
  <c r="B79" i="16"/>
  <c r="D79" i="16" s="1"/>
  <c r="B69" i="16"/>
  <c r="C81" i="13"/>
  <c r="D81" i="13"/>
  <c r="E81" i="13"/>
  <c r="B81" i="13"/>
  <c r="E76" i="15"/>
  <c r="E74" i="15"/>
  <c r="E76" i="14"/>
  <c r="E77" i="14"/>
  <c r="E76" i="13"/>
  <c r="E77" i="13"/>
  <c r="E72" i="13"/>
  <c r="E71" i="13"/>
  <c r="F79" i="20"/>
  <c r="F75" i="20"/>
  <c r="D81" i="20"/>
  <c r="E93" i="19"/>
  <c r="E93" i="20" s="1"/>
  <c r="E77" i="19"/>
  <c r="E77" i="20" s="1"/>
  <c r="E81" i="20" s="1"/>
  <c r="E76" i="19"/>
  <c r="E76" i="20" s="1"/>
  <c r="E75" i="19"/>
  <c r="E74" i="19"/>
  <c r="E74" i="20" s="1"/>
  <c r="E73" i="19"/>
  <c r="E73" i="20" s="1"/>
  <c r="E72" i="19"/>
  <c r="E72" i="20" s="1"/>
  <c r="E71" i="19"/>
  <c r="E71" i="20" s="1"/>
  <c r="F71" i="20" s="1"/>
  <c r="E69" i="19"/>
  <c r="D59" i="19"/>
  <c r="C59" i="19"/>
  <c r="B59" i="19"/>
  <c r="E58" i="19"/>
  <c r="E58" i="20" s="1"/>
  <c r="E57" i="19"/>
  <c r="E57" i="20" s="1"/>
  <c r="E56" i="19"/>
  <c r="E56" i="20" s="1"/>
  <c r="E55" i="19"/>
  <c r="E55" i="20" s="1"/>
  <c r="E54" i="19"/>
  <c r="D52" i="19"/>
  <c r="C52" i="19"/>
  <c r="B52" i="19"/>
  <c r="E51" i="19"/>
  <c r="E51" i="20" s="1"/>
  <c r="E50" i="19"/>
  <c r="E50" i="20" s="1"/>
  <c r="E49" i="19"/>
  <c r="E49" i="20" s="1"/>
  <c r="E48" i="19"/>
  <c r="E48" i="20" s="1"/>
  <c r="E47" i="19"/>
  <c r="F33" i="19"/>
  <c r="F33" i="20" s="1"/>
  <c r="F32" i="19"/>
  <c r="F32" i="20" s="1"/>
  <c r="F31" i="19"/>
  <c r="F31" i="20" s="1"/>
  <c r="F30" i="19"/>
  <c r="F30" i="20" s="1"/>
  <c r="F29" i="19"/>
  <c r="F29" i="20" s="1"/>
  <c r="F28" i="19"/>
  <c r="F28" i="20" s="1"/>
  <c r="F27" i="19"/>
  <c r="F26" i="19"/>
  <c r="F21" i="19"/>
  <c r="F21" i="20" s="1"/>
  <c r="F20" i="19"/>
  <c r="F20" i="20" s="1"/>
  <c r="F19" i="19"/>
  <c r="F19" i="20" s="1"/>
  <c r="F18" i="19"/>
  <c r="F18" i="20" s="1"/>
  <c r="F17" i="19"/>
  <c r="F17" i="20" s="1"/>
  <c r="F16" i="19"/>
  <c r="F16" i="20" s="1"/>
  <c r="F15" i="19"/>
  <c r="F14" i="19"/>
  <c r="F93" i="20" l="1"/>
  <c r="F77" i="20"/>
  <c r="F73" i="20"/>
  <c r="E59" i="19"/>
  <c r="E54" i="20"/>
  <c r="E52" i="19"/>
  <c r="E47" i="20"/>
  <c r="E52" i="20" s="1"/>
  <c r="F27" i="20"/>
  <c r="F35" i="20" s="1"/>
  <c r="F35" i="19"/>
  <c r="F26" i="20"/>
  <c r="F34" i="20" s="1"/>
  <c r="F34" i="19"/>
  <c r="F15" i="20"/>
  <c r="F23" i="20" s="1"/>
  <c r="F23" i="19"/>
  <c r="F14" i="20"/>
  <c r="F22" i="20" s="1"/>
  <c r="F22" i="19"/>
  <c r="F72" i="20"/>
  <c r="F74" i="20"/>
  <c r="F76" i="20"/>
  <c r="F78" i="20"/>
  <c r="E95" i="18"/>
  <c r="E93" i="18"/>
  <c r="F69" i="20"/>
  <c r="B81" i="16"/>
  <c r="D69" i="16"/>
  <c r="D81" i="16" s="1"/>
  <c r="E96" i="21"/>
  <c r="C96" i="16" s="1"/>
  <c r="C94" i="16"/>
  <c r="C52" i="20"/>
  <c r="C59" i="20"/>
  <c r="F94" i="20"/>
  <c r="F81" i="20"/>
  <c r="F70" i="20"/>
  <c r="E95" i="19"/>
  <c r="E95" i="20" s="1"/>
  <c r="F95" i="20" s="1"/>
  <c r="E81" i="19"/>
  <c r="E79" i="19"/>
  <c r="E70" i="19"/>
  <c r="E78" i="19"/>
  <c r="E92" i="19"/>
  <c r="E94" i="19" l="1"/>
  <c r="E92" i="20"/>
  <c r="F96" i="20"/>
  <c r="E96" i="19" l="1"/>
  <c r="E96" i="20" s="1"/>
  <c r="E94" i="20"/>
  <c r="E94" i="18"/>
  <c r="E96" i="18" s="1"/>
  <c r="E77" i="18"/>
  <c r="E76" i="18"/>
  <c r="E75" i="18"/>
  <c r="E70" i="18"/>
  <c r="D81" i="18"/>
  <c r="C81" i="18"/>
  <c r="E69" i="18"/>
  <c r="E78" i="18" l="1"/>
  <c r="B81" i="18"/>
  <c r="E81" i="18" s="1"/>
  <c r="E93" i="17"/>
  <c r="D59" i="17"/>
  <c r="C59" i="17"/>
  <c r="B59" i="17"/>
  <c r="E58" i="17"/>
  <c r="E57" i="17"/>
  <c r="E56" i="17"/>
  <c r="E55" i="17"/>
  <c r="E54" i="17"/>
  <c r="D54" i="20" s="1"/>
  <c r="F54" i="20" s="1"/>
  <c r="D52" i="17"/>
  <c r="C52" i="17"/>
  <c r="B52" i="17"/>
  <c r="E51" i="17"/>
  <c r="E50" i="17"/>
  <c r="E49" i="17"/>
  <c r="E48" i="17"/>
  <c r="E47" i="17"/>
  <c r="D56" i="18" l="1"/>
  <c r="D56" i="20"/>
  <c r="F56" i="20" s="1"/>
  <c r="D58" i="18"/>
  <c r="D58" i="20"/>
  <c r="F58" i="20" s="1"/>
  <c r="D55" i="18"/>
  <c r="D55" i="20"/>
  <c r="F55" i="20" s="1"/>
  <c r="D57" i="18"/>
  <c r="D57" i="20"/>
  <c r="F57" i="20" s="1"/>
  <c r="D47" i="18"/>
  <c r="D47" i="20"/>
  <c r="D49" i="18"/>
  <c r="D49" i="20"/>
  <c r="F49" i="20" s="1"/>
  <c r="D51" i="18"/>
  <c r="D51" i="20"/>
  <c r="F51" i="20" s="1"/>
  <c r="D48" i="18"/>
  <c r="D48" i="20"/>
  <c r="F48" i="20" s="1"/>
  <c r="D50" i="18"/>
  <c r="D50" i="20"/>
  <c r="F50" i="20" s="1"/>
  <c r="D52" i="18"/>
  <c r="E59" i="17"/>
  <c r="D54" i="18"/>
  <c r="E79" i="18"/>
  <c r="E52" i="17"/>
  <c r="E92" i="17"/>
  <c r="E94" i="17" s="1"/>
  <c r="D59" i="18" l="1"/>
  <c r="D59" i="20"/>
  <c r="F59" i="20" s="1"/>
  <c r="D52" i="20"/>
  <c r="F52" i="20" s="1"/>
  <c r="F47" i="20"/>
  <c r="E95" i="17" l="1"/>
  <c r="E96" i="17" s="1"/>
  <c r="E95" i="15" l="1"/>
  <c r="B94" i="15"/>
  <c r="B96" i="15" s="1"/>
  <c r="C92" i="15" s="1"/>
  <c r="C94" i="15" s="1"/>
  <c r="C96" i="15" s="1"/>
  <c r="D92" i="15" s="1"/>
  <c r="D94" i="15" s="1"/>
  <c r="D96" i="15" s="1"/>
  <c r="E93" i="15"/>
  <c r="E92" i="15"/>
  <c r="E94" i="15" s="1"/>
  <c r="E96" i="15" s="1"/>
  <c r="D81" i="15"/>
  <c r="C81" i="15"/>
  <c r="B81" i="15"/>
  <c r="E77" i="15"/>
  <c r="E73" i="15"/>
  <c r="E72" i="15"/>
  <c r="E71" i="15"/>
  <c r="D59" i="15"/>
  <c r="C59" i="15"/>
  <c r="B59" i="15"/>
  <c r="E58" i="15"/>
  <c r="E57" i="15"/>
  <c r="E56" i="15"/>
  <c r="E55" i="15"/>
  <c r="E54" i="15"/>
  <c r="D52" i="15"/>
  <c r="C52" i="15"/>
  <c r="B52" i="15"/>
  <c r="E51" i="15"/>
  <c r="E50" i="15"/>
  <c r="E49" i="15"/>
  <c r="E48" i="15"/>
  <c r="E47" i="15"/>
  <c r="F33" i="15"/>
  <c r="F32" i="15"/>
  <c r="F31" i="15"/>
  <c r="F30" i="15"/>
  <c r="F29" i="15"/>
  <c r="F28" i="15"/>
  <c r="F27" i="15"/>
  <c r="F26" i="15"/>
  <c r="F21" i="15"/>
  <c r="F20" i="15"/>
  <c r="F19" i="15"/>
  <c r="F18" i="15"/>
  <c r="F17" i="15"/>
  <c r="F16" i="15"/>
  <c r="F15" i="15"/>
  <c r="F14" i="15"/>
  <c r="F14" i="14"/>
  <c r="F15" i="14"/>
  <c r="F16" i="14"/>
  <c r="F17" i="14"/>
  <c r="F18" i="14"/>
  <c r="F19" i="14"/>
  <c r="F20" i="14"/>
  <c r="F21" i="14"/>
  <c r="F26" i="14"/>
  <c r="F27" i="14"/>
  <c r="F28" i="14"/>
  <c r="F29" i="14"/>
  <c r="F30" i="14"/>
  <c r="F31" i="14"/>
  <c r="F32" i="14"/>
  <c r="F33" i="14"/>
  <c r="E59" i="15" l="1"/>
  <c r="C32" i="16"/>
  <c r="C32" i="20"/>
  <c r="C32" i="18"/>
  <c r="C30" i="16"/>
  <c r="C30" i="20"/>
  <c r="C30" i="18"/>
  <c r="C28" i="16"/>
  <c r="C28" i="20"/>
  <c r="C28" i="18"/>
  <c r="C26" i="16"/>
  <c r="C26" i="20"/>
  <c r="C26" i="18"/>
  <c r="C20" i="16"/>
  <c r="C20" i="20"/>
  <c r="C20" i="18"/>
  <c r="C18" i="16"/>
  <c r="C18" i="20"/>
  <c r="C18" i="18"/>
  <c r="C16" i="16"/>
  <c r="C16" i="20"/>
  <c r="C16" i="18"/>
  <c r="C14" i="16"/>
  <c r="C14" i="20"/>
  <c r="C14" i="18"/>
  <c r="C33" i="16"/>
  <c r="C33" i="20"/>
  <c r="C33" i="18"/>
  <c r="C31" i="16"/>
  <c r="C31" i="20"/>
  <c r="C31" i="18"/>
  <c r="C29" i="16"/>
  <c r="C29" i="20"/>
  <c r="C29" i="18"/>
  <c r="C27" i="16"/>
  <c r="C27" i="20"/>
  <c r="C27" i="18"/>
  <c r="C21" i="16"/>
  <c r="C21" i="20"/>
  <c r="C21" i="18"/>
  <c r="C19" i="16"/>
  <c r="C19" i="20"/>
  <c r="C19" i="18"/>
  <c r="C17" i="16"/>
  <c r="C17" i="20"/>
  <c r="C17" i="18"/>
  <c r="C15" i="16"/>
  <c r="C15" i="20"/>
  <c r="C15" i="18"/>
  <c r="E52" i="15"/>
  <c r="E81" i="15"/>
  <c r="B94" i="14"/>
  <c r="B96" i="14" s="1"/>
  <c r="C92" i="14" s="1"/>
  <c r="C94" i="14" s="1"/>
  <c r="C96" i="14" s="1"/>
  <c r="D92" i="14" s="1"/>
  <c r="D94" i="14" s="1"/>
  <c r="D96" i="14" s="1"/>
  <c r="E93" i="14" l="1"/>
  <c r="B93" i="16" s="1"/>
  <c r="E92" i="14"/>
  <c r="B92" i="16" s="1"/>
  <c r="E74" i="14"/>
  <c r="E73" i="14"/>
  <c r="E72" i="14"/>
  <c r="E71" i="14"/>
  <c r="D59" i="14"/>
  <c r="C59" i="14"/>
  <c r="B59" i="14"/>
  <c r="E58" i="14"/>
  <c r="E57" i="14"/>
  <c r="E55" i="14"/>
  <c r="D52" i="14"/>
  <c r="C52" i="14"/>
  <c r="B52" i="14"/>
  <c r="E51" i="14"/>
  <c r="E50" i="14"/>
  <c r="E49" i="14"/>
  <c r="E48" i="14"/>
  <c r="E47" i="14"/>
  <c r="E93" i="13"/>
  <c r="D93" i="16" s="1"/>
  <c r="E74" i="13"/>
  <c r="E73" i="13"/>
  <c r="D59" i="13"/>
  <c r="C59" i="13"/>
  <c r="B59" i="13"/>
  <c r="E58" i="13"/>
  <c r="E57" i="13"/>
  <c r="E56" i="13"/>
  <c r="E55" i="13"/>
  <c r="E54" i="13"/>
  <c r="D52" i="13"/>
  <c r="C52" i="13"/>
  <c r="B52" i="13"/>
  <c r="E51" i="13"/>
  <c r="E50" i="13"/>
  <c r="E49" i="13"/>
  <c r="E48" i="13"/>
  <c r="E47" i="13"/>
  <c r="F33" i="13"/>
  <c r="F32" i="13"/>
  <c r="F31" i="13"/>
  <c r="F30" i="13"/>
  <c r="F29" i="13"/>
  <c r="F28" i="13"/>
  <c r="F27" i="13"/>
  <c r="F26" i="13"/>
  <c r="F21" i="13"/>
  <c r="F20" i="13"/>
  <c r="F19" i="13"/>
  <c r="F18" i="13"/>
  <c r="F17" i="13"/>
  <c r="F16" i="13"/>
  <c r="F15" i="13"/>
  <c r="F14" i="13"/>
  <c r="B48" i="18" l="1"/>
  <c r="B48" i="16"/>
  <c r="B50" i="18"/>
  <c r="B50" i="16"/>
  <c r="B55" i="18"/>
  <c r="B55" i="16"/>
  <c r="B57" i="18"/>
  <c r="B57" i="16"/>
  <c r="B47" i="18"/>
  <c r="B47" i="16"/>
  <c r="B49" i="18"/>
  <c r="B49" i="16"/>
  <c r="B51" i="18"/>
  <c r="B51" i="16"/>
  <c r="B54" i="16"/>
  <c r="B54" i="18"/>
  <c r="B56" i="18"/>
  <c r="B56" i="16"/>
  <c r="B58" i="18"/>
  <c r="B58" i="16"/>
  <c r="D17" i="20"/>
  <c r="G17" i="20" s="1"/>
  <c r="D17" i="18"/>
  <c r="F17" i="18" s="1"/>
  <c r="E17" i="16"/>
  <c r="D21" i="20"/>
  <c r="G21" i="20" s="1"/>
  <c r="D21" i="18"/>
  <c r="F21" i="18" s="1"/>
  <c r="E21" i="16"/>
  <c r="D29" i="20"/>
  <c r="G29" i="20" s="1"/>
  <c r="D29" i="18"/>
  <c r="F29" i="18" s="1"/>
  <c r="E29" i="16"/>
  <c r="D31" i="20"/>
  <c r="G31" i="20" s="1"/>
  <c r="D31" i="18"/>
  <c r="F31" i="18" s="1"/>
  <c r="E31" i="16"/>
  <c r="D33" i="20"/>
  <c r="G33" i="20" s="1"/>
  <c r="D33" i="18"/>
  <c r="F33" i="18" s="1"/>
  <c r="E33" i="16"/>
  <c r="D48" i="16"/>
  <c r="C48" i="18"/>
  <c r="E48" i="18" s="1"/>
  <c r="D50" i="16"/>
  <c r="C50" i="18"/>
  <c r="E50" i="18" s="1"/>
  <c r="D55" i="16"/>
  <c r="C55" i="18"/>
  <c r="E55" i="18" s="1"/>
  <c r="D57" i="16"/>
  <c r="C57" i="18"/>
  <c r="E57" i="18" s="1"/>
  <c r="D15" i="20"/>
  <c r="G15" i="20" s="1"/>
  <c r="D15" i="18"/>
  <c r="F15" i="18" s="1"/>
  <c r="E15" i="16"/>
  <c r="D19" i="20"/>
  <c r="G19" i="20" s="1"/>
  <c r="D19" i="18"/>
  <c r="F19" i="18" s="1"/>
  <c r="E19" i="16"/>
  <c r="D27" i="20"/>
  <c r="G27" i="20" s="1"/>
  <c r="G35" i="20" s="1"/>
  <c r="D27" i="18"/>
  <c r="F27" i="18" s="1"/>
  <c r="E27" i="16"/>
  <c r="D14" i="20"/>
  <c r="G14" i="20" s="1"/>
  <c r="D14" i="18"/>
  <c r="F14" i="18" s="1"/>
  <c r="E14" i="16"/>
  <c r="D16" i="20"/>
  <c r="G16" i="20" s="1"/>
  <c r="D16" i="18"/>
  <c r="F16" i="18" s="1"/>
  <c r="E16" i="16"/>
  <c r="D18" i="20"/>
  <c r="G18" i="20" s="1"/>
  <c r="D18" i="18"/>
  <c r="F18" i="18" s="1"/>
  <c r="E18" i="16"/>
  <c r="D20" i="20"/>
  <c r="G20" i="20" s="1"/>
  <c r="D20" i="18"/>
  <c r="F20" i="18" s="1"/>
  <c r="E20" i="16"/>
  <c r="D26" i="20"/>
  <c r="G26" i="20" s="1"/>
  <c r="D26" i="18"/>
  <c r="F26" i="18" s="1"/>
  <c r="E26" i="16"/>
  <c r="D28" i="20"/>
  <c r="G28" i="20" s="1"/>
  <c r="D28" i="18"/>
  <c r="F28" i="18" s="1"/>
  <c r="E28" i="16"/>
  <c r="D30" i="20"/>
  <c r="G30" i="20" s="1"/>
  <c r="D30" i="18"/>
  <c r="F30" i="18" s="1"/>
  <c r="E30" i="16"/>
  <c r="D32" i="20"/>
  <c r="G32" i="20" s="1"/>
  <c r="D32" i="18"/>
  <c r="F32" i="18" s="1"/>
  <c r="E32" i="16"/>
  <c r="C47" i="18"/>
  <c r="D49" i="16"/>
  <c r="C49" i="18"/>
  <c r="E49" i="18" s="1"/>
  <c r="C51" i="18"/>
  <c r="D51" i="16"/>
  <c r="C54" i="18"/>
  <c r="D56" i="16"/>
  <c r="C56" i="18"/>
  <c r="C58" i="18"/>
  <c r="E58" i="18" s="1"/>
  <c r="D58" i="16"/>
  <c r="E72" i="18"/>
  <c r="E74" i="18"/>
  <c r="E71" i="18"/>
  <c r="E73" i="18"/>
  <c r="B52" i="16"/>
  <c r="E94" i="14"/>
  <c r="B94" i="16" s="1"/>
  <c r="E95" i="14"/>
  <c r="B95" i="16" s="1"/>
  <c r="E95" i="13"/>
  <c r="E59" i="14"/>
  <c r="E59" i="13"/>
  <c r="E52" i="13"/>
  <c r="E52" i="14"/>
  <c r="G34" i="20" l="1"/>
  <c r="G23" i="20"/>
  <c r="G22" i="20"/>
  <c r="B59" i="16"/>
  <c r="E51" i="18"/>
  <c r="E56" i="18"/>
  <c r="D95" i="16"/>
  <c r="B59" i="18"/>
  <c r="B52" i="18"/>
  <c r="C59" i="18"/>
  <c r="E59" i="18" s="1"/>
  <c r="E54" i="18"/>
  <c r="C52" i="18"/>
  <c r="E47" i="18"/>
  <c r="D54" i="16"/>
  <c r="D59" i="16" s="1"/>
  <c r="C59" i="16"/>
  <c r="D47" i="16"/>
  <c r="D52" i="16" s="1"/>
  <c r="C52" i="16"/>
  <c r="E96" i="14"/>
  <c r="B96" i="16" s="1"/>
  <c r="E52" i="18" l="1"/>
  <c r="B92" i="13"/>
  <c r="B94" i="13" s="1"/>
  <c r="B96" i="13" s="1"/>
  <c r="C92" i="13" s="1"/>
  <c r="C94" i="13" s="1"/>
  <c r="C96" i="13" s="1"/>
  <c r="D92" i="13" s="1"/>
  <c r="D94" i="13" s="1"/>
  <c r="D96" i="13" s="1"/>
  <c r="E92" i="13" l="1"/>
  <c r="D92" i="16" l="1"/>
  <c r="C92" i="20"/>
  <c r="C92" i="18"/>
  <c r="E94" i="13"/>
  <c r="D94" i="16" l="1"/>
  <c r="D96" i="16" s="1"/>
  <c r="C94" i="20"/>
  <c r="C94" i="18"/>
  <c r="E96" i="13"/>
  <c r="C96" i="20" l="1"/>
  <c r="C96" i="18"/>
</calcChain>
</file>

<file path=xl/sharedStrings.xml><?xml version="1.0" encoding="utf-8"?>
<sst xmlns="http://schemas.openxmlformats.org/spreadsheetml/2006/main" count="1020" uniqueCount="111">
  <si>
    <t xml:space="preserve">Programa: </t>
  </si>
  <si>
    <t>Fondo de Subsidio para la Vivienda (Bono de la Vivienda)</t>
  </si>
  <si>
    <t>Unidad</t>
  </si>
  <si>
    <t>Enero</t>
  </si>
  <si>
    <t>Febrero</t>
  </si>
  <si>
    <t>Marzo</t>
  </si>
  <si>
    <t>I Trimestre</t>
  </si>
  <si>
    <t>1. Construcción en Lote Propio (CLP)</t>
  </si>
  <si>
    <t>Familias</t>
  </si>
  <si>
    <t>2. Compra de Lote y Construcción (LYC)</t>
  </si>
  <si>
    <t>3.  Compra de Vivienda Existente (CVE)</t>
  </si>
  <si>
    <t>4. Reparación, Ampliación, mejoras y terminación de vivienda (RAMTE)</t>
  </si>
  <si>
    <t>1. Construcción en Lote Propio (CLP) Entregados</t>
  </si>
  <si>
    <t>2. Compra de Lote y Construcción (LYC) Entregados</t>
  </si>
  <si>
    <t>4. Reparación, Ampliación, mejoras y terminación de vivienda (RAMTE) Entregados</t>
  </si>
  <si>
    <t>4. Reparación, Ampliación, mejoras y terminación de vivienda (RAMTE) Formalizados</t>
  </si>
  <si>
    <t>Total</t>
  </si>
  <si>
    <t>Rubro por objeto de gasto</t>
  </si>
  <si>
    <t>1. Remuneraciones</t>
  </si>
  <si>
    <t>2. Servicios</t>
  </si>
  <si>
    <t>3. Materiales y Suministros</t>
  </si>
  <si>
    <t>4. Transferencias Corrientes</t>
  </si>
  <si>
    <t>Reporte de beneficios efectivos por el Fondo de Desarrollo Social y Asignaciones Familiares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</si>
  <si>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</si>
  <si>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indexed="8"/>
        <rFont val="Times New Roman"/>
        <family val="1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</si>
  <si>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</si>
  <si>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</si>
  <si>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</si>
  <si>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</si>
  <si>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</si>
  <si>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</si>
  <si>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3. Compra de Vivienda Existente (CVE)  Entregados</t>
  </si>
  <si>
    <t>3. Compra de Vivienda Existente (CVE) formalizados</t>
  </si>
  <si>
    <t>Bonos formalizados</t>
  </si>
  <si>
    <t xml:space="preserve">1. Construcción en Lote Propio (CLP) </t>
  </si>
  <si>
    <t>Personas</t>
  </si>
  <si>
    <t xml:space="preserve">2. Compra de Lote y Construcción (LYC) </t>
  </si>
  <si>
    <t>Bonos entregados</t>
  </si>
  <si>
    <t>5. Gastos generales</t>
  </si>
  <si>
    <t>5. Gastos generales (estimados a los bonos entregados)</t>
  </si>
  <si>
    <t>Según Bonos formalizados</t>
  </si>
  <si>
    <t>1/ Por medio de las Entidades autorizadas, incluye desembolso de proyectos de Vivienda tramitados al amparo del art, 59 de la Ley del SFNV.</t>
  </si>
  <si>
    <t xml:space="preserve">Institución: </t>
  </si>
  <si>
    <t>II Trimestre</t>
  </si>
  <si>
    <t>Abril</t>
  </si>
  <si>
    <t>Mayo</t>
  </si>
  <si>
    <t>Junio</t>
  </si>
  <si>
    <t>FODESAF</t>
  </si>
  <si>
    <t>Banco Hipotecario De La Vivienda</t>
  </si>
  <si>
    <t>Unidad Ejecutora:</t>
  </si>
  <si>
    <t>FOSUVI</t>
  </si>
  <si>
    <t>Período:</t>
  </si>
  <si>
    <t>Primer Trimestre 2012</t>
  </si>
  <si>
    <t>Cuadro N°1</t>
  </si>
  <si>
    <t xml:space="preserve">1. Saldo en caja inicial  (5 t-1) </t>
  </si>
  <si>
    <t>Cuadro  N°2</t>
  </si>
  <si>
    <t xml:space="preserve">Unidad: colones </t>
  </si>
  <si>
    <r>
      <rPr>
        <b/>
        <sz val="11"/>
        <color indexed="8"/>
        <rFont val="Calibri"/>
        <family val="2"/>
        <scheme val="minor"/>
      </rPr>
      <t>Fuente:</t>
    </r>
    <r>
      <rPr>
        <sz val="11"/>
        <color indexed="8"/>
        <rFont val="Calibri"/>
        <family val="2"/>
        <scheme val="minor"/>
      </rPr>
      <t xml:space="preserve"> Departamento de Análisis y Control, Dirección FOSUVI, BANHVI.</t>
    </r>
  </si>
  <si>
    <r>
      <rPr>
        <b/>
        <sz val="11"/>
        <color indexed="8"/>
        <rFont val="Calibri"/>
        <family val="2"/>
        <scheme val="minor"/>
      </rPr>
      <t>Fuente:</t>
    </r>
    <r>
      <rPr>
        <sz val="11"/>
        <color indexed="8"/>
        <rFont val="Calibri"/>
        <family val="2"/>
        <scheme val="minor"/>
      </rPr>
      <t xml:space="preserve"> Departamento de Análisis y Control, Dirección FOSUVI y Departamento Financiero Contable, Dirección Administrativa, BANHVI.</t>
    </r>
  </si>
  <si>
    <t>Cuadro  N°3</t>
  </si>
  <si>
    <t>Cuadro  N°4</t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</si>
  <si>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Departamento de Análisis y Control, Dirección FOSUVI, BANHVI.</t>
    </r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</si>
  <si>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Departamento de Análisis y Control, Dirección FOSUVI y Departamento Financiero Contable, Dirección Administrativa, BANHVI.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</si>
  <si>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indexed="8"/>
        <rFont val="Calibri"/>
        <family val="2"/>
      </rPr>
      <t>Departamento de Análisis y Control, Dirección FOSUVI y Departamento Financiero Contable, Dirección Administrativa, BANHVI.</t>
    </r>
  </si>
  <si>
    <t>Segundo Trimestre 2012</t>
  </si>
  <si>
    <t>Primer Semestre 2012</t>
  </si>
  <si>
    <t>I Semestre</t>
  </si>
  <si>
    <t>Ingresos de acuerdo a Desaf</t>
  </si>
  <si>
    <t>Institución:</t>
  </si>
  <si>
    <t>BANCO HIPOTECARIO DE LA VIVIENDA</t>
  </si>
  <si>
    <t>Cuadro 1</t>
  </si>
  <si>
    <t>Julio</t>
  </si>
  <si>
    <t>Agosto</t>
  </si>
  <si>
    <t>Septiembre</t>
  </si>
  <si>
    <t>III Trimestre</t>
  </si>
  <si>
    <t>Fuente: Departamento de Análisis y Control, Dirección FOSUVI, BANHVI.</t>
  </si>
  <si>
    <t>Cuadro 2</t>
  </si>
  <si>
    <t>Unidad: Colones</t>
  </si>
  <si>
    <t>Cuadro 3</t>
  </si>
  <si>
    <t>Gastos generales</t>
  </si>
  <si>
    <r>
      <t xml:space="preserve">Gasto administrativo FOSUVI (2% - 4% BF) </t>
    </r>
    <r>
      <rPr>
        <vertAlign val="superscript"/>
        <sz val="11"/>
        <color indexed="8"/>
        <rFont val="Calibri"/>
        <family val="2"/>
        <scheme val="minor"/>
      </rPr>
      <t>1</t>
    </r>
  </si>
  <si>
    <r>
      <t xml:space="preserve">Costo Operativo instituciones financieras (1% -2% BF) </t>
    </r>
    <r>
      <rPr>
        <vertAlign val="superscript"/>
        <sz val="11"/>
        <color indexed="8"/>
        <rFont val="Calibri"/>
        <family val="2"/>
        <scheme val="minor"/>
      </rPr>
      <t>1</t>
    </r>
  </si>
  <si>
    <t xml:space="preserve">5. Transferencias Corrientes a Instituciones Financieras </t>
  </si>
  <si>
    <r>
      <t xml:space="preserve">6. Transferencias de Capital </t>
    </r>
    <r>
      <rPr>
        <vertAlign val="superscript"/>
        <sz val="11"/>
        <color indexed="8"/>
        <rFont val="Calibri"/>
        <family val="2"/>
        <scheme val="minor"/>
      </rPr>
      <t>2</t>
    </r>
  </si>
  <si>
    <r>
      <t>Diferencia</t>
    </r>
    <r>
      <rPr>
        <vertAlign val="superscript"/>
        <sz val="11"/>
        <color indexed="8"/>
        <rFont val="Calibri"/>
        <family val="2"/>
        <scheme val="minor"/>
      </rPr>
      <t xml:space="preserve"> 3</t>
    </r>
  </si>
  <si>
    <t>Fuente: Departamento de Análisis y Control, Dirección FOSUVI y Departamento Financiero Contable, Dirección Administrativa, BANHVI.</t>
  </si>
  <si>
    <t>Cuadro 4</t>
  </si>
  <si>
    <t>Acumulado</t>
  </si>
  <si>
    <t>Tercer trimestre 2012</t>
  </si>
  <si>
    <t>Tercer trimestre acumulado 2012</t>
  </si>
  <si>
    <t>Octubre</t>
  </si>
  <si>
    <t>Noviembre</t>
  </si>
  <si>
    <t>Diciembre</t>
  </si>
  <si>
    <t>IV Trimestre</t>
  </si>
  <si>
    <t>Cuarto trimestre 2012</t>
  </si>
  <si>
    <t>Anual</t>
  </si>
  <si>
    <t xml:space="preserve">Unidad: </t>
  </si>
  <si>
    <t>Colones</t>
  </si>
  <si>
    <t xml:space="preserve"> </t>
  </si>
  <si>
    <r>
      <rPr>
        <b/>
        <sz val="11"/>
        <color indexed="8"/>
        <rFont val="Calibri"/>
        <family val="2"/>
        <scheme val="minor"/>
      </rPr>
      <t>Fuente</t>
    </r>
    <r>
      <rPr>
        <sz val="11"/>
        <color indexed="8"/>
        <rFont val="Calibri"/>
        <family val="2"/>
        <scheme val="minor"/>
      </rPr>
      <t>: Departamento de Análisis y Control, Dirección FOSUVI y Departamento Financiero Contable, Dirección Administrativa, BANHVI.</t>
    </r>
  </si>
  <si>
    <t>Gasto administrativo FOSUVI (2% - 4% BF) 1</t>
  </si>
  <si>
    <t>Costo Operativo instituciones financieras (1% -2% BF) 1</t>
  </si>
  <si>
    <t>6. Transferencias de Capital 2</t>
  </si>
  <si>
    <t>Diferencia 3</t>
  </si>
  <si>
    <t>Total bonos formalizados</t>
  </si>
  <si>
    <t>Total bonos entregados</t>
  </si>
  <si>
    <t>Notas:</t>
  </si>
  <si>
    <t>En revisión por parte de la Unidad Ejecutora</t>
  </si>
  <si>
    <t>Beneficio</t>
  </si>
  <si>
    <t>Fecha de actualización: 28/02/2013</t>
  </si>
  <si>
    <t>Ingresos de acuerdo a Desaf__Coinciden!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</si>
</sst>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164" fontId="12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/>
    <xf numFmtId="164" fontId="9" fillId="0" borderId="0" xfId="1" applyNumberFormat="1" applyFont="1" applyFill="1" applyAlignment="1">
      <alignment horizontal="right"/>
    </xf>
    <xf numFmtId="164" fontId="9" fillId="0" borderId="0" xfId="1" applyNumberFormat="1" applyFont="1"/>
    <xf numFmtId="164" fontId="9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left"/>
    </xf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64" fontId="0" fillId="0" borderId="4" xfId="1" applyNumberFormat="1" applyFont="1" applyFill="1" applyBorder="1"/>
    <xf numFmtId="164" fontId="0" fillId="0" borderId="4" xfId="1" applyNumberFormat="1" applyFont="1" applyBorder="1"/>
    <xf numFmtId="164" fontId="6" fillId="0" borderId="0" xfId="1" applyNumberFormat="1" applyFont="1" applyFill="1" applyBorder="1"/>
    <xf numFmtId="164" fontId="0" fillId="0" borderId="0" xfId="1" applyNumberFormat="1" applyFont="1" applyBorder="1"/>
    <xf numFmtId="164" fontId="3" fillId="0" borderId="0" xfId="1" applyNumberFormat="1" applyFont="1"/>
    <xf numFmtId="164" fontId="9" fillId="0" borderId="3" xfId="1" applyNumberFormat="1" applyFont="1" applyFill="1" applyBorder="1" applyAlignment="1">
      <alignment horizontal="center"/>
    </xf>
    <xf numFmtId="164" fontId="11" fillId="0" borderId="0" xfId="1" applyNumberFormat="1" applyFont="1" applyBorder="1"/>
    <xf numFmtId="164" fontId="12" fillId="0" borderId="0" xfId="1" applyNumberFormat="1" applyFont="1" applyBorder="1"/>
    <xf numFmtId="164" fontId="11" fillId="0" borderId="0" xfId="1" applyNumberFormat="1" applyFont="1" applyFill="1" applyBorder="1" applyAlignment="1">
      <alignment wrapText="1"/>
    </xf>
    <xf numFmtId="164" fontId="11" fillId="0" borderId="4" xfId="1" applyNumberFormat="1" applyFont="1" applyFill="1" applyBorder="1"/>
    <xf numFmtId="164" fontId="13" fillId="0" borderId="0" xfId="1" applyNumberFormat="1" applyFont="1" applyFill="1" applyBorder="1"/>
    <xf numFmtId="164" fontId="1" fillId="0" borderId="0" xfId="1" applyNumberFormat="1" applyFont="1" applyBorder="1" applyAlignment="1">
      <alignment horizontal="left"/>
    </xf>
    <xf numFmtId="164" fontId="9" fillId="0" borderId="3" xfId="1" applyNumberFormat="1" applyFont="1" applyBorder="1" applyAlignment="1">
      <alignment horizontal="center"/>
    </xf>
    <xf numFmtId="164" fontId="10" fillId="0" borderId="6" xfId="1" applyNumberFormat="1" applyFont="1" applyFill="1" applyBorder="1" applyAlignment="1">
      <alignment horizontal="left"/>
    </xf>
    <xf numFmtId="164" fontId="11" fillId="0" borderId="0" xfId="1" applyNumberFormat="1" applyFont="1" applyFill="1"/>
    <xf numFmtId="164" fontId="12" fillId="0" borderId="0" xfId="1" applyNumberFormat="1" applyFont="1" applyFill="1"/>
    <xf numFmtId="164" fontId="12" fillId="0" borderId="4" xfId="1" applyNumberFormat="1" applyFont="1" applyFill="1" applyBorder="1"/>
    <xf numFmtId="164" fontId="1" fillId="0" borderId="0" xfId="1" applyNumberFormat="1" applyFont="1" applyFill="1" applyBorder="1"/>
    <xf numFmtId="164" fontId="5" fillId="0" borderId="0" xfId="1" applyNumberFormat="1" applyFont="1" applyFill="1" applyAlignment="1"/>
    <xf numFmtId="164" fontId="0" fillId="0" borderId="0" xfId="1" applyNumberFormat="1" applyFont="1" applyFill="1" applyAlignment="1"/>
    <xf numFmtId="164" fontId="0" fillId="0" borderId="0" xfId="1" applyNumberFormat="1" applyFont="1" applyFill="1" applyAlignment="1">
      <alignment wrapText="1"/>
    </xf>
    <xf numFmtId="164" fontId="12" fillId="0" borderId="1" xfId="1" applyNumberFormat="1" applyFont="1" applyFill="1" applyBorder="1"/>
    <xf numFmtId="164" fontId="11" fillId="0" borderId="0" xfId="1" applyNumberFormat="1" applyFont="1" applyBorder="1" applyAlignment="1">
      <alignment horizontal="left"/>
    </xf>
    <xf numFmtId="164" fontId="10" fillId="0" borderId="0" xfId="1" applyNumberFormat="1" applyFont="1"/>
    <xf numFmtId="164" fontId="11" fillId="0" borderId="0" xfId="1" applyNumberFormat="1" applyFont="1"/>
    <xf numFmtId="16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12" fillId="0" borderId="0" xfId="1" applyNumberFormat="1" applyFont="1" applyFill="1" applyAlignment="1">
      <alignment vertical="center"/>
    </xf>
    <xf numFmtId="164" fontId="11" fillId="0" borderId="0" xfId="1" applyNumberFormat="1" applyFont="1" applyFill="1" applyAlignment="1">
      <alignment vertical="center"/>
    </xf>
    <xf numFmtId="164" fontId="11" fillId="0" borderId="7" xfId="1" applyNumberFormat="1" applyFont="1" applyFill="1" applyBorder="1" applyAlignment="1">
      <alignment wrapText="1"/>
    </xf>
    <xf numFmtId="164" fontId="12" fillId="0" borderId="4" xfId="1" applyNumberFormat="1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horizontal="center"/>
    </xf>
    <xf numFmtId="164" fontId="14" fillId="0" borderId="0" xfId="1" applyNumberFormat="1" applyFont="1" applyFill="1"/>
    <xf numFmtId="164" fontId="0" fillId="2" borderId="0" xfId="1" applyNumberFormat="1" applyFont="1" applyFill="1"/>
    <xf numFmtId="164" fontId="12" fillId="0" borderId="1" xfId="1" applyNumberFormat="1" applyFont="1" applyFill="1" applyBorder="1" applyAlignment="1">
      <alignment vertical="center"/>
    </xf>
    <xf numFmtId="164" fontId="5" fillId="0" borderId="4" xfId="1" applyNumberFormat="1" applyFont="1" applyFill="1" applyBorder="1"/>
    <xf numFmtId="164" fontId="9" fillId="0" borderId="0" xfId="1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0" xfId="1" applyNumberFormat="1" applyFont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/>
    <xf numFmtId="164" fontId="4" fillId="0" borderId="0" xfId="1" applyNumberFormat="1" applyFont="1" applyBorder="1" applyAlignment="1"/>
    <xf numFmtId="164" fontId="1" fillId="0" borderId="0" xfId="1" applyNumberFormat="1" applyFont="1"/>
    <xf numFmtId="164" fontId="0" fillId="0" borderId="0" xfId="1" applyNumberFormat="1" applyFont="1" applyBorder="1" applyAlignment="1">
      <alignment horizontal="center"/>
    </xf>
    <xf numFmtId="164" fontId="5" fillId="0" borderId="0" xfId="1" applyNumberFormat="1" applyFont="1" applyFill="1" applyAlignment="1">
      <alignment vertical="center"/>
    </xf>
    <xf numFmtId="164" fontId="4" fillId="0" borderId="0" xfId="1" applyNumberFormat="1" applyFont="1" applyBorder="1" applyAlignment="1">
      <alignment horizontal="left"/>
    </xf>
    <xf numFmtId="164" fontId="5" fillId="0" borderId="0" xfId="1" applyNumberFormat="1" applyFont="1" applyFill="1"/>
    <xf numFmtId="164" fontId="5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/>
    <xf numFmtId="164" fontId="9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Continuous"/>
    </xf>
    <xf numFmtId="164" fontId="0" fillId="0" borderId="1" xfId="1" applyNumberFormat="1" applyFont="1" applyBorder="1"/>
    <xf numFmtId="164" fontId="11" fillId="0" borderId="0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10" fillId="0" borderId="0" xfId="1" applyNumberFormat="1" applyFont="1" applyBorder="1" applyAlignment="1">
      <alignment horizontal="center"/>
    </xf>
    <xf numFmtId="164" fontId="14" fillId="0" borderId="0" xfId="1" applyNumberFormat="1" applyFont="1"/>
    <xf numFmtId="164" fontId="0" fillId="0" borderId="8" xfId="1" applyNumberFormat="1" applyFont="1" applyFill="1" applyBorder="1"/>
    <xf numFmtId="164" fontId="11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 indent="1"/>
    </xf>
    <xf numFmtId="164" fontId="11" fillId="0" borderId="0" xfId="1" applyNumberFormat="1" applyFont="1" applyFill="1" applyAlignment="1">
      <alignment horizontal="left" indent="3"/>
    </xf>
    <xf numFmtId="164" fontId="11" fillId="0" borderId="0" xfId="1" applyNumberFormat="1" applyFont="1" applyFill="1" applyAlignment="1">
      <alignment horizontal="left" indent="1"/>
    </xf>
    <xf numFmtId="164" fontId="11" fillId="0" borderId="0" xfId="1" applyNumberFormat="1" applyFont="1" applyFill="1" applyAlignment="1">
      <alignment horizontal="left" indent="2"/>
    </xf>
    <xf numFmtId="164" fontId="11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1" fillId="0" borderId="0" xfId="1" applyNumberFormat="1" applyFont="1" applyBorder="1" applyAlignment="1">
      <alignment horizontal="left"/>
    </xf>
    <xf numFmtId="164" fontId="11" fillId="0" borderId="0" xfId="1" applyNumberFormat="1" applyFont="1" applyBorder="1" applyAlignment="1">
      <alignment horizontal="left"/>
    </xf>
    <xf numFmtId="164" fontId="1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left" indent="1"/>
    </xf>
    <xf numFmtId="0" fontId="11" fillId="0" borderId="0" xfId="0" applyFont="1" applyFill="1"/>
    <xf numFmtId="0" fontId="11" fillId="0" borderId="0" xfId="0" applyFont="1" applyFill="1" applyAlignment="1">
      <alignment horizontal="left" indent="2"/>
    </xf>
    <xf numFmtId="164" fontId="11" fillId="0" borderId="7" xfId="1" applyNumberFormat="1" applyFont="1" applyFill="1" applyBorder="1" applyAlignment="1"/>
    <xf numFmtId="164" fontId="11" fillId="0" borderId="0" xfId="1" applyNumberFormat="1" applyFont="1" applyBorder="1" applyAlignment="1">
      <alignment horizontal="left"/>
    </xf>
    <xf numFmtId="164" fontId="10" fillId="0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Alignment="1"/>
    <xf numFmtId="164" fontId="11" fillId="0" borderId="0" xfId="1" applyNumberFormat="1" applyFont="1" applyFill="1" applyBorder="1" applyAlignment="1">
      <alignment horizontal="left" wrapText="1"/>
    </xf>
    <xf numFmtId="164" fontId="10" fillId="0" borderId="0" xfId="1" applyNumberFormat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left" wrapText="1" indent="3"/>
    </xf>
    <xf numFmtId="164" fontId="1" fillId="0" borderId="0" xfId="1" applyNumberFormat="1" applyFont="1" applyBorder="1" applyAlignment="1">
      <alignment horizontal="left"/>
    </xf>
    <xf numFmtId="164" fontId="10" fillId="0" borderId="0" xfId="1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11" fillId="0" borderId="0" xfId="1" applyNumberFormat="1" applyFont="1" applyFill="1" applyBorder="1" applyAlignment="1">
      <alignment horizontal="left" wrapText="1"/>
    </xf>
    <xf numFmtId="164" fontId="3" fillId="0" borderId="5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left"/>
    </xf>
    <xf numFmtId="164" fontId="10" fillId="0" borderId="5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</cellXfs>
  <cellStyles count="6">
    <cellStyle name="Excel Built-in Normal" xfId="3"/>
    <cellStyle name="Millares" xfId="1" builtinId="3"/>
    <cellStyle name="Millares 2" xfId="4"/>
    <cellStyle name="Normal" xfId="0" builtinId="0"/>
    <cellStyle name="Normal 2" xfId="2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>
      <selection sqref="A1:F1"/>
    </sheetView>
  </sheetViews>
  <sheetFormatPr baseColWidth="10" defaultColWidth="11.42578125" defaultRowHeight="15" x14ac:dyDescent="0.25"/>
  <cols>
    <col min="1" max="1" width="59.7109375" style="3" customWidth="1"/>
    <col min="2" max="6" width="16" style="4" customWidth="1"/>
    <col min="7" max="16384" width="11.42578125" style="4"/>
  </cols>
  <sheetData>
    <row r="1" spans="1:22" x14ac:dyDescent="0.25">
      <c r="A1" s="110" t="s">
        <v>47</v>
      </c>
      <c r="B1" s="110"/>
      <c r="C1" s="110"/>
      <c r="D1" s="110"/>
      <c r="E1" s="110"/>
      <c r="F1" s="110"/>
    </row>
    <row r="2" spans="1:22" x14ac:dyDescent="0.25">
      <c r="A2" s="5" t="s">
        <v>0</v>
      </c>
      <c r="B2" s="6" t="s">
        <v>1</v>
      </c>
      <c r="C2" s="6"/>
      <c r="D2" s="6"/>
      <c r="E2" s="6"/>
      <c r="F2" s="6"/>
    </row>
    <row r="3" spans="1:22" x14ac:dyDescent="0.25">
      <c r="A3" s="5" t="s">
        <v>42</v>
      </c>
      <c r="B3" s="6" t="s">
        <v>48</v>
      </c>
      <c r="C3" s="6"/>
      <c r="D3" s="6"/>
      <c r="E3" s="6"/>
      <c r="F3" s="6"/>
    </row>
    <row r="4" spans="1:22" x14ac:dyDescent="0.25">
      <c r="A4" s="5" t="s">
        <v>49</v>
      </c>
      <c r="B4" s="6" t="s">
        <v>50</v>
      </c>
      <c r="C4" s="6"/>
      <c r="D4" s="6"/>
      <c r="E4" s="6"/>
      <c r="F4" s="6"/>
    </row>
    <row r="5" spans="1:22" x14ac:dyDescent="0.25">
      <c r="A5" s="5" t="s">
        <v>51</v>
      </c>
      <c r="B5" s="7" t="s">
        <v>52</v>
      </c>
      <c r="C5" s="6"/>
      <c r="D5" s="6"/>
      <c r="E5" s="6"/>
      <c r="F5" s="6"/>
    </row>
    <row r="6" spans="1:22" x14ac:dyDescent="0.25">
      <c r="A6" s="8"/>
      <c r="B6" s="9"/>
    </row>
    <row r="7" spans="1:22" x14ac:dyDescent="0.25">
      <c r="A7" s="8"/>
      <c r="B7" s="9"/>
    </row>
    <row r="8" spans="1:22" x14ac:dyDescent="0.25">
      <c r="A8" s="109" t="s">
        <v>53</v>
      </c>
      <c r="B8" s="109"/>
      <c r="C8" s="109"/>
      <c r="D8" s="109"/>
      <c r="E8" s="109"/>
      <c r="F8" s="109"/>
    </row>
    <row r="9" spans="1:22" x14ac:dyDescent="0.25">
      <c r="A9" s="110" t="s">
        <v>22</v>
      </c>
      <c r="B9" s="110"/>
      <c r="C9" s="110"/>
      <c r="D9" s="110"/>
      <c r="E9" s="110"/>
      <c r="F9" s="110"/>
    </row>
    <row r="10" spans="1:22" x14ac:dyDescent="0.25">
      <c r="A10" s="8"/>
      <c r="B10" s="9"/>
    </row>
    <row r="11" spans="1:22" ht="15.75" thickBot="1" x14ac:dyDescent="0.3">
      <c r="A11" s="10" t="s">
        <v>108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</row>
    <row r="12" spans="1:22" x14ac:dyDescent="0.25">
      <c r="A12" s="12"/>
      <c r="B12" s="13"/>
      <c r="C12" s="13"/>
      <c r="D12" s="13"/>
      <c r="E12" s="13"/>
      <c r="F12" s="13"/>
    </row>
    <row r="13" spans="1:22" x14ac:dyDescent="0.25">
      <c r="A13" s="14" t="s">
        <v>33</v>
      </c>
      <c r="B13" s="13"/>
      <c r="C13" s="13"/>
      <c r="D13" s="13"/>
      <c r="E13" s="13"/>
      <c r="F13" s="13"/>
    </row>
    <row r="14" spans="1:22" s="3" customFormat="1" x14ac:dyDescent="0.25">
      <c r="A14" s="15" t="s">
        <v>34</v>
      </c>
      <c r="B14" s="2" t="s">
        <v>8</v>
      </c>
      <c r="C14" s="1">
        <v>269</v>
      </c>
      <c r="D14" s="1">
        <v>406</v>
      </c>
      <c r="E14" s="1">
        <v>244</v>
      </c>
      <c r="F14" s="2">
        <f t="shared" ref="F14:F21" si="0">SUM(C14:E14)</f>
        <v>919</v>
      </c>
    </row>
    <row r="15" spans="1:22" s="3" customFormat="1" x14ac:dyDescent="0.25">
      <c r="A15" s="16"/>
      <c r="B15" s="2" t="s">
        <v>35</v>
      </c>
      <c r="C15" s="1">
        <v>810</v>
      </c>
      <c r="D15" s="1">
        <v>1195</v>
      </c>
      <c r="E15" s="1">
        <v>677</v>
      </c>
      <c r="F15" s="2">
        <f t="shared" si="0"/>
        <v>2682</v>
      </c>
    </row>
    <row r="16" spans="1:22" s="17" customFormat="1" x14ac:dyDescent="0.25">
      <c r="A16" s="15" t="s">
        <v>36</v>
      </c>
      <c r="B16" s="2" t="s">
        <v>8</v>
      </c>
      <c r="C16" s="1">
        <v>44</v>
      </c>
      <c r="D16" s="1">
        <v>49</v>
      </c>
      <c r="E16" s="1">
        <v>40</v>
      </c>
      <c r="F16" s="2">
        <f t="shared" si="0"/>
        <v>133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 x14ac:dyDescent="0.25">
      <c r="A17" s="16"/>
      <c r="B17" s="2" t="s">
        <v>35</v>
      </c>
      <c r="C17" s="1">
        <v>126</v>
      </c>
      <c r="D17" s="1">
        <v>160</v>
      </c>
      <c r="E17" s="1">
        <v>114</v>
      </c>
      <c r="F17" s="2">
        <f t="shared" si="0"/>
        <v>400</v>
      </c>
    </row>
    <row r="18" spans="1:22" s="17" customFormat="1" x14ac:dyDescent="0.25">
      <c r="A18" s="15" t="s">
        <v>32</v>
      </c>
      <c r="B18" s="2" t="s">
        <v>8</v>
      </c>
      <c r="C18" s="1">
        <v>65</v>
      </c>
      <c r="D18" s="1">
        <v>91</v>
      </c>
      <c r="E18" s="1">
        <v>58</v>
      </c>
      <c r="F18" s="2">
        <f t="shared" si="0"/>
        <v>214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3" customFormat="1" x14ac:dyDescent="0.25">
      <c r="A19" s="16"/>
      <c r="B19" s="2" t="s">
        <v>35</v>
      </c>
      <c r="C19" s="1">
        <v>196</v>
      </c>
      <c r="D19" s="1">
        <v>291</v>
      </c>
      <c r="E19" s="1">
        <v>198</v>
      </c>
      <c r="F19" s="2">
        <f t="shared" si="0"/>
        <v>685</v>
      </c>
    </row>
    <row r="20" spans="1:22" s="17" customFormat="1" ht="15" customHeight="1" x14ac:dyDescent="0.25">
      <c r="A20" s="111" t="s">
        <v>15</v>
      </c>
      <c r="B20" s="2" t="s">
        <v>8</v>
      </c>
      <c r="C20" s="1">
        <v>25</v>
      </c>
      <c r="D20" s="1">
        <v>32</v>
      </c>
      <c r="E20" s="1">
        <v>34</v>
      </c>
      <c r="F20" s="2">
        <f t="shared" si="0"/>
        <v>91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 x14ac:dyDescent="0.25">
      <c r="A21" s="111"/>
      <c r="B21" s="2" t="s">
        <v>35</v>
      </c>
      <c r="C21" s="1">
        <v>75</v>
      </c>
      <c r="D21" s="1">
        <v>88</v>
      </c>
      <c r="E21" s="1">
        <v>106</v>
      </c>
      <c r="F21" s="2">
        <f t="shared" si="0"/>
        <v>269</v>
      </c>
    </row>
    <row r="22" spans="1:22" s="3" customFormat="1" x14ac:dyDescent="0.25">
      <c r="A22" s="106" t="s">
        <v>104</v>
      </c>
      <c r="B22" s="2" t="s">
        <v>8</v>
      </c>
      <c r="C22" s="1">
        <f>+C14+C16+C18+C20</f>
        <v>403</v>
      </c>
      <c r="D22" s="1">
        <f t="shared" ref="D22:F22" si="1">+D14+D16+D18+D20</f>
        <v>578</v>
      </c>
      <c r="E22" s="1">
        <f t="shared" si="1"/>
        <v>376</v>
      </c>
      <c r="F22" s="1">
        <f t="shared" si="1"/>
        <v>1357</v>
      </c>
    </row>
    <row r="23" spans="1:22" s="3" customFormat="1" x14ac:dyDescent="0.25">
      <c r="A23" s="104"/>
      <c r="B23" s="2" t="s">
        <v>35</v>
      </c>
      <c r="C23" s="1">
        <f>+C15+C17+C19+C21</f>
        <v>1207</v>
      </c>
      <c r="D23" s="1">
        <f t="shared" ref="D23:F23" si="2">+D15+D17+D19+D21</f>
        <v>1734</v>
      </c>
      <c r="E23" s="1">
        <f t="shared" si="2"/>
        <v>1095</v>
      </c>
      <c r="F23" s="1">
        <f t="shared" si="2"/>
        <v>4036</v>
      </c>
    </row>
    <row r="24" spans="1:22" s="3" customFormat="1" x14ac:dyDescent="0.25">
      <c r="A24" s="104"/>
      <c r="B24" s="2"/>
      <c r="C24" s="1"/>
      <c r="D24" s="1"/>
      <c r="E24" s="1"/>
      <c r="F24" s="2"/>
    </row>
    <row r="25" spans="1:22" s="3" customFormat="1" x14ac:dyDescent="0.25">
      <c r="A25" s="14" t="s">
        <v>37</v>
      </c>
      <c r="B25" s="2"/>
      <c r="C25" s="1"/>
      <c r="D25" s="1"/>
      <c r="E25" s="1"/>
      <c r="F25" s="2"/>
    </row>
    <row r="26" spans="1:22" s="2" customFormat="1" x14ac:dyDescent="0.25">
      <c r="A26" s="15" t="s">
        <v>12</v>
      </c>
      <c r="B26" s="2" t="s">
        <v>8</v>
      </c>
      <c r="C26" s="1">
        <v>421</v>
      </c>
      <c r="D26" s="1">
        <v>287</v>
      </c>
      <c r="E26" s="1">
        <v>203</v>
      </c>
      <c r="F26" s="2">
        <f t="shared" ref="F26:F33" si="3">SUM(C26:E26)</f>
        <v>911</v>
      </c>
    </row>
    <row r="27" spans="1:22" s="3" customFormat="1" x14ac:dyDescent="0.25">
      <c r="A27" s="16"/>
      <c r="B27" s="2" t="s">
        <v>35</v>
      </c>
      <c r="C27" s="1">
        <v>1151</v>
      </c>
      <c r="D27" s="1">
        <v>809</v>
      </c>
      <c r="E27" s="1">
        <v>579</v>
      </c>
      <c r="F27" s="2">
        <f t="shared" si="3"/>
        <v>2539</v>
      </c>
    </row>
    <row r="28" spans="1:22" s="18" customFormat="1" x14ac:dyDescent="0.25">
      <c r="A28" s="15" t="s">
        <v>13</v>
      </c>
      <c r="B28" s="2" t="s">
        <v>8</v>
      </c>
      <c r="C28" s="1">
        <v>109</v>
      </c>
      <c r="D28" s="1">
        <v>62</v>
      </c>
      <c r="E28" s="1">
        <v>19</v>
      </c>
      <c r="F28" s="2">
        <f t="shared" si="3"/>
        <v>190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3" customFormat="1" x14ac:dyDescent="0.25">
      <c r="A29" s="2"/>
      <c r="B29" s="2" t="s">
        <v>35</v>
      </c>
      <c r="C29" s="1">
        <v>355</v>
      </c>
      <c r="D29" s="1">
        <v>208</v>
      </c>
      <c r="E29" s="1">
        <v>54</v>
      </c>
      <c r="F29" s="2">
        <f t="shared" si="3"/>
        <v>617</v>
      </c>
    </row>
    <row r="30" spans="1:22" s="18" customFormat="1" x14ac:dyDescent="0.25">
      <c r="A30" s="15" t="s">
        <v>31</v>
      </c>
      <c r="B30" s="2" t="s">
        <v>8</v>
      </c>
      <c r="C30" s="1">
        <v>22</v>
      </c>
      <c r="D30" s="1">
        <v>76</v>
      </c>
      <c r="E30" s="1">
        <v>48</v>
      </c>
      <c r="F30" s="2">
        <f t="shared" si="3"/>
        <v>146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" customFormat="1" x14ac:dyDescent="0.25">
      <c r="A31" s="2"/>
      <c r="B31" s="2" t="s">
        <v>35</v>
      </c>
      <c r="C31" s="1">
        <v>63</v>
      </c>
      <c r="D31" s="1">
        <v>236</v>
      </c>
      <c r="E31" s="1">
        <v>166</v>
      </c>
      <c r="F31" s="2">
        <f t="shared" si="3"/>
        <v>465</v>
      </c>
    </row>
    <row r="32" spans="1:22" s="18" customFormat="1" ht="15" customHeight="1" x14ac:dyDescent="0.25">
      <c r="A32" s="111" t="s">
        <v>14</v>
      </c>
      <c r="B32" s="2" t="s">
        <v>8</v>
      </c>
      <c r="C32" s="1">
        <v>54</v>
      </c>
      <c r="D32" s="1">
        <v>41</v>
      </c>
      <c r="E32" s="1">
        <v>36</v>
      </c>
      <c r="F32" s="2">
        <f t="shared" si="3"/>
        <v>131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3" customFormat="1" x14ac:dyDescent="0.25">
      <c r="A33" s="111"/>
      <c r="B33" s="2" t="s">
        <v>35</v>
      </c>
      <c r="C33" s="1">
        <v>161</v>
      </c>
      <c r="D33" s="1">
        <v>124</v>
      </c>
      <c r="E33" s="1">
        <v>113</v>
      </c>
      <c r="F33" s="2">
        <f t="shared" si="3"/>
        <v>398</v>
      </c>
    </row>
    <row r="34" spans="1:22" s="3" customFormat="1" x14ac:dyDescent="0.25">
      <c r="A34" s="106" t="s">
        <v>105</v>
      </c>
      <c r="B34" s="2" t="s">
        <v>8</v>
      </c>
      <c r="C34" s="1">
        <f>+C26+C28+C30+C32</f>
        <v>606</v>
      </c>
      <c r="D34" s="1">
        <f t="shared" ref="D34:F34" si="4">+D26+D28+D30+D32</f>
        <v>466</v>
      </c>
      <c r="E34" s="1">
        <f t="shared" si="4"/>
        <v>306</v>
      </c>
      <c r="F34" s="1">
        <f t="shared" si="4"/>
        <v>1378</v>
      </c>
    </row>
    <row r="35" spans="1:22" s="3" customFormat="1" x14ac:dyDescent="0.25">
      <c r="A35" s="104"/>
      <c r="B35" s="2" t="s">
        <v>35</v>
      </c>
      <c r="C35" s="1">
        <f>+C27+C29+C31+C33</f>
        <v>1730</v>
      </c>
      <c r="D35" s="1">
        <f t="shared" ref="D35:F35" si="5">+D27+D29+D31+D33</f>
        <v>1377</v>
      </c>
      <c r="E35" s="1">
        <f t="shared" si="5"/>
        <v>912</v>
      </c>
      <c r="F35" s="1">
        <f t="shared" si="5"/>
        <v>4019</v>
      </c>
    </row>
    <row r="36" spans="1:22" s="3" customFormat="1" x14ac:dyDescent="0.25">
      <c r="A36" s="104"/>
      <c r="B36" s="2"/>
      <c r="C36" s="1"/>
      <c r="D36" s="1"/>
      <c r="E36" s="1"/>
      <c r="F36" s="2"/>
    </row>
    <row r="37" spans="1:22" ht="15.75" thickBot="1" x14ac:dyDescent="0.3">
      <c r="A37" s="19"/>
      <c r="B37" s="20"/>
      <c r="C37" s="20"/>
      <c r="D37" s="20"/>
      <c r="E37" s="20"/>
      <c r="F37" s="20"/>
    </row>
    <row r="38" spans="1:22" ht="15.75" thickTop="1" x14ac:dyDescent="0.25">
      <c r="A38" s="107" t="s">
        <v>61</v>
      </c>
      <c r="B38" s="107"/>
      <c r="C38" s="107"/>
      <c r="D38" s="107"/>
      <c r="E38" s="107"/>
      <c r="F38" s="107"/>
    </row>
    <row r="39" spans="1:22" s="22" customFormat="1" x14ac:dyDescent="0.25">
      <c r="A39" s="21"/>
      <c r="B39" s="2"/>
    </row>
    <row r="40" spans="1:22" x14ac:dyDescent="0.25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x14ac:dyDescent="0.25">
      <c r="A41" s="109" t="s">
        <v>55</v>
      </c>
      <c r="B41" s="109"/>
      <c r="C41" s="109"/>
      <c r="D41" s="109"/>
      <c r="E41" s="109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x14ac:dyDescent="0.25">
      <c r="A42" s="108" t="s">
        <v>29</v>
      </c>
      <c r="B42" s="108"/>
      <c r="C42" s="108"/>
      <c r="D42" s="108"/>
      <c r="E42" s="108"/>
    </row>
    <row r="43" spans="1:22" x14ac:dyDescent="0.25">
      <c r="A43" s="109" t="s">
        <v>56</v>
      </c>
      <c r="B43" s="109"/>
      <c r="C43" s="109"/>
      <c r="D43" s="109"/>
      <c r="E43" s="109"/>
    </row>
    <row r="44" spans="1:22" ht="15.75" thickBot="1" x14ac:dyDescent="0.3">
      <c r="B44" s="112"/>
      <c r="C44" s="112"/>
      <c r="D44" s="112"/>
      <c r="E44" s="112"/>
      <c r="F44" s="23"/>
    </row>
    <row r="45" spans="1:22" ht="15.75" thickBot="1" x14ac:dyDescent="0.3">
      <c r="A45" s="10" t="s">
        <v>108</v>
      </c>
      <c r="B45" s="11" t="s">
        <v>3</v>
      </c>
      <c r="C45" s="11" t="s">
        <v>4</v>
      </c>
      <c r="D45" s="11" t="s">
        <v>5</v>
      </c>
      <c r="E45" s="11" t="s">
        <v>6</v>
      </c>
      <c r="F45" s="23"/>
    </row>
    <row r="46" spans="1:22" x14ac:dyDescent="0.25">
      <c r="A46" s="14" t="s">
        <v>33</v>
      </c>
      <c r="B46" s="25"/>
      <c r="C46" s="25"/>
      <c r="D46" s="25"/>
      <c r="E46" s="25"/>
    </row>
    <row r="47" spans="1:22" x14ac:dyDescent="0.25">
      <c r="A47" s="15" t="s">
        <v>7</v>
      </c>
      <c r="B47" s="26">
        <v>1505046296.3199999</v>
      </c>
      <c r="C47" s="26">
        <v>2320134462.9499998</v>
      </c>
      <c r="D47" s="26">
        <v>1314298464.4100001</v>
      </c>
      <c r="E47" s="25">
        <f>SUM(B47:D47)</f>
        <v>5139479223.6799994</v>
      </c>
    </row>
    <row r="48" spans="1:22" x14ac:dyDescent="0.25">
      <c r="A48" s="15" t="s">
        <v>9</v>
      </c>
      <c r="B48" s="1">
        <v>312633133.54000002</v>
      </c>
      <c r="C48" s="1">
        <v>290494499.38999999</v>
      </c>
      <c r="D48" s="1">
        <v>294910139.22000003</v>
      </c>
      <c r="E48" s="15">
        <f>SUM(B48:D48)</f>
        <v>898037772.1500001</v>
      </c>
    </row>
    <row r="49" spans="1:6" x14ac:dyDescent="0.25">
      <c r="A49" s="15" t="s">
        <v>10</v>
      </c>
      <c r="B49" s="1">
        <v>577014254.23000002</v>
      </c>
      <c r="C49" s="1">
        <v>827630360.26999998</v>
      </c>
      <c r="D49" s="1">
        <v>618064134.85000002</v>
      </c>
      <c r="E49" s="15">
        <f>SUM(B49:D49)</f>
        <v>2022708749.3499999</v>
      </c>
    </row>
    <row r="50" spans="1:6" ht="30" x14ac:dyDescent="0.25">
      <c r="A50" s="27" t="s">
        <v>11</v>
      </c>
      <c r="B50" s="1">
        <v>116112000</v>
      </c>
      <c r="C50" s="1">
        <v>148210478.97999999</v>
      </c>
      <c r="D50" s="1">
        <v>154078274.18000001</v>
      </c>
      <c r="E50" s="15">
        <f>SUM(B50:D50)</f>
        <v>418400753.15999997</v>
      </c>
    </row>
    <row r="51" spans="1:6" x14ac:dyDescent="0.25">
      <c r="A51" s="15" t="s">
        <v>38</v>
      </c>
      <c r="B51" s="1">
        <v>150182657.80202797</v>
      </c>
      <c r="C51" s="1">
        <v>160768342.15802547</v>
      </c>
      <c r="D51" s="1">
        <v>221103660.03629598</v>
      </c>
      <c r="E51" s="15">
        <f>SUM(B51:D51)</f>
        <v>532054659.99634945</v>
      </c>
    </row>
    <row r="52" spans="1:6" ht="15.75" thickBot="1" x14ac:dyDescent="0.3">
      <c r="A52" s="28" t="s">
        <v>16</v>
      </c>
      <c r="B52" s="28">
        <f>SUM(B47:B51)</f>
        <v>2660988341.8920283</v>
      </c>
      <c r="C52" s="28">
        <f>SUM(C47:C51)</f>
        <v>3747238143.7480249</v>
      </c>
      <c r="D52" s="28">
        <f>SUM(D47:D51)</f>
        <v>2602454672.6962957</v>
      </c>
      <c r="E52" s="28">
        <f>SUM(E47:E51)</f>
        <v>9010681158.3363495</v>
      </c>
    </row>
    <row r="53" spans="1:6" ht="15.75" thickTop="1" x14ac:dyDescent="0.25">
      <c r="A53" s="14" t="s">
        <v>37</v>
      </c>
      <c r="B53" s="15"/>
      <c r="C53" s="15"/>
      <c r="D53" s="15"/>
      <c r="E53" s="15"/>
    </row>
    <row r="54" spans="1:6" x14ac:dyDescent="0.25">
      <c r="A54" s="15" t="s">
        <v>7</v>
      </c>
      <c r="B54" s="1">
        <v>2293386818.8200002</v>
      </c>
      <c r="C54" s="1">
        <v>1584611680.0599999</v>
      </c>
      <c r="D54" s="1">
        <v>1151606641.22</v>
      </c>
      <c r="E54" s="25">
        <f>SUM(B54:D54)</f>
        <v>5029605140.1000004</v>
      </c>
    </row>
    <row r="55" spans="1:6" x14ac:dyDescent="0.25">
      <c r="A55" s="15" t="s">
        <v>9</v>
      </c>
      <c r="B55" s="1">
        <v>951457430.09000003</v>
      </c>
      <c r="C55" s="1">
        <v>613134772.39999998</v>
      </c>
      <c r="D55" s="1">
        <v>136914167.66</v>
      </c>
      <c r="E55" s="15">
        <f>SUM(B55:D55)</f>
        <v>1701506370.1500001</v>
      </c>
    </row>
    <row r="56" spans="1:6" x14ac:dyDescent="0.25">
      <c r="A56" s="15" t="s">
        <v>10</v>
      </c>
      <c r="B56" s="1">
        <v>208869509.11000001</v>
      </c>
      <c r="C56" s="1">
        <v>734962004.50999999</v>
      </c>
      <c r="D56" s="1">
        <v>463978936</v>
      </c>
      <c r="E56" s="15">
        <f>SUM(B56:D56)</f>
        <v>1407810449.6199999</v>
      </c>
    </row>
    <row r="57" spans="1:6" x14ac:dyDescent="0.25">
      <c r="A57" s="29" t="s">
        <v>11</v>
      </c>
      <c r="B57" s="1">
        <v>246432000</v>
      </c>
      <c r="C57" s="1">
        <v>193399000</v>
      </c>
      <c r="D57" s="1">
        <v>169189000</v>
      </c>
      <c r="E57" s="15">
        <f>SUM(B57:D57)</f>
        <v>609020000</v>
      </c>
    </row>
    <row r="58" spans="1:6" x14ac:dyDescent="0.25">
      <c r="A58" s="15" t="s">
        <v>39</v>
      </c>
      <c r="B58" s="1">
        <v>225832979.22587827</v>
      </c>
      <c r="C58" s="1">
        <v>129615999.04089943</v>
      </c>
      <c r="D58" s="1">
        <v>179940744.60400683</v>
      </c>
      <c r="E58" s="15">
        <f>SUM(B58:D58)</f>
        <v>535389722.87078452</v>
      </c>
    </row>
    <row r="59" spans="1:6" ht="15.75" thickBot="1" x14ac:dyDescent="0.3">
      <c r="A59" s="28" t="s">
        <v>16</v>
      </c>
      <c r="B59" s="28">
        <f>SUM(B54:B58)</f>
        <v>3925978737.2458787</v>
      </c>
      <c r="C59" s="28">
        <f>SUM(C54:C58)</f>
        <v>3255723456.0108995</v>
      </c>
      <c r="D59" s="28">
        <f>SUM(D54:D58)</f>
        <v>2101629489.4840069</v>
      </c>
      <c r="E59" s="28">
        <f>SUM(E54:E58)</f>
        <v>9283331682.7407837</v>
      </c>
    </row>
    <row r="60" spans="1:6" ht="15.75" thickTop="1" x14ac:dyDescent="0.25">
      <c r="A60" s="107" t="s">
        <v>62</v>
      </c>
      <c r="B60" s="107"/>
      <c r="C60" s="107"/>
      <c r="D60" s="107"/>
      <c r="E60" s="107"/>
      <c r="F60" s="107"/>
    </row>
    <row r="61" spans="1:6" x14ac:dyDescent="0.25">
      <c r="A61" s="30"/>
      <c r="B61" s="30"/>
      <c r="C61" s="30"/>
      <c r="D61" s="30"/>
      <c r="E61" s="30"/>
      <c r="F61" s="30"/>
    </row>
    <row r="63" spans="1:6" x14ac:dyDescent="0.25">
      <c r="A63" s="109" t="s">
        <v>59</v>
      </c>
      <c r="B63" s="109"/>
      <c r="C63" s="109"/>
      <c r="D63" s="109"/>
      <c r="E63" s="109"/>
    </row>
    <row r="64" spans="1:6" x14ac:dyDescent="0.25">
      <c r="A64" s="108" t="s">
        <v>30</v>
      </c>
      <c r="B64" s="108"/>
      <c r="C64" s="108"/>
      <c r="D64" s="108"/>
      <c r="E64" s="108"/>
    </row>
    <row r="65" spans="1:5" x14ac:dyDescent="0.25">
      <c r="A65" s="109" t="s">
        <v>56</v>
      </c>
      <c r="B65" s="109"/>
      <c r="C65" s="109"/>
      <c r="D65" s="109"/>
      <c r="E65" s="109"/>
    </row>
    <row r="67" spans="1:5" ht="15.75" thickBot="1" x14ac:dyDescent="0.3">
      <c r="A67" s="24" t="s">
        <v>17</v>
      </c>
      <c r="B67" s="31" t="s">
        <v>3</v>
      </c>
      <c r="C67" s="31" t="s">
        <v>4</v>
      </c>
      <c r="D67" s="31" t="s">
        <v>5</v>
      </c>
      <c r="E67" s="31" t="s">
        <v>6</v>
      </c>
    </row>
    <row r="68" spans="1:5" x14ac:dyDescent="0.25">
      <c r="A68" s="32" t="s">
        <v>40</v>
      </c>
    </row>
    <row r="69" spans="1:5" x14ac:dyDescent="0.25">
      <c r="A69" s="33" t="s">
        <v>79</v>
      </c>
    </row>
    <row r="70" spans="1:5" x14ac:dyDescent="0.25">
      <c r="A70" s="33" t="s">
        <v>100</v>
      </c>
    </row>
    <row r="71" spans="1:5" x14ac:dyDescent="0.25">
      <c r="A71" s="33" t="s">
        <v>18</v>
      </c>
      <c r="B71" s="4">
        <v>95673968.000688359</v>
      </c>
      <c r="C71" s="4">
        <v>73338232.24407573</v>
      </c>
      <c r="D71" s="4">
        <v>99087805.862078652</v>
      </c>
      <c r="E71" s="33">
        <f>SUM(B71:D71)</f>
        <v>268100006.10684276</v>
      </c>
    </row>
    <row r="72" spans="1:5" x14ac:dyDescent="0.25">
      <c r="A72" s="33" t="s">
        <v>19</v>
      </c>
      <c r="B72" s="4">
        <v>2893877.660168109</v>
      </c>
      <c r="C72" s="4">
        <v>11286801.582742626</v>
      </c>
      <c r="D72" s="4">
        <v>17888989.357854422</v>
      </c>
      <c r="E72" s="33">
        <f>SUM(B72:D72)</f>
        <v>32069668.600765157</v>
      </c>
    </row>
    <row r="73" spans="1:5" x14ac:dyDescent="0.25">
      <c r="A73" s="96" t="s">
        <v>20</v>
      </c>
      <c r="B73" s="34">
        <v>1321839.8418531802</v>
      </c>
      <c r="C73" s="34">
        <v>3779221.4952379679</v>
      </c>
      <c r="D73" s="34">
        <v>3281228.1436659056</v>
      </c>
      <c r="E73" s="33">
        <f>SUM(B73:D73)</f>
        <v>8382289.4807570539</v>
      </c>
    </row>
    <row r="74" spans="1:5" x14ac:dyDescent="0.25">
      <c r="A74" s="99" t="s">
        <v>21</v>
      </c>
      <c r="B74" s="34">
        <v>171394.76291830838</v>
      </c>
      <c r="C74" s="34">
        <v>1152426.6865691293</v>
      </c>
      <c r="D74" s="34">
        <v>3902364.2933970317</v>
      </c>
      <c r="E74" s="33">
        <f t="shared" ref="E74" si="6">SUM(B74:D74)</f>
        <v>5226185.7428844692</v>
      </c>
    </row>
    <row r="75" spans="1:5" x14ac:dyDescent="0.25">
      <c r="A75" s="33" t="s">
        <v>101</v>
      </c>
      <c r="B75" s="34"/>
      <c r="C75" s="34"/>
      <c r="D75" s="34"/>
      <c r="E75" s="33"/>
    </row>
    <row r="76" spans="1:5" x14ac:dyDescent="0.25">
      <c r="A76" s="83" t="s">
        <v>82</v>
      </c>
      <c r="B76" s="34">
        <v>50121577.536399998</v>
      </c>
      <c r="C76" s="34">
        <v>71211660.149400011</v>
      </c>
      <c r="D76" s="34">
        <v>96943272.379299983</v>
      </c>
      <c r="E76" s="33">
        <f t="shared" ref="E76" si="7">SUM(B76:D76)</f>
        <v>218276510.06510001</v>
      </c>
    </row>
    <row r="77" spans="1:5" x14ac:dyDescent="0.25">
      <c r="A77" s="83" t="s">
        <v>102</v>
      </c>
      <c r="B77" s="34">
        <v>2380659268.8699999</v>
      </c>
      <c r="C77" s="34">
        <v>3658788873.190001</v>
      </c>
      <c r="D77" s="34">
        <v>2498911829.9499998</v>
      </c>
      <c r="E77" s="33">
        <f>SUM(B77:D77)</f>
        <v>8538359972.0100012</v>
      </c>
    </row>
    <row r="78" spans="1:5" x14ac:dyDescent="0.25">
      <c r="A78" s="83" t="s">
        <v>33</v>
      </c>
      <c r="B78" s="34"/>
      <c r="C78" s="34"/>
      <c r="D78" s="34"/>
      <c r="E78" s="33"/>
    </row>
    <row r="79" spans="1:5" x14ac:dyDescent="0.25">
      <c r="A79" s="83" t="s">
        <v>103</v>
      </c>
      <c r="B79" s="34"/>
      <c r="C79" s="34"/>
      <c r="D79" s="34"/>
      <c r="E79" s="33"/>
    </row>
    <row r="80" spans="1:5" x14ac:dyDescent="0.25">
      <c r="A80" s="83"/>
    </row>
    <row r="81" spans="1:6" ht="15.75" thickBot="1" x14ac:dyDescent="0.3">
      <c r="A81" s="19" t="s">
        <v>16</v>
      </c>
      <c r="B81" s="35">
        <f>SUM(B71:B79)</f>
        <v>2530841926.6720281</v>
      </c>
      <c r="C81" s="35">
        <f>SUM(C71:C79)</f>
        <v>3819557215.3480263</v>
      </c>
      <c r="D81" s="28">
        <f>SUM(D71:D79)</f>
        <v>2720015489.9862957</v>
      </c>
      <c r="E81" s="28">
        <f>SUM(E71:E79)</f>
        <v>9070414632.0063515</v>
      </c>
    </row>
    <row r="82" spans="1:6" ht="15.75" thickTop="1" x14ac:dyDescent="0.25">
      <c r="A82" s="36" t="s">
        <v>41</v>
      </c>
      <c r="B82" s="2"/>
      <c r="C82" s="2"/>
      <c r="D82" s="2"/>
      <c r="E82" s="2"/>
    </row>
    <row r="83" spans="1:6" x14ac:dyDescent="0.25">
      <c r="A83" s="107" t="s">
        <v>62</v>
      </c>
      <c r="B83" s="107"/>
      <c r="C83" s="107"/>
      <c r="D83" s="107"/>
      <c r="E83" s="107"/>
      <c r="F83" s="107"/>
    </row>
    <row r="86" spans="1:6" s="3" customFormat="1" x14ac:dyDescent="0.25">
      <c r="A86" s="109" t="s">
        <v>60</v>
      </c>
      <c r="B86" s="109"/>
      <c r="C86" s="109"/>
      <c r="D86" s="109"/>
      <c r="E86" s="109"/>
    </row>
    <row r="87" spans="1:6" s="3" customFormat="1" x14ac:dyDescent="0.25">
      <c r="A87" s="108" t="s">
        <v>23</v>
      </c>
      <c r="B87" s="108"/>
      <c r="C87" s="108"/>
      <c r="D87" s="108"/>
      <c r="E87" s="108"/>
    </row>
    <row r="88" spans="1:6" s="3" customFormat="1" x14ac:dyDescent="0.25">
      <c r="A88" s="109" t="s">
        <v>56</v>
      </c>
      <c r="B88" s="109"/>
      <c r="C88" s="109"/>
      <c r="D88" s="109"/>
      <c r="E88" s="109"/>
    </row>
    <row r="89" spans="1:6" s="38" customFormat="1" x14ac:dyDescent="0.25">
      <c r="A89" s="37"/>
      <c r="B89" s="37"/>
      <c r="C89" s="37"/>
      <c r="D89" s="37"/>
      <c r="E89" s="37"/>
    </row>
    <row r="90" spans="1:6" s="3" customFormat="1" ht="15.75" thickBot="1" x14ac:dyDescent="0.3">
      <c r="A90" s="24" t="s">
        <v>17</v>
      </c>
      <c r="B90" s="31" t="s">
        <v>3</v>
      </c>
      <c r="C90" s="31" t="s">
        <v>4</v>
      </c>
      <c r="D90" s="31" t="s">
        <v>5</v>
      </c>
      <c r="E90" s="31" t="s">
        <v>6</v>
      </c>
    </row>
    <row r="91" spans="1:6" s="3" customFormat="1" x14ac:dyDescent="0.25">
      <c r="A91" s="33"/>
      <c r="B91" s="33"/>
      <c r="C91" s="33"/>
      <c r="D91" s="33"/>
      <c r="E91" s="33"/>
    </row>
    <row r="92" spans="1:6" s="39" customFormat="1" x14ac:dyDescent="0.25">
      <c r="A92" s="33" t="s">
        <v>24</v>
      </c>
      <c r="B92" s="34">
        <v>14943266690.059</v>
      </c>
      <c r="C92" s="33">
        <f>B96</f>
        <v>15693768372.066971</v>
      </c>
      <c r="D92" s="33">
        <f>C96</f>
        <v>15186127185.508945</v>
      </c>
      <c r="E92" s="33">
        <f>B92</f>
        <v>14943266690.059</v>
      </c>
    </row>
    <row r="93" spans="1:6" s="3" customFormat="1" x14ac:dyDescent="0.25">
      <c r="A93" s="33" t="s">
        <v>25</v>
      </c>
      <c r="B93" s="34">
        <v>3281343608.6800003</v>
      </c>
      <c r="C93" s="34">
        <v>3311916028.79</v>
      </c>
      <c r="D93" s="34">
        <v>6568052751.2199993</v>
      </c>
      <c r="E93" s="34">
        <f>SUM(B93:D93)</f>
        <v>13161312388.689999</v>
      </c>
    </row>
    <row r="94" spans="1:6" s="3" customFormat="1" x14ac:dyDescent="0.25">
      <c r="A94" s="33" t="s">
        <v>26</v>
      </c>
      <c r="B94" s="34">
        <f>B92+B93</f>
        <v>18224610298.738998</v>
      </c>
      <c r="C94" s="34">
        <f>C92+C93</f>
        <v>19005684400.856972</v>
      </c>
      <c r="D94" s="34">
        <f>D92+D93</f>
        <v>21754179936.728943</v>
      </c>
      <c r="E94" s="34">
        <f>E92+E93</f>
        <v>28104579078.749001</v>
      </c>
    </row>
    <row r="95" spans="1:6" s="3" customFormat="1" x14ac:dyDescent="0.25">
      <c r="A95" s="33" t="s">
        <v>27</v>
      </c>
      <c r="B95" s="34">
        <v>2530841926.6720281</v>
      </c>
      <c r="C95" s="34">
        <v>3819557215.3480263</v>
      </c>
      <c r="D95" s="34">
        <v>2720015489.9862957</v>
      </c>
      <c r="E95" s="34">
        <f>SUM(B95:D95)</f>
        <v>9070414632.0063496</v>
      </c>
    </row>
    <row r="96" spans="1:6" s="3" customFormat="1" x14ac:dyDescent="0.25">
      <c r="A96" s="33" t="s">
        <v>28</v>
      </c>
      <c r="B96" s="40">
        <f>+B94-B95</f>
        <v>15693768372.066971</v>
      </c>
      <c r="C96" s="40">
        <f>+C94-C95</f>
        <v>15186127185.508945</v>
      </c>
      <c r="D96" s="40">
        <f>+D94-D95</f>
        <v>19034164446.742645</v>
      </c>
      <c r="E96" s="40">
        <f>+E94-E95</f>
        <v>19034164446.742653</v>
      </c>
    </row>
    <row r="97" spans="1:6" s="3" customFormat="1" ht="15.75" thickBot="1" x14ac:dyDescent="0.3">
      <c r="A97" s="28"/>
      <c r="B97" s="28"/>
      <c r="C97" s="28"/>
      <c r="D97" s="28"/>
      <c r="E97" s="28"/>
    </row>
    <row r="98" spans="1:6" ht="15.75" thickTop="1" x14ac:dyDescent="0.25">
      <c r="A98" s="107" t="s">
        <v>63</v>
      </c>
      <c r="B98" s="107"/>
      <c r="C98" s="107"/>
      <c r="D98" s="107"/>
      <c r="E98" s="107"/>
      <c r="F98" s="107"/>
    </row>
    <row r="101" spans="1:6" x14ac:dyDescent="0.25">
      <c r="A101" s="3" t="s">
        <v>106</v>
      </c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19">
    <mergeCell ref="A63:E63"/>
    <mergeCell ref="A1:F1"/>
    <mergeCell ref="A8:F8"/>
    <mergeCell ref="A9:F9"/>
    <mergeCell ref="A20:A21"/>
    <mergeCell ref="A32:A33"/>
    <mergeCell ref="A38:F38"/>
    <mergeCell ref="A41:E41"/>
    <mergeCell ref="A42:E42"/>
    <mergeCell ref="A43:E43"/>
    <mergeCell ref="B44:E44"/>
    <mergeCell ref="A60:F60"/>
    <mergeCell ref="A98:F98"/>
    <mergeCell ref="A64:E64"/>
    <mergeCell ref="A65:E65"/>
    <mergeCell ref="A83:F83"/>
    <mergeCell ref="A86:E86"/>
    <mergeCell ref="A87:E87"/>
    <mergeCell ref="A88:E88"/>
  </mergeCells>
  <pageMargins left="0.39370078740157483" right="0.29527559055118113" top="0.74803149606299213" bottom="0.74803149606299213" header="0.31496062992125984" footer="0.31496062992125984"/>
  <pageSetup orientation="landscape" r:id="rId1"/>
  <headerFooter alignWithMargins="0"/>
  <rowBreaks count="3" manualBreakCount="3">
    <brk id="40" max="5" man="1"/>
    <brk id="62" max="5" man="1"/>
    <brk id="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76" workbookViewId="0">
      <selection activeCell="G95" sqref="G95:J95"/>
    </sheetView>
  </sheetViews>
  <sheetFormatPr baseColWidth="10" defaultColWidth="11.42578125" defaultRowHeight="15" x14ac:dyDescent="0.25"/>
  <cols>
    <col min="1" max="1" width="51.42578125" style="3" customWidth="1"/>
    <col min="2" max="4" width="16" style="4" customWidth="1"/>
    <col min="5" max="5" width="17.85546875" style="4" bestFit="1" customWidth="1"/>
    <col min="6" max="6" width="15.7109375" style="4" customWidth="1"/>
    <col min="7" max="9" width="17" style="4" bestFit="1" customWidth="1"/>
    <col min="10" max="16384" width="11.42578125" style="4"/>
  </cols>
  <sheetData>
    <row r="1" spans="1:6" x14ac:dyDescent="0.25">
      <c r="A1" s="110" t="s">
        <v>47</v>
      </c>
      <c r="B1" s="110"/>
      <c r="C1" s="110"/>
      <c r="D1" s="110"/>
      <c r="E1" s="110"/>
      <c r="F1" s="110"/>
    </row>
    <row r="2" spans="1:6" x14ac:dyDescent="0.25">
      <c r="A2" s="5" t="s">
        <v>0</v>
      </c>
      <c r="B2" s="6" t="s">
        <v>1</v>
      </c>
      <c r="C2" s="6"/>
      <c r="D2" s="6"/>
      <c r="E2" s="6"/>
      <c r="F2" s="6"/>
    </row>
    <row r="3" spans="1:6" x14ac:dyDescent="0.25">
      <c r="A3" s="5" t="s">
        <v>42</v>
      </c>
      <c r="B3" s="6" t="s">
        <v>48</v>
      </c>
      <c r="C3" s="6"/>
      <c r="D3" s="6"/>
      <c r="E3" s="6"/>
      <c r="F3" s="6"/>
    </row>
    <row r="4" spans="1:6" x14ac:dyDescent="0.25">
      <c r="A4" s="5" t="s">
        <v>49</v>
      </c>
      <c r="B4" s="6" t="s">
        <v>50</v>
      </c>
      <c r="C4" s="6"/>
      <c r="D4" s="6"/>
      <c r="E4" s="6"/>
      <c r="F4" s="6"/>
    </row>
    <row r="5" spans="1:6" x14ac:dyDescent="0.25">
      <c r="A5" s="5" t="s">
        <v>51</v>
      </c>
      <c r="B5" s="7" t="s">
        <v>52</v>
      </c>
      <c r="C5" s="6"/>
      <c r="D5" s="6"/>
      <c r="E5" s="6"/>
      <c r="F5" s="6"/>
    </row>
    <row r="6" spans="1:6" x14ac:dyDescent="0.25">
      <c r="A6" s="5"/>
      <c r="B6" s="7"/>
      <c r="C6" s="6"/>
      <c r="D6" s="6"/>
      <c r="E6" s="6"/>
      <c r="F6" s="6"/>
    </row>
    <row r="7" spans="1:6" x14ac:dyDescent="0.25">
      <c r="A7" s="5"/>
      <c r="B7" s="7"/>
      <c r="C7" s="6"/>
      <c r="D7" s="6"/>
      <c r="E7" s="6"/>
      <c r="F7" s="6"/>
    </row>
    <row r="8" spans="1:6" x14ac:dyDescent="0.25">
      <c r="A8" s="109" t="s">
        <v>53</v>
      </c>
      <c r="B8" s="109"/>
      <c r="C8" s="109"/>
      <c r="D8" s="109"/>
      <c r="E8" s="109"/>
      <c r="F8" s="109"/>
    </row>
    <row r="9" spans="1:6" x14ac:dyDescent="0.25">
      <c r="A9" s="110" t="s">
        <v>22</v>
      </c>
      <c r="B9" s="110"/>
      <c r="C9" s="110"/>
      <c r="D9" s="110"/>
      <c r="E9" s="110"/>
      <c r="F9" s="110"/>
    </row>
    <row r="10" spans="1:6" x14ac:dyDescent="0.25">
      <c r="A10" s="8"/>
      <c r="B10" s="9"/>
    </row>
    <row r="11" spans="1:6" ht="15.75" thickBot="1" x14ac:dyDescent="0.3">
      <c r="A11" s="10" t="s">
        <v>108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</row>
    <row r="12" spans="1:6" x14ac:dyDescent="0.25">
      <c r="A12" s="12"/>
      <c r="B12" s="13"/>
      <c r="C12" s="13"/>
      <c r="D12" s="13"/>
      <c r="E12" s="13"/>
      <c r="F12" s="13"/>
    </row>
    <row r="13" spans="1:6" x14ac:dyDescent="0.25">
      <c r="A13" s="14" t="s">
        <v>33</v>
      </c>
      <c r="B13" s="13"/>
      <c r="C13" s="13"/>
      <c r="D13" s="13"/>
      <c r="E13" s="13"/>
      <c r="F13" s="13"/>
    </row>
    <row r="14" spans="1:6" s="3" customFormat="1" x14ac:dyDescent="0.25">
      <c r="A14" s="15" t="s">
        <v>34</v>
      </c>
      <c r="B14" s="2" t="s">
        <v>8</v>
      </c>
      <c r="C14" s="1">
        <v>269</v>
      </c>
      <c r="D14" s="1">
        <v>406</v>
      </c>
      <c r="E14" s="1">
        <v>244</v>
      </c>
      <c r="F14" s="2">
        <f t="shared" ref="F14:F21" si="0">SUM(C14:E14)</f>
        <v>919</v>
      </c>
    </row>
    <row r="15" spans="1:6" s="3" customFormat="1" x14ac:dyDescent="0.25">
      <c r="A15" s="16"/>
      <c r="B15" s="2" t="s">
        <v>35</v>
      </c>
      <c r="C15" s="1">
        <v>810</v>
      </c>
      <c r="D15" s="1">
        <v>1195</v>
      </c>
      <c r="E15" s="1">
        <v>677</v>
      </c>
      <c r="F15" s="2">
        <f t="shared" si="0"/>
        <v>2682</v>
      </c>
    </row>
    <row r="16" spans="1:6" s="2" customFormat="1" x14ac:dyDescent="0.25">
      <c r="A16" s="15" t="s">
        <v>36</v>
      </c>
      <c r="B16" s="2" t="s">
        <v>8</v>
      </c>
      <c r="C16" s="1">
        <v>44</v>
      </c>
      <c r="D16" s="1">
        <v>49</v>
      </c>
      <c r="E16" s="1">
        <v>40</v>
      </c>
      <c r="F16" s="2">
        <f t="shared" si="0"/>
        <v>133</v>
      </c>
    </row>
    <row r="17" spans="1:6" s="2" customFormat="1" x14ac:dyDescent="0.25">
      <c r="A17" s="16"/>
      <c r="B17" s="2" t="s">
        <v>35</v>
      </c>
      <c r="C17" s="1">
        <v>126</v>
      </c>
      <c r="D17" s="1">
        <v>160</v>
      </c>
      <c r="E17" s="1">
        <v>114</v>
      </c>
      <c r="F17" s="2">
        <f t="shared" si="0"/>
        <v>400</v>
      </c>
    </row>
    <row r="18" spans="1:6" s="2" customFormat="1" x14ac:dyDescent="0.25">
      <c r="A18" s="15" t="s">
        <v>32</v>
      </c>
      <c r="B18" s="2" t="s">
        <v>8</v>
      </c>
      <c r="C18" s="1">
        <v>65</v>
      </c>
      <c r="D18" s="1">
        <v>91</v>
      </c>
      <c r="E18" s="1">
        <v>58</v>
      </c>
      <c r="F18" s="2">
        <f t="shared" si="0"/>
        <v>214</v>
      </c>
    </row>
    <row r="19" spans="1:6" s="2" customFormat="1" x14ac:dyDescent="0.25">
      <c r="A19" s="16"/>
      <c r="B19" s="2" t="s">
        <v>35</v>
      </c>
      <c r="C19" s="1">
        <v>196</v>
      </c>
      <c r="D19" s="1">
        <v>291</v>
      </c>
      <c r="E19" s="1">
        <v>198</v>
      </c>
      <c r="F19" s="2">
        <f t="shared" si="0"/>
        <v>685</v>
      </c>
    </row>
    <row r="20" spans="1:6" s="2" customFormat="1" ht="15" customHeight="1" x14ac:dyDescent="0.25">
      <c r="A20" s="111" t="s">
        <v>15</v>
      </c>
      <c r="B20" s="2" t="s">
        <v>8</v>
      </c>
      <c r="C20" s="1">
        <v>25</v>
      </c>
      <c r="D20" s="1">
        <v>32</v>
      </c>
      <c r="E20" s="1">
        <v>34</v>
      </c>
      <c r="F20" s="2">
        <f t="shared" si="0"/>
        <v>91</v>
      </c>
    </row>
    <row r="21" spans="1:6" s="2" customFormat="1" x14ac:dyDescent="0.25">
      <c r="A21" s="111"/>
      <c r="B21" s="2" t="s">
        <v>35</v>
      </c>
      <c r="C21" s="1">
        <v>75</v>
      </c>
      <c r="D21" s="1">
        <v>88</v>
      </c>
      <c r="E21" s="1">
        <v>106</v>
      </c>
      <c r="F21" s="2">
        <f t="shared" si="0"/>
        <v>269</v>
      </c>
    </row>
    <row r="22" spans="1:6" s="2" customFormat="1" x14ac:dyDescent="0.25">
      <c r="A22" s="106" t="s">
        <v>104</v>
      </c>
      <c r="B22" s="2" t="s">
        <v>8</v>
      </c>
      <c r="C22" s="1">
        <f>+C14+C16+C18+C20</f>
        <v>403</v>
      </c>
      <c r="D22" s="1">
        <f t="shared" ref="D22:F22" si="1">+D14+D16+D18+D20</f>
        <v>578</v>
      </c>
      <c r="E22" s="1">
        <f t="shared" si="1"/>
        <v>376</v>
      </c>
      <c r="F22" s="1">
        <f t="shared" si="1"/>
        <v>1357</v>
      </c>
    </row>
    <row r="23" spans="1:6" s="2" customFormat="1" x14ac:dyDescent="0.25">
      <c r="A23" s="104"/>
      <c r="B23" s="2" t="s">
        <v>35</v>
      </c>
      <c r="C23" s="1">
        <f>+C15+C17+C19+C21</f>
        <v>1207</v>
      </c>
      <c r="D23" s="1">
        <f t="shared" ref="D23:F23" si="2">+D15+D17+D19+D21</f>
        <v>1734</v>
      </c>
      <c r="E23" s="1">
        <f t="shared" si="2"/>
        <v>1095</v>
      </c>
      <c r="F23" s="1">
        <f t="shared" si="2"/>
        <v>4036</v>
      </c>
    </row>
    <row r="24" spans="1:6" s="2" customFormat="1" x14ac:dyDescent="0.25">
      <c r="A24" s="104"/>
      <c r="C24" s="1"/>
      <c r="D24" s="1"/>
      <c r="E24" s="1"/>
    </row>
    <row r="25" spans="1:6" s="2" customFormat="1" x14ac:dyDescent="0.25">
      <c r="A25" s="14" t="s">
        <v>37</v>
      </c>
      <c r="C25" s="1"/>
      <c r="D25" s="1"/>
      <c r="E25" s="1"/>
    </row>
    <row r="26" spans="1:6" s="2" customFormat="1" x14ac:dyDescent="0.25">
      <c r="A26" s="15" t="s">
        <v>12</v>
      </c>
      <c r="B26" s="2" t="s">
        <v>8</v>
      </c>
      <c r="C26" s="1">
        <v>427</v>
      </c>
      <c r="D26" s="1">
        <v>318</v>
      </c>
      <c r="E26" s="1">
        <v>366</v>
      </c>
      <c r="F26" s="2">
        <f t="shared" ref="F26:F33" si="3">SUM(C26:E26)</f>
        <v>1111</v>
      </c>
    </row>
    <row r="27" spans="1:6" s="2" customFormat="1" x14ac:dyDescent="0.25">
      <c r="A27" s="16"/>
      <c r="B27" s="2" t="s">
        <v>35</v>
      </c>
      <c r="C27" s="1">
        <v>1165</v>
      </c>
      <c r="D27" s="1">
        <v>898</v>
      </c>
      <c r="E27" s="1">
        <v>1129</v>
      </c>
      <c r="F27" s="2">
        <f t="shared" si="3"/>
        <v>3192</v>
      </c>
    </row>
    <row r="28" spans="1:6" s="2" customFormat="1" x14ac:dyDescent="0.25">
      <c r="A28" s="15" t="s">
        <v>13</v>
      </c>
      <c r="B28" s="2" t="s">
        <v>8</v>
      </c>
      <c r="C28" s="1">
        <v>110</v>
      </c>
      <c r="D28" s="1">
        <v>65</v>
      </c>
      <c r="E28" s="1">
        <v>68</v>
      </c>
      <c r="F28" s="2">
        <f t="shared" si="3"/>
        <v>243</v>
      </c>
    </row>
    <row r="29" spans="1:6" s="2" customFormat="1" x14ac:dyDescent="0.25">
      <c r="B29" s="2" t="s">
        <v>35</v>
      </c>
      <c r="C29" s="1">
        <v>359</v>
      </c>
      <c r="D29" s="1">
        <v>218</v>
      </c>
      <c r="E29" s="1">
        <v>208</v>
      </c>
      <c r="F29" s="2">
        <f t="shared" si="3"/>
        <v>785</v>
      </c>
    </row>
    <row r="30" spans="1:6" s="2" customFormat="1" x14ac:dyDescent="0.25">
      <c r="A30" s="15" t="s">
        <v>31</v>
      </c>
      <c r="B30" s="2" t="s">
        <v>8</v>
      </c>
      <c r="C30" s="1">
        <v>31</v>
      </c>
      <c r="D30" s="1">
        <v>78</v>
      </c>
      <c r="E30" s="1">
        <v>51</v>
      </c>
      <c r="F30" s="2">
        <f t="shared" si="3"/>
        <v>160</v>
      </c>
    </row>
    <row r="31" spans="1:6" s="2" customFormat="1" x14ac:dyDescent="0.25">
      <c r="B31" s="2" t="s">
        <v>35</v>
      </c>
      <c r="C31" s="1">
        <v>93</v>
      </c>
      <c r="D31" s="1">
        <v>240</v>
      </c>
      <c r="E31" s="1">
        <v>179</v>
      </c>
      <c r="F31" s="2">
        <f t="shared" si="3"/>
        <v>512</v>
      </c>
    </row>
    <row r="32" spans="1:6" s="2" customFormat="1" ht="15" customHeight="1" x14ac:dyDescent="0.25">
      <c r="A32" s="111" t="s">
        <v>14</v>
      </c>
      <c r="B32" s="2" t="s">
        <v>8</v>
      </c>
      <c r="C32" s="1">
        <v>55</v>
      </c>
      <c r="D32" s="1">
        <v>43</v>
      </c>
      <c r="E32" s="1">
        <v>42</v>
      </c>
      <c r="F32" s="2">
        <f t="shared" si="3"/>
        <v>140</v>
      </c>
    </row>
    <row r="33" spans="1:6" s="3" customFormat="1" x14ac:dyDescent="0.25">
      <c r="A33" s="111"/>
      <c r="B33" s="2" t="s">
        <v>35</v>
      </c>
      <c r="C33" s="1">
        <v>164</v>
      </c>
      <c r="D33" s="1">
        <v>131</v>
      </c>
      <c r="E33" s="1">
        <v>131</v>
      </c>
      <c r="F33" s="2">
        <f t="shared" si="3"/>
        <v>426</v>
      </c>
    </row>
    <row r="34" spans="1:6" s="3" customFormat="1" x14ac:dyDescent="0.25">
      <c r="A34" s="106" t="s">
        <v>105</v>
      </c>
      <c r="B34" s="2" t="s">
        <v>8</v>
      </c>
      <c r="C34" s="1">
        <f>+C26+C28+C30+C32</f>
        <v>623</v>
      </c>
      <c r="D34" s="1">
        <f t="shared" ref="D34:F34" si="4">+D26+D28+D30+D32</f>
        <v>504</v>
      </c>
      <c r="E34" s="1">
        <f t="shared" si="4"/>
        <v>527</v>
      </c>
      <c r="F34" s="1">
        <f t="shared" si="4"/>
        <v>1654</v>
      </c>
    </row>
    <row r="35" spans="1:6" s="3" customFormat="1" x14ac:dyDescent="0.25">
      <c r="A35" s="104"/>
      <c r="B35" s="2" t="s">
        <v>35</v>
      </c>
      <c r="C35" s="1">
        <f>+C27+C29+C31+C33</f>
        <v>1781</v>
      </c>
      <c r="D35" s="1">
        <f t="shared" ref="D35:F35" si="5">+D27+D29+D31+D33</f>
        <v>1487</v>
      </c>
      <c r="E35" s="1">
        <f t="shared" si="5"/>
        <v>1647</v>
      </c>
      <c r="F35" s="1">
        <f t="shared" si="5"/>
        <v>4915</v>
      </c>
    </row>
    <row r="36" spans="1:6" s="3" customFormat="1" x14ac:dyDescent="0.25">
      <c r="A36" s="104"/>
      <c r="B36" s="2"/>
      <c r="C36" s="1"/>
      <c r="D36" s="1"/>
      <c r="E36" s="1"/>
      <c r="F36" s="2"/>
    </row>
    <row r="37" spans="1:6" ht="15.75" thickBot="1" x14ac:dyDescent="0.3">
      <c r="A37" s="19"/>
      <c r="B37" s="20"/>
      <c r="C37" s="20"/>
      <c r="D37" s="20"/>
      <c r="E37" s="20"/>
      <c r="F37" s="20"/>
    </row>
    <row r="38" spans="1:6" ht="15.75" thickTop="1" x14ac:dyDescent="0.25">
      <c r="A38" s="113" t="s">
        <v>57</v>
      </c>
      <c r="B38" s="113"/>
      <c r="C38" s="113"/>
      <c r="D38" s="113"/>
      <c r="E38" s="113"/>
      <c r="F38" s="113"/>
    </row>
    <row r="39" spans="1:6" x14ac:dyDescent="0.25">
      <c r="A39" s="41"/>
      <c r="B39" s="41"/>
      <c r="C39" s="41"/>
      <c r="D39" s="41"/>
      <c r="E39" s="41"/>
      <c r="F39" s="41"/>
    </row>
    <row r="40" spans="1:6" s="22" customFormat="1" x14ac:dyDescent="0.25">
      <c r="A40" s="15"/>
      <c r="B40" s="2"/>
    </row>
    <row r="41" spans="1:6" x14ac:dyDescent="0.25">
      <c r="A41" s="109" t="s">
        <v>55</v>
      </c>
      <c r="B41" s="109"/>
      <c r="C41" s="109"/>
      <c r="D41" s="109"/>
      <c r="E41" s="109"/>
    </row>
    <row r="42" spans="1:6" x14ac:dyDescent="0.25">
      <c r="A42" s="108" t="s">
        <v>29</v>
      </c>
      <c r="B42" s="108"/>
      <c r="C42" s="108"/>
      <c r="D42" s="108"/>
      <c r="E42" s="108"/>
    </row>
    <row r="43" spans="1:6" x14ac:dyDescent="0.25">
      <c r="A43" s="109" t="s">
        <v>56</v>
      </c>
      <c r="B43" s="109"/>
      <c r="C43" s="109"/>
      <c r="D43" s="109"/>
      <c r="E43" s="109"/>
    </row>
    <row r="44" spans="1:6" ht="15.75" thickBot="1" x14ac:dyDescent="0.3">
      <c r="B44" s="114"/>
      <c r="C44" s="114"/>
      <c r="D44" s="114"/>
      <c r="E44" s="114"/>
      <c r="F44" s="42"/>
    </row>
    <row r="45" spans="1:6" ht="15.75" thickBot="1" x14ac:dyDescent="0.3">
      <c r="A45" s="10" t="s">
        <v>108</v>
      </c>
      <c r="B45" s="11" t="s">
        <v>3</v>
      </c>
      <c r="C45" s="11" t="s">
        <v>4</v>
      </c>
      <c r="D45" s="11" t="s">
        <v>5</v>
      </c>
      <c r="E45" s="11" t="s">
        <v>6</v>
      </c>
      <c r="F45" s="42"/>
    </row>
    <row r="46" spans="1:6" x14ac:dyDescent="0.25">
      <c r="A46" s="14" t="s">
        <v>33</v>
      </c>
      <c r="B46" s="25"/>
      <c r="C46" s="25"/>
      <c r="D46" s="25"/>
      <c r="E46" s="25"/>
    </row>
    <row r="47" spans="1:6" x14ac:dyDescent="0.25">
      <c r="A47" s="15" t="s">
        <v>7</v>
      </c>
      <c r="B47" s="26">
        <v>1505046296.3199999</v>
      </c>
      <c r="C47" s="26">
        <v>2320134462.9499998</v>
      </c>
      <c r="D47" s="26">
        <v>1314298464.4100001</v>
      </c>
      <c r="E47" s="25">
        <f>SUM(B47:D47)</f>
        <v>5139479223.6799994</v>
      </c>
    </row>
    <row r="48" spans="1:6" x14ac:dyDescent="0.25">
      <c r="A48" s="15" t="s">
        <v>9</v>
      </c>
      <c r="B48" s="1">
        <v>312633133.54000002</v>
      </c>
      <c r="C48" s="1">
        <v>290494499.38999999</v>
      </c>
      <c r="D48" s="1">
        <v>294910139.22000003</v>
      </c>
      <c r="E48" s="15">
        <f>SUM(B48:D48)</f>
        <v>898037772.1500001</v>
      </c>
    </row>
    <row r="49" spans="1:6" x14ac:dyDescent="0.25">
      <c r="A49" s="15" t="s">
        <v>10</v>
      </c>
      <c r="B49" s="1">
        <v>577014254.23000002</v>
      </c>
      <c r="C49" s="1">
        <v>827630360.26999998</v>
      </c>
      <c r="D49" s="1">
        <v>618064134.85000002</v>
      </c>
      <c r="E49" s="15">
        <f>SUM(B49:D49)</f>
        <v>2022708749.3499999</v>
      </c>
    </row>
    <row r="50" spans="1:6" ht="30" x14ac:dyDescent="0.25">
      <c r="A50" s="27" t="s">
        <v>11</v>
      </c>
      <c r="B50" s="1">
        <v>116112000</v>
      </c>
      <c r="C50" s="1">
        <v>148210478.97999999</v>
      </c>
      <c r="D50" s="1">
        <v>154078274.18000001</v>
      </c>
      <c r="E50" s="15">
        <f>SUM(B50:D50)</f>
        <v>418400753.15999997</v>
      </c>
    </row>
    <row r="51" spans="1:6" x14ac:dyDescent="0.25">
      <c r="A51" s="15" t="s">
        <v>38</v>
      </c>
      <c r="B51" s="1">
        <v>159155090.60658708</v>
      </c>
      <c r="C51" s="1">
        <v>167221258.16030753</v>
      </c>
      <c r="D51" s="1">
        <v>237988272.1794548</v>
      </c>
      <c r="E51" s="15">
        <f>SUM(B51:D51)</f>
        <v>564364620.94634938</v>
      </c>
    </row>
    <row r="52" spans="1:6" ht="15.75" thickBot="1" x14ac:dyDescent="0.3">
      <c r="A52" s="28" t="s">
        <v>16</v>
      </c>
      <c r="B52" s="28">
        <f>SUM(B47:B51)</f>
        <v>2669960774.6965871</v>
      </c>
      <c r="C52" s="28">
        <f>SUM(C47:C51)</f>
        <v>3753691059.7503071</v>
      </c>
      <c r="D52" s="28">
        <f>SUM(D47:D51)</f>
        <v>2619339284.8394547</v>
      </c>
      <c r="E52" s="28">
        <f>SUM(E47:E51)</f>
        <v>9042991119.2863503</v>
      </c>
    </row>
    <row r="53" spans="1:6" ht="15.75" thickTop="1" x14ac:dyDescent="0.25">
      <c r="A53" s="14" t="s">
        <v>37</v>
      </c>
      <c r="B53" s="15"/>
      <c r="C53" s="15"/>
      <c r="D53" s="15"/>
      <c r="E53" s="15"/>
    </row>
    <row r="54" spans="1:6" x14ac:dyDescent="0.25">
      <c r="A54" s="15" t="s">
        <v>7</v>
      </c>
      <c r="B54" s="1">
        <v>2321349818.8200002</v>
      </c>
      <c r="C54" s="1">
        <v>1746401680.0599999</v>
      </c>
      <c r="D54" s="1">
        <v>2078548654.6500001</v>
      </c>
      <c r="E54" s="25">
        <v>6164181153.5300007</v>
      </c>
    </row>
    <row r="55" spans="1:6" x14ac:dyDescent="0.25">
      <c r="A55" s="15" t="s">
        <v>9</v>
      </c>
      <c r="B55" s="1">
        <v>956492430.09000003</v>
      </c>
      <c r="C55" s="1">
        <v>634693772.39999998</v>
      </c>
      <c r="D55" s="1">
        <v>620825820.33000004</v>
      </c>
      <c r="E55" s="15">
        <f>SUM(B55:D55)</f>
        <v>2212012022.8200002</v>
      </c>
    </row>
    <row r="56" spans="1:6" x14ac:dyDescent="0.25">
      <c r="A56" s="15" t="s">
        <v>10</v>
      </c>
      <c r="B56" s="1">
        <v>263816909.11000001</v>
      </c>
      <c r="C56" s="1">
        <v>743263004.50999999</v>
      </c>
      <c r="D56" s="1">
        <v>476585945</v>
      </c>
      <c r="E56" s="15">
        <v>1479604858.6199999</v>
      </c>
    </row>
    <row r="57" spans="1:6" x14ac:dyDescent="0.25">
      <c r="A57" s="29" t="s">
        <v>11</v>
      </c>
      <c r="B57" s="1">
        <v>251732000</v>
      </c>
      <c r="C57" s="1">
        <v>202872000</v>
      </c>
      <c r="D57" s="1">
        <v>198845000</v>
      </c>
      <c r="E57" s="15">
        <f>SUM(B57:D57)</f>
        <v>653449000</v>
      </c>
    </row>
    <row r="58" spans="1:6" x14ac:dyDescent="0.25">
      <c r="A58" s="15" t="s">
        <v>39</v>
      </c>
      <c r="B58" s="1">
        <v>246038762.89802417</v>
      </c>
      <c r="C58" s="1">
        <v>145812308.15362456</v>
      </c>
      <c r="D58" s="1">
        <v>333563349.57067204</v>
      </c>
      <c r="E58" s="15">
        <f>SUM(B58:D58)</f>
        <v>725414420.62232077</v>
      </c>
    </row>
    <row r="59" spans="1:6" ht="15.75" thickBot="1" x14ac:dyDescent="0.3">
      <c r="A59" s="28" t="s">
        <v>16</v>
      </c>
      <c r="B59" s="28">
        <f>SUM(B54:B58)</f>
        <v>4039429920.9180245</v>
      </c>
      <c r="C59" s="28">
        <f>SUM(C54:C58)</f>
        <v>3473042765.1236248</v>
      </c>
      <c r="D59" s="28">
        <f>SUM(D54:D58)</f>
        <v>3708368769.5506721</v>
      </c>
      <c r="E59" s="28">
        <f>SUM(E54:E58)</f>
        <v>11234661455.592321</v>
      </c>
    </row>
    <row r="60" spans="1:6" ht="15.75" thickTop="1" x14ac:dyDescent="0.25">
      <c r="A60" s="113" t="s">
        <v>58</v>
      </c>
      <c r="B60" s="113"/>
      <c r="C60" s="113"/>
      <c r="D60" s="113"/>
      <c r="E60" s="113"/>
      <c r="F60" s="113"/>
    </row>
    <row r="62" spans="1:6" x14ac:dyDescent="0.25">
      <c r="A62" s="2"/>
      <c r="E62" s="43"/>
    </row>
    <row r="63" spans="1:6" x14ac:dyDescent="0.25">
      <c r="A63" s="109" t="s">
        <v>59</v>
      </c>
      <c r="B63" s="109"/>
      <c r="C63" s="109"/>
      <c r="D63" s="109"/>
      <c r="E63" s="109"/>
    </row>
    <row r="64" spans="1:6" x14ac:dyDescent="0.25">
      <c r="A64" s="108" t="s">
        <v>30</v>
      </c>
      <c r="B64" s="108"/>
      <c r="C64" s="108"/>
      <c r="D64" s="108"/>
      <c r="E64" s="108"/>
    </row>
    <row r="65" spans="1:5" x14ac:dyDescent="0.25">
      <c r="A65" s="109" t="s">
        <v>56</v>
      </c>
      <c r="B65" s="109"/>
      <c r="C65" s="109"/>
      <c r="D65" s="109"/>
      <c r="E65" s="109"/>
    </row>
    <row r="66" spans="1:5" x14ac:dyDescent="0.25">
      <c r="B66" s="115"/>
      <c r="C66" s="115"/>
      <c r="D66" s="115"/>
      <c r="E66" s="115"/>
    </row>
    <row r="67" spans="1:5" ht="15.75" thickBot="1" x14ac:dyDescent="0.3">
      <c r="A67" s="44" t="s">
        <v>17</v>
      </c>
      <c r="B67" s="45" t="s">
        <v>3</v>
      </c>
      <c r="C67" s="45" t="s">
        <v>4</v>
      </c>
      <c r="D67" s="45" t="s">
        <v>5</v>
      </c>
      <c r="E67" s="45" t="s">
        <v>6</v>
      </c>
    </row>
    <row r="68" spans="1:5" x14ac:dyDescent="0.25">
      <c r="A68" s="32" t="s">
        <v>40</v>
      </c>
    </row>
    <row r="69" spans="1:5" x14ac:dyDescent="0.25">
      <c r="A69" s="33" t="s">
        <v>79</v>
      </c>
    </row>
    <row r="70" spans="1:5" x14ac:dyDescent="0.25">
      <c r="A70" s="33" t="s">
        <v>100</v>
      </c>
    </row>
    <row r="71" spans="1:5" x14ac:dyDescent="0.25">
      <c r="A71" s="33" t="s">
        <v>18</v>
      </c>
      <c r="B71" s="46">
        <v>105809165.02055015</v>
      </c>
      <c r="C71" s="46">
        <v>83969382.713445678</v>
      </c>
      <c r="D71" s="46">
        <v>119205873.21295016</v>
      </c>
      <c r="E71" s="47">
        <f>SUM(B71:D71)</f>
        <v>308984420.94694597</v>
      </c>
    </row>
    <row r="72" spans="1:5" x14ac:dyDescent="0.25">
      <c r="A72" s="33" t="s">
        <v>19</v>
      </c>
      <c r="B72" s="46">
        <v>2393637.8059193064</v>
      </c>
      <c r="C72" s="46">
        <v>9115784.8868958447</v>
      </c>
      <c r="D72" s="46">
        <v>16218263.893919535</v>
      </c>
      <c r="E72" s="47">
        <f>SUM(B72:D72)</f>
        <v>27727686.586734686</v>
      </c>
    </row>
    <row r="73" spans="1:5" x14ac:dyDescent="0.25">
      <c r="A73" s="96" t="s">
        <v>20</v>
      </c>
      <c r="B73" s="46">
        <v>681781.3897843709</v>
      </c>
      <c r="C73" s="46">
        <v>2060736.2932831137</v>
      </c>
      <c r="D73" s="46">
        <v>1836162.4951442508</v>
      </c>
      <c r="E73" s="47">
        <f>SUM(B73:D73)</f>
        <v>4578680.1782117356</v>
      </c>
    </row>
    <row r="74" spans="1:5" x14ac:dyDescent="0.25">
      <c r="A74" s="99" t="s">
        <v>21</v>
      </c>
      <c r="B74" s="46">
        <v>148928.85393325781</v>
      </c>
      <c r="C74" s="46">
        <v>863694.1172828842</v>
      </c>
      <c r="D74" s="46">
        <v>3784700.1981408889</v>
      </c>
      <c r="E74" s="47">
        <f>SUM(B74:D74)</f>
        <v>4797323.1693570307</v>
      </c>
    </row>
    <row r="75" spans="1:5" x14ac:dyDescent="0.25">
      <c r="A75" s="33" t="s">
        <v>101</v>
      </c>
      <c r="B75" s="46"/>
      <c r="C75" s="46"/>
      <c r="D75" s="46"/>
      <c r="E75" s="47"/>
    </row>
    <row r="76" spans="1:5" x14ac:dyDescent="0.25">
      <c r="A76" s="103" t="s">
        <v>82</v>
      </c>
      <c r="B76" s="46">
        <v>50121577.536399998</v>
      </c>
      <c r="C76" s="46">
        <v>71211660.149400011</v>
      </c>
      <c r="D76" s="46">
        <v>96943272.379299983</v>
      </c>
      <c r="E76" s="47">
        <f t="shared" ref="E76" si="6">SUM(B76:D76)</f>
        <v>218276510.06510001</v>
      </c>
    </row>
    <row r="77" spans="1:5" x14ac:dyDescent="0.25">
      <c r="A77" s="103" t="s">
        <v>102</v>
      </c>
      <c r="B77" s="46">
        <v>2286072268.8699999</v>
      </c>
      <c r="C77" s="46">
        <v>3379363873.190001</v>
      </c>
      <c r="D77" s="46">
        <v>2282124829.9499998</v>
      </c>
      <c r="E77" s="47">
        <f t="shared" ref="E77" si="7">SUM(B77:D77)</f>
        <v>7947560972.0100012</v>
      </c>
    </row>
    <row r="78" spans="1:5" x14ac:dyDescent="0.25">
      <c r="A78" s="83" t="s">
        <v>33</v>
      </c>
      <c r="B78" s="46"/>
      <c r="C78" s="46"/>
      <c r="D78" s="46"/>
      <c r="E78" s="47"/>
    </row>
    <row r="79" spans="1:5" x14ac:dyDescent="0.25">
      <c r="A79" s="83" t="s">
        <v>103</v>
      </c>
      <c r="B79" s="46"/>
      <c r="C79" s="46"/>
      <c r="D79" s="46"/>
      <c r="E79" s="47"/>
    </row>
    <row r="80" spans="1:5" x14ac:dyDescent="0.25">
      <c r="A80" s="83"/>
      <c r="B80" s="46"/>
      <c r="C80" s="46"/>
      <c r="D80" s="46"/>
      <c r="E80" s="47"/>
    </row>
    <row r="81" spans="1:9" ht="15.75" thickBot="1" x14ac:dyDescent="0.3">
      <c r="A81" s="19" t="s">
        <v>16</v>
      </c>
      <c r="B81" s="49">
        <f>SUM(B71:B77)</f>
        <v>2445227359.4765868</v>
      </c>
      <c r="C81" s="49">
        <f t="shared" ref="C81:E81" si="8">SUM(C71:C77)</f>
        <v>3546585131.3503084</v>
      </c>
      <c r="D81" s="49">
        <f t="shared" si="8"/>
        <v>2520113102.1294546</v>
      </c>
      <c r="E81" s="49">
        <f t="shared" si="8"/>
        <v>8511925592.9563503</v>
      </c>
    </row>
    <row r="82" spans="1:9" ht="15.75" thickTop="1" x14ac:dyDescent="0.25">
      <c r="A82" s="15" t="s">
        <v>41</v>
      </c>
      <c r="B82" s="2"/>
      <c r="C82" s="2"/>
      <c r="D82" s="2"/>
      <c r="E82" s="2"/>
    </row>
    <row r="83" spans="1:9" x14ac:dyDescent="0.25">
      <c r="A83" s="113" t="s">
        <v>58</v>
      </c>
      <c r="B83" s="113"/>
      <c r="C83" s="113"/>
      <c r="D83" s="113"/>
      <c r="E83" s="113"/>
      <c r="F83" s="113"/>
    </row>
    <row r="86" spans="1:9" s="3" customFormat="1" x14ac:dyDescent="0.25">
      <c r="A86" s="109" t="s">
        <v>60</v>
      </c>
      <c r="B86" s="109"/>
      <c r="C86" s="109"/>
      <c r="D86" s="109"/>
      <c r="E86" s="109"/>
    </row>
    <row r="87" spans="1:9" s="3" customFormat="1" x14ac:dyDescent="0.25">
      <c r="A87" s="108" t="s">
        <v>23</v>
      </c>
      <c r="B87" s="108"/>
      <c r="C87" s="108"/>
      <c r="D87" s="108"/>
      <c r="E87" s="108"/>
    </row>
    <row r="88" spans="1:9" s="3" customFormat="1" x14ac:dyDescent="0.25">
      <c r="A88" s="109" t="s">
        <v>56</v>
      </c>
      <c r="B88" s="109"/>
      <c r="C88" s="109"/>
      <c r="D88" s="109"/>
      <c r="E88" s="109"/>
    </row>
    <row r="89" spans="1:9" s="3" customFormat="1" x14ac:dyDescent="0.25">
      <c r="A89" s="33"/>
      <c r="B89" s="33"/>
      <c r="C89" s="33"/>
      <c r="D89" s="33"/>
      <c r="E89" s="33"/>
    </row>
    <row r="90" spans="1:9" s="3" customFormat="1" ht="15.75" thickBot="1" x14ac:dyDescent="0.3">
      <c r="A90" s="50" t="s">
        <v>17</v>
      </c>
      <c r="B90" s="50" t="s">
        <v>3</v>
      </c>
      <c r="C90" s="50" t="s">
        <v>4</v>
      </c>
      <c r="D90" s="50" t="s">
        <v>5</v>
      </c>
      <c r="E90" s="50" t="s">
        <v>6</v>
      </c>
    </row>
    <row r="91" spans="1:9" s="3" customFormat="1" x14ac:dyDescent="0.25">
      <c r="A91" s="33"/>
      <c r="B91" s="33"/>
      <c r="C91" s="33"/>
      <c r="D91" s="33"/>
      <c r="E91" s="33"/>
    </row>
    <row r="92" spans="1:9" s="3" customFormat="1" x14ac:dyDescent="0.25">
      <c r="A92" s="33" t="s">
        <v>54</v>
      </c>
      <c r="B92" s="46">
        <v>14943266690.059</v>
      </c>
      <c r="C92" s="46">
        <f>B96</f>
        <v>15779382939.262411</v>
      </c>
      <c r="D92" s="46">
        <f>C96</f>
        <v>15544713836.702103</v>
      </c>
      <c r="E92" s="47">
        <f>B92</f>
        <v>14943266690.059</v>
      </c>
      <c r="G92" s="51" t="s">
        <v>67</v>
      </c>
    </row>
    <row r="93" spans="1:9" s="3" customFormat="1" x14ac:dyDescent="0.25">
      <c r="A93" s="33" t="s">
        <v>25</v>
      </c>
      <c r="B93" s="46">
        <v>3281343608.6800003</v>
      </c>
      <c r="C93" s="46">
        <v>3311916028.79</v>
      </c>
      <c r="D93" s="46">
        <v>6568052751.2199993</v>
      </c>
      <c r="E93" s="46">
        <f>SUM(B93:D93)</f>
        <v>13161312388.689999</v>
      </c>
      <c r="G93" s="52">
        <v>3298507117.0100002</v>
      </c>
      <c r="H93" s="52">
        <v>3294752520.3600001</v>
      </c>
      <c r="I93" s="3">
        <v>6568052751.2200003</v>
      </c>
    </row>
    <row r="94" spans="1:9" s="3" customFormat="1" x14ac:dyDescent="0.25">
      <c r="A94" s="33" t="s">
        <v>26</v>
      </c>
      <c r="B94" s="46">
        <f>B92+B93</f>
        <v>18224610298.738998</v>
      </c>
      <c r="C94" s="46">
        <f>C92+C93</f>
        <v>19091298968.05241</v>
      </c>
      <c r="D94" s="46">
        <f>D92+D93</f>
        <v>22112766587.922104</v>
      </c>
      <c r="E94" s="46">
        <f>E92+E93</f>
        <v>28104579078.749001</v>
      </c>
    </row>
    <row r="95" spans="1:9" s="3" customFormat="1" x14ac:dyDescent="0.25">
      <c r="A95" s="33" t="s">
        <v>27</v>
      </c>
      <c r="B95" s="46">
        <v>2445227359.4765868</v>
      </c>
      <c r="C95" s="46">
        <v>3546585131.3503084</v>
      </c>
      <c r="D95" s="46">
        <v>2520113102.1294546</v>
      </c>
      <c r="E95" s="46">
        <f>SUM(B95:D95)</f>
        <v>8511925592.9563494</v>
      </c>
    </row>
    <row r="96" spans="1:9" s="3" customFormat="1" x14ac:dyDescent="0.25">
      <c r="A96" s="33" t="s">
        <v>28</v>
      </c>
      <c r="B96" s="53">
        <f>+B94-B95</f>
        <v>15779382939.262411</v>
      </c>
      <c r="C96" s="53">
        <f>+C94-C95</f>
        <v>15544713836.702103</v>
      </c>
      <c r="D96" s="53">
        <f>+D94-D95</f>
        <v>19592653485.792648</v>
      </c>
      <c r="E96" s="53">
        <f>+E94-E95</f>
        <v>19592653485.792652</v>
      </c>
    </row>
    <row r="97" spans="1:6" s="3" customFormat="1" ht="15.75" thickBot="1" x14ac:dyDescent="0.3">
      <c r="A97" s="54"/>
      <c r="B97" s="54"/>
      <c r="C97" s="54"/>
      <c r="D97" s="54"/>
      <c r="E97" s="54"/>
    </row>
    <row r="98" spans="1:6" ht="15.75" thickTop="1" x14ac:dyDescent="0.25">
      <c r="A98" s="107" t="s">
        <v>62</v>
      </c>
      <c r="B98" s="107"/>
      <c r="C98" s="107"/>
      <c r="D98" s="107"/>
      <c r="E98" s="107"/>
      <c r="F98" s="107"/>
    </row>
    <row r="101" spans="1:6" x14ac:dyDescent="0.25">
      <c r="A101" s="3" t="s">
        <v>106</v>
      </c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20">
    <mergeCell ref="A98:F98"/>
    <mergeCell ref="A38:F38"/>
    <mergeCell ref="B44:E44"/>
    <mergeCell ref="A60:F60"/>
    <mergeCell ref="B66:E66"/>
    <mergeCell ref="A41:E41"/>
    <mergeCell ref="A42:E42"/>
    <mergeCell ref="A43:E43"/>
    <mergeCell ref="A63:E63"/>
    <mergeCell ref="A64:E64"/>
    <mergeCell ref="A65:E65"/>
    <mergeCell ref="A86:E86"/>
    <mergeCell ref="A87:E87"/>
    <mergeCell ref="A88:E88"/>
    <mergeCell ref="A83:F83"/>
    <mergeCell ref="A32:A33"/>
    <mergeCell ref="A20:A21"/>
    <mergeCell ref="A1:F1"/>
    <mergeCell ref="A8:F8"/>
    <mergeCell ref="A9:F9"/>
  </mergeCells>
  <pageMargins left="0.39370078740157483" right="0.31496062992125984" top="0.94488188976377963" bottom="0.74803149606299213" header="0.31496062992125984" footer="0.31496062992125984"/>
  <pageSetup orientation="landscape" r:id="rId1"/>
  <headerFooter alignWithMargins="0">
    <oddFooter>&amp;RInforme 1er Trimestre 2012 Ajustado, página &amp;P de  &amp;N</oddFooter>
  </headerFooter>
  <rowBreaks count="2" manualBreakCount="2">
    <brk id="61" max="5" man="1"/>
    <brk id="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76" workbookViewId="0">
      <selection activeCell="A102" sqref="A102"/>
    </sheetView>
  </sheetViews>
  <sheetFormatPr baseColWidth="10" defaultColWidth="11.42578125" defaultRowHeight="15" x14ac:dyDescent="0.25"/>
  <cols>
    <col min="1" max="1" width="51.42578125" style="3" customWidth="1"/>
    <col min="2" max="5" width="16" style="4" customWidth="1"/>
    <col min="6" max="6" width="15.7109375" style="4" customWidth="1"/>
    <col min="7" max="7" width="17.85546875" style="4" bestFit="1" customWidth="1"/>
    <col min="8" max="9" width="16.85546875" style="4" bestFit="1" customWidth="1"/>
    <col min="10" max="16384" width="11.42578125" style="4"/>
  </cols>
  <sheetData>
    <row r="1" spans="1:6" x14ac:dyDescent="0.25">
      <c r="A1" s="110" t="s">
        <v>47</v>
      </c>
      <c r="B1" s="110"/>
      <c r="C1" s="110"/>
      <c r="D1" s="110"/>
      <c r="E1" s="110"/>
      <c r="F1" s="110"/>
    </row>
    <row r="2" spans="1:6" x14ac:dyDescent="0.25">
      <c r="A2" s="5" t="s">
        <v>0</v>
      </c>
      <c r="B2" s="6" t="s">
        <v>1</v>
      </c>
      <c r="C2" s="6"/>
      <c r="D2" s="6"/>
      <c r="E2" s="6"/>
      <c r="F2" s="6"/>
    </row>
    <row r="3" spans="1:6" x14ac:dyDescent="0.25">
      <c r="A3" s="5" t="s">
        <v>42</v>
      </c>
      <c r="B3" s="6" t="s">
        <v>48</v>
      </c>
      <c r="C3" s="6"/>
      <c r="D3" s="6"/>
      <c r="E3" s="6"/>
      <c r="F3" s="6"/>
    </row>
    <row r="4" spans="1:6" x14ac:dyDescent="0.25">
      <c r="A4" s="5" t="s">
        <v>49</v>
      </c>
      <c r="B4" s="6" t="s">
        <v>50</v>
      </c>
      <c r="C4" s="6"/>
      <c r="D4" s="6"/>
      <c r="E4" s="6"/>
      <c r="F4" s="6"/>
    </row>
    <row r="5" spans="1:6" x14ac:dyDescent="0.25">
      <c r="A5" s="5" t="s">
        <v>51</v>
      </c>
      <c r="B5" s="7" t="s">
        <v>64</v>
      </c>
      <c r="C5" s="6"/>
      <c r="D5" s="6"/>
      <c r="E5" s="6"/>
      <c r="F5" s="6"/>
    </row>
    <row r="6" spans="1:6" x14ac:dyDescent="0.25">
      <c r="A6" s="5"/>
      <c r="B6" s="7"/>
      <c r="C6" s="6"/>
      <c r="D6" s="6"/>
      <c r="E6" s="6"/>
      <c r="F6" s="6"/>
    </row>
    <row r="8" spans="1:6" x14ac:dyDescent="0.25">
      <c r="A8" s="109" t="s">
        <v>53</v>
      </c>
      <c r="B8" s="109"/>
      <c r="C8" s="109"/>
      <c r="D8" s="109"/>
      <c r="E8" s="109"/>
      <c r="F8" s="109"/>
    </row>
    <row r="9" spans="1:6" x14ac:dyDescent="0.25">
      <c r="A9" s="110" t="s">
        <v>22</v>
      </c>
      <c r="B9" s="110"/>
      <c r="C9" s="110"/>
      <c r="D9" s="110"/>
      <c r="E9" s="110"/>
      <c r="F9" s="110"/>
    </row>
    <row r="10" spans="1:6" x14ac:dyDescent="0.25">
      <c r="A10" s="55"/>
      <c r="B10" s="55"/>
      <c r="C10" s="55"/>
      <c r="D10" s="55"/>
      <c r="E10" s="55"/>
      <c r="F10" s="55"/>
    </row>
    <row r="11" spans="1:6" ht="15.75" thickBot="1" x14ac:dyDescent="0.3">
      <c r="A11" s="10" t="s">
        <v>108</v>
      </c>
      <c r="B11" s="11" t="s">
        <v>2</v>
      </c>
      <c r="C11" s="11" t="s">
        <v>44</v>
      </c>
      <c r="D11" s="11" t="s">
        <v>45</v>
      </c>
      <c r="E11" s="11" t="s">
        <v>46</v>
      </c>
      <c r="F11" s="11" t="s">
        <v>43</v>
      </c>
    </row>
    <row r="12" spans="1:6" x14ac:dyDescent="0.25">
      <c r="A12" s="12"/>
      <c r="B12" s="13"/>
      <c r="C12" s="13"/>
      <c r="D12" s="13"/>
      <c r="E12" s="13"/>
      <c r="F12" s="13"/>
    </row>
    <row r="13" spans="1:6" x14ac:dyDescent="0.25">
      <c r="A13" s="14" t="s">
        <v>33</v>
      </c>
      <c r="B13" s="13"/>
      <c r="C13" s="13"/>
      <c r="D13" s="13"/>
      <c r="E13" s="13"/>
      <c r="F13" s="13"/>
    </row>
    <row r="14" spans="1:6" s="3" customFormat="1" x14ac:dyDescent="0.25">
      <c r="A14" s="15" t="s">
        <v>34</v>
      </c>
      <c r="B14" s="2" t="s">
        <v>8</v>
      </c>
      <c r="C14" s="1">
        <v>386</v>
      </c>
      <c r="D14" s="1">
        <v>622</v>
      </c>
      <c r="E14" s="1">
        <v>627</v>
      </c>
      <c r="F14" s="2">
        <f t="shared" ref="F14:F21" si="0">SUM(C14:E14)</f>
        <v>1635</v>
      </c>
    </row>
    <row r="15" spans="1:6" s="3" customFormat="1" x14ac:dyDescent="0.25">
      <c r="A15" s="16"/>
      <c r="B15" s="2" t="s">
        <v>35</v>
      </c>
      <c r="C15" s="1">
        <v>1067</v>
      </c>
      <c r="D15" s="1">
        <v>1808</v>
      </c>
      <c r="E15" s="1">
        <v>1784</v>
      </c>
      <c r="F15" s="2">
        <f t="shared" si="0"/>
        <v>4659</v>
      </c>
    </row>
    <row r="16" spans="1:6" s="2" customFormat="1" x14ac:dyDescent="0.25">
      <c r="A16" s="15" t="s">
        <v>36</v>
      </c>
      <c r="B16" s="2" t="s">
        <v>8</v>
      </c>
      <c r="C16" s="1">
        <v>86</v>
      </c>
      <c r="D16" s="1">
        <v>80</v>
      </c>
      <c r="E16" s="1">
        <v>59</v>
      </c>
      <c r="F16" s="2">
        <f t="shared" si="0"/>
        <v>225</v>
      </c>
    </row>
    <row r="17" spans="1:13" s="2" customFormat="1" x14ac:dyDescent="0.25">
      <c r="A17" s="16"/>
      <c r="B17" s="2" t="s">
        <v>35</v>
      </c>
      <c r="C17" s="1">
        <v>290</v>
      </c>
      <c r="D17" s="1">
        <v>255</v>
      </c>
      <c r="E17" s="1">
        <v>189</v>
      </c>
      <c r="F17" s="2">
        <f t="shared" si="0"/>
        <v>734</v>
      </c>
      <c r="G17" s="3"/>
      <c r="H17" s="3"/>
      <c r="I17" s="3"/>
      <c r="J17" s="3"/>
      <c r="K17" s="3"/>
      <c r="L17" s="3"/>
      <c r="M17" s="3"/>
    </row>
    <row r="18" spans="1:13" s="2" customFormat="1" x14ac:dyDescent="0.25">
      <c r="A18" s="15" t="s">
        <v>32</v>
      </c>
      <c r="B18" s="2" t="s">
        <v>8</v>
      </c>
      <c r="C18" s="1">
        <v>47</v>
      </c>
      <c r="D18" s="1">
        <v>137</v>
      </c>
      <c r="E18" s="1">
        <v>135</v>
      </c>
      <c r="F18" s="2">
        <f t="shared" si="0"/>
        <v>319</v>
      </c>
    </row>
    <row r="19" spans="1:13" s="2" customFormat="1" x14ac:dyDescent="0.25">
      <c r="A19" s="16"/>
      <c r="B19" s="2" t="s">
        <v>35</v>
      </c>
      <c r="C19" s="1">
        <v>149</v>
      </c>
      <c r="D19" s="1">
        <v>472</v>
      </c>
      <c r="E19" s="1">
        <v>495</v>
      </c>
      <c r="F19" s="2">
        <f t="shared" si="0"/>
        <v>1116</v>
      </c>
      <c r="G19" s="3"/>
      <c r="H19" s="3"/>
      <c r="I19" s="3"/>
      <c r="J19" s="3"/>
      <c r="K19" s="3"/>
      <c r="L19" s="3"/>
      <c r="M19" s="3"/>
    </row>
    <row r="20" spans="1:13" s="2" customFormat="1" ht="15" customHeight="1" x14ac:dyDescent="0.25">
      <c r="A20" s="111" t="s">
        <v>15</v>
      </c>
      <c r="B20" s="2" t="s">
        <v>8</v>
      </c>
      <c r="C20" s="1">
        <v>40</v>
      </c>
      <c r="D20" s="1">
        <v>77</v>
      </c>
      <c r="E20" s="1">
        <v>84</v>
      </c>
      <c r="F20" s="2">
        <f t="shared" si="0"/>
        <v>201</v>
      </c>
    </row>
    <row r="21" spans="1:13" s="2" customFormat="1" x14ac:dyDescent="0.25">
      <c r="A21" s="111"/>
      <c r="B21" s="2" t="s">
        <v>35</v>
      </c>
      <c r="C21" s="1">
        <v>120</v>
      </c>
      <c r="D21" s="1">
        <v>218</v>
      </c>
      <c r="E21" s="1">
        <v>245</v>
      </c>
      <c r="F21" s="2">
        <f t="shared" si="0"/>
        <v>583</v>
      </c>
      <c r="G21" s="3"/>
      <c r="H21" s="3"/>
      <c r="I21" s="3"/>
      <c r="J21" s="3"/>
      <c r="K21" s="3"/>
      <c r="L21" s="3"/>
      <c r="M21" s="3"/>
    </row>
    <row r="22" spans="1:13" s="2" customFormat="1" x14ac:dyDescent="0.25">
      <c r="A22" s="106" t="s">
        <v>104</v>
      </c>
      <c r="B22" s="2" t="s">
        <v>8</v>
      </c>
      <c r="C22" s="1">
        <f>+C14+C16+C18+C20</f>
        <v>559</v>
      </c>
      <c r="D22" s="1">
        <f t="shared" ref="D22:F22" si="1">+D14+D16+D18+D20</f>
        <v>916</v>
      </c>
      <c r="E22" s="1">
        <f t="shared" si="1"/>
        <v>905</v>
      </c>
      <c r="F22" s="1">
        <f t="shared" si="1"/>
        <v>2380</v>
      </c>
      <c r="G22" s="3"/>
      <c r="H22" s="3"/>
      <c r="I22" s="3"/>
      <c r="J22" s="3"/>
      <c r="K22" s="3"/>
      <c r="L22" s="3"/>
      <c r="M22" s="3"/>
    </row>
    <row r="23" spans="1:13" s="2" customFormat="1" x14ac:dyDescent="0.25">
      <c r="A23" s="104"/>
      <c r="B23" s="2" t="s">
        <v>35</v>
      </c>
      <c r="C23" s="1">
        <f>+C15+C17+C19+C21</f>
        <v>1626</v>
      </c>
      <c r="D23" s="1">
        <f t="shared" ref="D23:F23" si="2">+D15+D17+D19+D21</f>
        <v>2753</v>
      </c>
      <c r="E23" s="1">
        <f t="shared" si="2"/>
        <v>2713</v>
      </c>
      <c r="F23" s="1">
        <f t="shared" si="2"/>
        <v>7092</v>
      </c>
      <c r="G23" s="3"/>
      <c r="H23" s="3"/>
      <c r="I23" s="3"/>
      <c r="J23" s="3"/>
      <c r="K23" s="3"/>
      <c r="L23" s="3"/>
      <c r="M23" s="3"/>
    </row>
    <row r="24" spans="1:13" s="2" customFormat="1" x14ac:dyDescent="0.25">
      <c r="A24" s="104"/>
      <c r="C24" s="1"/>
      <c r="D24" s="1"/>
      <c r="E24" s="1"/>
      <c r="G24" s="3"/>
      <c r="H24" s="3"/>
      <c r="I24" s="3"/>
      <c r="J24" s="3"/>
      <c r="K24" s="3"/>
      <c r="L24" s="3"/>
      <c r="M24" s="3"/>
    </row>
    <row r="25" spans="1:13" s="2" customFormat="1" x14ac:dyDescent="0.25">
      <c r="A25" s="14" t="s">
        <v>37</v>
      </c>
      <c r="C25" s="1"/>
      <c r="D25" s="1"/>
      <c r="E25" s="1"/>
      <c r="G25" s="3"/>
      <c r="H25" s="3"/>
      <c r="I25" s="3"/>
      <c r="J25" s="3"/>
      <c r="K25" s="3"/>
      <c r="L25" s="3"/>
      <c r="M25" s="3"/>
    </row>
    <row r="26" spans="1:13" s="2" customFormat="1" x14ac:dyDescent="0.25">
      <c r="A26" s="15" t="s">
        <v>12</v>
      </c>
      <c r="B26" s="2" t="s">
        <v>8</v>
      </c>
      <c r="C26" s="1">
        <v>297</v>
      </c>
      <c r="D26" s="1">
        <v>285</v>
      </c>
      <c r="E26" s="1">
        <v>310</v>
      </c>
      <c r="F26" s="2">
        <f t="shared" ref="F26:F33" si="3">SUM(C26:E26)</f>
        <v>892</v>
      </c>
    </row>
    <row r="27" spans="1:13" s="2" customFormat="1" x14ac:dyDescent="0.25">
      <c r="A27" s="16"/>
      <c r="B27" s="2" t="s">
        <v>35</v>
      </c>
      <c r="C27" s="1">
        <v>877</v>
      </c>
      <c r="D27" s="1">
        <v>848</v>
      </c>
      <c r="E27" s="1">
        <v>848</v>
      </c>
      <c r="F27" s="2">
        <f t="shared" si="3"/>
        <v>2573</v>
      </c>
      <c r="G27" s="3"/>
      <c r="H27" s="3"/>
      <c r="I27" s="3"/>
      <c r="J27" s="3"/>
      <c r="K27" s="3"/>
      <c r="L27" s="3"/>
      <c r="M27" s="3"/>
    </row>
    <row r="28" spans="1:13" s="2" customFormat="1" x14ac:dyDescent="0.25">
      <c r="A28" s="15" t="s">
        <v>13</v>
      </c>
      <c r="B28" s="2" t="s">
        <v>8</v>
      </c>
      <c r="C28" s="1">
        <v>64</v>
      </c>
      <c r="D28" s="1">
        <v>19</v>
      </c>
      <c r="E28" s="1">
        <v>30</v>
      </c>
      <c r="F28" s="2">
        <f t="shared" si="3"/>
        <v>113</v>
      </c>
    </row>
    <row r="29" spans="1:13" s="2" customFormat="1" x14ac:dyDescent="0.25">
      <c r="B29" s="2" t="s">
        <v>35</v>
      </c>
      <c r="C29" s="1">
        <v>217</v>
      </c>
      <c r="D29" s="1">
        <v>60</v>
      </c>
      <c r="E29" s="1">
        <v>88</v>
      </c>
      <c r="F29" s="2">
        <f t="shared" si="3"/>
        <v>365</v>
      </c>
      <c r="G29" s="3"/>
      <c r="H29" s="3"/>
      <c r="I29" s="3"/>
      <c r="J29" s="3"/>
      <c r="K29" s="3"/>
      <c r="L29" s="3"/>
      <c r="M29" s="3"/>
    </row>
    <row r="30" spans="1:13" s="2" customFormat="1" x14ac:dyDescent="0.25">
      <c r="A30" s="15" t="s">
        <v>31</v>
      </c>
      <c r="B30" s="2" t="s">
        <v>8</v>
      </c>
      <c r="C30" s="1">
        <v>25</v>
      </c>
      <c r="D30" s="1">
        <v>122</v>
      </c>
      <c r="E30" s="1">
        <v>95</v>
      </c>
      <c r="F30" s="2">
        <f t="shared" si="3"/>
        <v>242</v>
      </c>
    </row>
    <row r="31" spans="1:13" s="2" customFormat="1" x14ac:dyDescent="0.25">
      <c r="B31" s="2" t="s">
        <v>35</v>
      </c>
      <c r="C31" s="1">
        <v>78</v>
      </c>
      <c r="D31" s="1">
        <v>417</v>
      </c>
      <c r="E31" s="1">
        <v>330</v>
      </c>
      <c r="F31" s="2">
        <f t="shared" si="3"/>
        <v>825</v>
      </c>
      <c r="G31" s="3"/>
      <c r="H31" s="3"/>
      <c r="I31" s="3"/>
      <c r="J31" s="3"/>
      <c r="K31" s="3"/>
      <c r="L31" s="3"/>
      <c r="M31" s="3"/>
    </row>
    <row r="32" spans="1:13" s="2" customFormat="1" ht="15" customHeight="1" x14ac:dyDescent="0.25">
      <c r="A32" s="111" t="s">
        <v>14</v>
      </c>
      <c r="B32" s="2" t="s">
        <v>8</v>
      </c>
      <c r="C32" s="1">
        <v>28</v>
      </c>
      <c r="D32" s="1">
        <v>35</v>
      </c>
      <c r="E32" s="1">
        <v>36</v>
      </c>
      <c r="F32" s="2">
        <f t="shared" si="3"/>
        <v>99</v>
      </c>
    </row>
    <row r="33" spans="1:13" s="3" customFormat="1" x14ac:dyDescent="0.25">
      <c r="A33" s="111"/>
      <c r="B33" s="2" t="s">
        <v>35</v>
      </c>
      <c r="C33" s="1">
        <v>81</v>
      </c>
      <c r="D33" s="1">
        <v>101</v>
      </c>
      <c r="E33" s="1">
        <v>103</v>
      </c>
      <c r="F33" s="2">
        <f t="shared" si="3"/>
        <v>285</v>
      </c>
    </row>
    <row r="34" spans="1:13" s="3" customFormat="1" x14ac:dyDescent="0.25">
      <c r="A34" s="106" t="s">
        <v>105</v>
      </c>
      <c r="B34" s="2" t="s">
        <v>8</v>
      </c>
      <c r="C34" s="1">
        <f>+C26+C28+C30+C32</f>
        <v>414</v>
      </c>
      <c r="D34" s="1">
        <f t="shared" ref="D34:F34" si="4">+D26+D28+D30+D32</f>
        <v>461</v>
      </c>
      <c r="E34" s="1">
        <f t="shared" si="4"/>
        <v>471</v>
      </c>
      <c r="F34" s="1">
        <f t="shared" si="4"/>
        <v>1346</v>
      </c>
    </row>
    <row r="35" spans="1:13" s="3" customFormat="1" x14ac:dyDescent="0.25">
      <c r="A35" s="104"/>
      <c r="B35" s="2" t="s">
        <v>35</v>
      </c>
      <c r="C35" s="1">
        <f>+C27+C29+C31+C33</f>
        <v>1253</v>
      </c>
      <c r="D35" s="1">
        <f t="shared" ref="D35:F35" si="5">+D27+D29+D31+D33</f>
        <v>1426</v>
      </c>
      <c r="E35" s="1">
        <f t="shared" si="5"/>
        <v>1369</v>
      </c>
      <c r="F35" s="1">
        <f t="shared" si="5"/>
        <v>4048</v>
      </c>
    </row>
    <row r="36" spans="1:13" s="3" customFormat="1" x14ac:dyDescent="0.25">
      <c r="A36" s="104"/>
      <c r="B36" s="2"/>
      <c r="C36" s="1"/>
      <c r="D36" s="1"/>
      <c r="E36" s="1"/>
      <c r="F36" s="2"/>
    </row>
    <row r="37" spans="1:13" s="3" customFormat="1" ht="15.75" thickBot="1" x14ac:dyDescent="0.3">
      <c r="A37" s="19"/>
      <c r="B37" s="20"/>
      <c r="C37" s="20"/>
      <c r="D37" s="20"/>
      <c r="E37" s="20"/>
      <c r="F37" s="20"/>
    </row>
    <row r="38" spans="1:13" ht="15.75" thickTop="1" x14ac:dyDescent="0.25">
      <c r="A38" s="107" t="s">
        <v>61</v>
      </c>
      <c r="B38" s="107"/>
      <c r="C38" s="107"/>
      <c r="D38" s="107"/>
      <c r="E38" s="107"/>
      <c r="F38" s="107"/>
    </row>
    <row r="39" spans="1:13" s="22" customFormat="1" x14ac:dyDescent="0.25">
      <c r="A39" s="21"/>
      <c r="B39" s="2"/>
    </row>
    <row r="40" spans="1:13" x14ac:dyDescent="0.25">
      <c r="G40" s="22"/>
      <c r="H40" s="22"/>
      <c r="I40" s="22"/>
      <c r="J40" s="22"/>
      <c r="K40" s="22"/>
      <c r="L40" s="22"/>
      <c r="M40" s="22"/>
    </row>
    <row r="41" spans="1:13" x14ac:dyDescent="0.25">
      <c r="A41" s="109" t="s">
        <v>55</v>
      </c>
      <c r="B41" s="109"/>
      <c r="C41" s="109"/>
      <c r="D41" s="109"/>
      <c r="E41" s="109"/>
      <c r="G41" s="22"/>
      <c r="H41" s="22"/>
      <c r="I41" s="22"/>
      <c r="J41" s="22"/>
      <c r="K41" s="22"/>
      <c r="L41" s="22"/>
      <c r="M41" s="22"/>
    </row>
    <row r="42" spans="1:13" x14ac:dyDescent="0.25">
      <c r="A42" s="108" t="s">
        <v>29</v>
      </c>
      <c r="B42" s="108"/>
      <c r="C42" s="108"/>
      <c r="D42" s="108"/>
      <c r="E42" s="108"/>
    </row>
    <row r="43" spans="1:13" x14ac:dyDescent="0.25">
      <c r="A43" s="109" t="s">
        <v>56</v>
      </c>
      <c r="B43" s="109"/>
      <c r="C43" s="109"/>
      <c r="D43" s="109"/>
      <c r="E43" s="109"/>
    </row>
    <row r="44" spans="1:13" ht="15.75" thickBot="1" x14ac:dyDescent="0.3">
      <c r="B44" s="112"/>
      <c r="C44" s="112"/>
      <c r="D44" s="112"/>
      <c r="E44" s="112"/>
      <c r="F44" s="23"/>
    </row>
    <row r="45" spans="1:13" ht="15.75" thickBot="1" x14ac:dyDescent="0.3">
      <c r="A45" s="10" t="s">
        <v>108</v>
      </c>
      <c r="B45" s="11" t="s">
        <v>44</v>
      </c>
      <c r="C45" s="11" t="s">
        <v>45</v>
      </c>
      <c r="D45" s="11" t="s">
        <v>46</v>
      </c>
      <c r="E45" s="11" t="s">
        <v>43</v>
      </c>
      <c r="F45" s="56"/>
    </row>
    <row r="46" spans="1:13" x14ac:dyDescent="0.25">
      <c r="A46" s="14" t="s">
        <v>33</v>
      </c>
      <c r="B46" s="25"/>
      <c r="C46" s="25"/>
      <c r="D46" s="25"/>
      <c r="E46" s="25"/>
      <c r="F46" s="57"/>
    </row>
    <row r="47" spans="1:13" x14ac:dyDescent="0.25">
      <c r="A47" s="15" t="s">
        <v>7</v>
      </c>
      <c r="B47" s="26">
        <v>2113999616.0799999</v>
      </c>
      <c r="C47" s="26">
        <v>3649116239.4499998</v>
      </c>
      <c r="D47" s="26">
        <v>3491638952.5</v>
      </c>
      <c r="E47" s="25">
        <f>SUM(B47:D47)</f>
        <v>9254754808.0299988</v>
      </c>
      <c r="F47" s="58"/>
    </row>
    <row r="48" spans="1:13" x14ac:dyDescent="0.25">
      <c r="A48" s="15" t="s">
        <v>9</v>
      </c>
      <c r="B48" s="1">
        <v>778977615.79999995</v>
      </c>
      <c r="C48" s="1">
        <v>637921048.65999997</v>
      </c>
      <c r="D48" s="1">
        <v>465595358.33999997</v>
      </c>
      <c r="E48" s="15">
        <f>SUM(B48:D48)</f>
        <v>1882494022.8</v>
      </c>
      <c r="F48" s="59"/>
    </row>
    <row r="49" spans="1:6" x14ac:dyDescent="0.25">
      <c r="A49" s="15" t="s">
        <v>10</v>
      </c>
      <c r="B49" s="1">
        <v>426754076.45999998</v>
      </c>
      <c r="C49" s="1">
        <v>1488409714.98</v>
      </c>
      <c r="D49" s="1">
        <v>1499225581.0999999</v>
      </c>
      <c r="E49" s="15">
        <f>SUM(B49:D49)</f>
        <v>3414389372.54</v>
      </c>
      <c r="F49" s="59"/>
    </row>
    <row r="50" spans="1:6" ht="30" x14ac:dyDescent="0.25">
      <c r="A50" s="27" t="s">
        <v>11</v>
      </c>
      <c r="B50" s="1">
        <v>197998000</v>
      </c>
      <c r="C50" s="1">
        <v>391470284.63999999</v>
      </c>
      <c r="D50" s="1">
        <v>413781286.39999998</v>
      </c>
      <c r="E50" s="15">
        <f>SUM(B50:D50)</f>
        <v>1003249571.04</v>
      </c>
      <c r="F50" s="59"/>
    </row>
    <row r="51" spans="1:6" x14ac:dyDescent="0.25">
      <c r="A51" s="15" t="s">
        <v>38</v>
      </c>
      <c r="B51" s="1">
        <v>169334703.36831397</v>
      </c>
      <c r="C51" s="1">
        <v>269271803.94928604</v>
      </c>
      <c r="D51" s="1">
        <v>355596798.85720003</v>
      </c>
      <c r="E51" s="15">
        <f>SUM(B51:D51)</f>
        <v>794203306.17480004</v>
      </c>
    </row>
    <row r="52" spans="1:6" ht="15.75" thickBot="1" x14ac:dyDescent="0.3">
      <c r="A52" s="28" t="s">
        <v>16</v>
      </c>
      <c r="B52" s="28">
        <f>SUM(B47:B51)</f>
        <v>3687064011.7083139</v>
      </c>
      <c r="C52" s="28">
        <f>SUM(C47:C51)</f>
        <v>6436189091.679287</v>
      </c>
      <c r="D52" s="28">
        <f>SUM(D47:D51)</f>
        <v>6225837977.1971998</v>
      </c>
      <c r="E52" s="28">
        <f>SUM(E47:E51)</f>
        <v>16349091080.584801</v>
      </c>
    </row>
    <row r="53" spans="1:6" ht="15.75" thickTop="1" x14ac:dyDescent="0.25">
      <c r="A53" s="14" t="s">
        <v>37</v>
      </c>
      <c r="B53" s="15"/>
      <c r="C53" s="15"/>
      <c r="D53" s="15"/>
      <c r="E53" s="15"/>
    </row>
    <row r="54" spans="1:6" x14ac:dyDescent="0.25">
      <c r="A54" s="15" t="s">
        <v>7</v>
      </c>
      <c r="B54" s="1">
        <v>1630478903.3199999</v>
      </c>
      <c r="C54" s="1">
        <v>1538203642.3299999</v>
      </c>
      <c r="D54" s="1">
        <v>1663313000</v>
      </c>
      <c r="E54" s="25">
        <f>SUM(B54:D54)</f>
        <v>4831995545.6499996</v>
      </c>
    </row>
    <row r="55" spans="1:6" x14ac:dyDescent="0.25">
      <c r="A55" s="15" t="s">
        <v>9</v>
      </c>
      <c r="B55" s="1">
        <v>578082082.15999997</v>
      </c>
      <c r="C55" s="1">
        <v>137948339.43000001</v>
      </c>
      <c r="D55" s="1">
        <v>224720412.38</v>
      </c>
      <c r="E55" s="15">
        <f>SUM(B55:D55)</f>
        <v>940750833.96999991</v>
      </c>
    </row>
    <row r="56" spans="1:6" x14ac:dyDescent="0.25">
      <c r="A56" s="15" t="s">
        <v>10</v>
      </c>
      <c r="B56" s="1">
        <v>232033098.34</v>
      </c>
      <c r="C56" s="1">
        <v>1341551762.73</v>
      </c>
      <c r="D56" s="1">
        <v>1037379883.5700001</v>
      </c>
      <c r="E56" s="15">
        <f>SUM(B56:D56)</f>
        <v>2610964744.6399999</v>
      </c>
    </row>
    <row r="57" spans="1:6" ht="30" x14ac:dyDescent="0.25">
      <c r="A57" s="27" t="s">
        <v>11</v>
      </c>
      <c r="B57" s="1">
        <v>128296000</v>
      </c>
      <c r="C57" s="1">
        <v>160424000</v>
      </c>
      <c r="D57" s="1">
        <v>179979000</v>
      </c>
      <c r="E57" s="15">
        <f>SUM(B57:D57)</f>
        <v>468699000</v>
      </c>
    </row>
    <row r="58" spans="1:6" x14ac:dyDescent="0.25">
      <c r="A58" s="15" t="s">
        <v>39</v>
      </c>
      <c r="B58" s="1">
        <v>125410674.76651517</v>
      </c>
      <c r="C58" s="1">
        <v>135517796.52906209</v>
      </c>
      <c r="D58" s="1">
        <v>185067505.26159251</v>
      </c>
      <c r="E58" s="15">
        <f>SUM(B58:D58)</f>
        <v>445995976.5571698</v>
      </c>
    </row>
    <row r="59" spans="1:6" ht="15.75" thickBot="1" x14ac:dyDescent="0.3">
      <c r="A59" s="28" t="s">
        <v>16</v>
      </c>
      <c r="B59" s="28">
        <f>SUM(B54:B58)</f>
        <v>2694300758.5865154</v>
      </c>
      <c r="C59" s="28">
        <f>SUM(C54:C58)</f>
        <v>3313645541.019062</v>
      </c>
      <c r="D59" s="28">
        <f>SUM(D54:D58)</f>
        <v>3290459801.2115927</v>
      </c>
      <c r="E59" s="28">
        <f>SUM(E54:E58)</f>
        <v>9298406100.8171692</v>
      </c>
      <c r="F59" s="59"/>
    </row>
    <row r="60" spans="1:6" ht="15.75" thickTop="1" x14ac:dyDescent="0.25">
      <c r="A60" s="60" t="s">
        <v>62</v>
      </c>
      <c r="B60" s="61"/>
      <c r="C60" s="61"/>
      <c r="D60" s="61"/>
      <c r="E60" s="61"/>
      <c r="F60" s="61"/>
    </row>
    <row r="61" spans="1:6" x14ac:dyDescent="0.25">
      <c r="A61" s="60"/>
      <c r="B61" s="61"/>
      <c r="C61" s="61"/>
      <c r="D61" s="61"/>
      <c r="E61" s="61"/>
      <c r="F61" s="61"/>
    </row>
    <row r="63" spans="1:6" x14ac:dyDescent="0.25">
      <c r="A63" s="109" t="s">
        <v>59</v>
      </c>
      <c r="B63" s="109"/>
      <c r="C63" s="109"/>
      <c r="D63" s="109"/>
      <c r="E63" s="109"/>
      <c r="F63" s="62"/>
    </row>
    <row r="64" spans="1:6" x14ac:dyDescent="0.25">
      <c r="A64" s="108" t="s">
        <v>30</v>
      </c>
      <c r="B64" s="108"/>
      <c r="C64" s="108"/>
      <c r="D64" s="108"/>
      <c r="E64" s="108"/>
    </row>
    <row r="65" spans="1:6" x14ac:dyDescent="0.25">
      <c r="A65" s="109" t="s">
        <v>56</v>
      </c>
      <c r="B65" s="109"/>
      <c r="C65" s="109"/>
      <c r="D65" s="109"/>
      <c r="E65" s="109"/>
    </row>
    <row r="66" spans="1:6" x14ac:dyDescent="0.25">
      <c r="B66" s="115"/>
      <c r="C66" s="115"/>
      <c r="D66" s="115"/>
      <c r="E66" s="115"/>
      <c r="F66" s="63"/>
    </row>
    <row r="67" spans="1:6" ht="15.75" thickBot="1" x14ac:dyDescent="0.3">
      <c r="A67" s="44" t="s">
        <v>17</v>
      </c>
      <c r="B67" s="45" t="s">
        <v>44</v>
      </c>
      <c r="C67" s="45" t="s">
        <v>45</v>
      </c>
      <c r="D67" s="45" t="s">
        <v>46</v>
      </c>
      <c r="E67" s="45" t="s">
        <v>43</v>
      </c>
      <c r="F67" s="63"/>
    </row>
    <row r="68" spans="1:6" x14ac:dyDescent="0.25">
      <c r="A68" s="32" t="s">
        <v>40</v>
      </c>
    </row>
    <row r="69" spans="1:6" x14ac:dyDescent="0.25">
      <c r="A69" s="33" t="s">
        <v>79</v>
      </c>
    </row>
    <row r="70" spans="1:6" x14ac:dyDescent="0.25">
      <c r="A70" s="33" t="s">
        <v>100</v>
      </c>
    </row>
    <row r="71" spans="1:6" x14ac:dyDescent="0.25">
      <c r="A71" s="33" t="s">
        <v>18</v>
      </c>
      <c r="B71" s="46">
        <v>81215317.971206158</v>
      </c>
      <c r="C71" s="46">
        <v>135922232.67482135</v>
      </c>
      <c r="D71" s="46">
        <v>190643015.01294369</v>
      </c>
      <c r="E71" s="47">
        <f t="shared" ref="E71:E72" si="6">SUM(B71:D71)</f>
        <v>407780565.65897119</v>
      </c>
    </row>
    <row r="72" spans="1:6" x14ac:dyDescent="0.25">
      <c r="A72" s="33" t="s">
        <v>19</v>
      </c>
      <c r="B72" s="46">
        <v>15563126.95321903</v>
      </c>
      <c r="C72" s="46">
        <v>8478756.7979308944</v>
      </c>
      <c r="D72" s="46">
        <v>38179084.987289898</v>
      </c>
      <c r="E72" s="47">
        <f t="shared" si="6"/>
        <v>62220968.738439821</v>
      </c>
    </row>
    <row r="73" spans="1:6" x14ac:dyDescent="0.25">
      <c r="A73" s="96" t="s">
        <v>20</v>
      </c>
      <c r="B73" s="46">
        <v>1383160.4570499482</v>
      </c>
      <c r="C73" s="46">
        <v>1230337.2953754491</v>
      </c>
      <c r="D73" s="46">
        <v>3055189.8714612792</v>
      </c>
      <c r="E73" s="47">
        <f>SUM(B73:D73)</f>
        <v>5668687.6238866765</v>
      </c>
    </row>
    <row r="74" spans="1:6" x14ac:dyDescent="0.25">
      <c r="A74" s="99" t="s">
        <v>21</v>
      </c>
      <c r="B74" s="46">
        <v>906272.04823882249</v>
      </c>
      <c r="C74" s="46">
        <v>600509.20355834835</v>
      </c>
      <c r="D74" s="46">
        <v>6669372.7987051429</v>
      </c>
      <c r="E74" s="47">
        <f>SUM(B74:D74)</f>
        <v>8176154.0505023133</v>
      </c>
    </row>
    <row r="75" spans="1:6" x14ac:dyDescent="0.25">
      <c r="A75" s="33" t="s">
        <v>101</v>
      </c>
      <c r="B75" s="46"/>
      <c r="C75" s="46"/>
      <c r="D75" s="46"/>
      <c r="E75" s="47"/>
      <c r="F75" s="64"/>
    </row>
    <row r="76" spans="1:6" x14ac:dyDescent="0.25">
      <c r="A76" s="103" t="s">
        <v>82</v>
      </c>
      <c r="B76" s="46">
        <v>70266825.938600004</v>
      </c>
      <c r="C76" s="46">
        <v>123039967.97759999</v>
      </c>
      <c r="D76" s="46">
        <v>117050136.1868</v>
      </c>
      <c r="E76" s="47">
        <f>SUM(B76:D76)</f>
        <v>310356930.10299999</v>
      </c>
      <c r="F76" s="64"/>
    </row>
    <row r="77" spans="1:6" x14ac:dyDescent="0.25">
      <c r="A77" s="103" t="s">
        <v>102</v>
      </c>
      <c r="B77" s="46">
        <v>3461597143.98</v>
      </c>
      <c r="C77" s="46">
        <v>5900001264.3800001</v>
      </c>
      <c r="D77" s="46">
        <v>5909894248.3499994</v>
      </c>
      <c r="E77" s="47">
        <f t="shared" ref="E77" si="7">SUM(B77:D77)</f>
        <v>15271492656.709999</v>
      </c>
      <c r="F77" s="64"/>
    </row>
    <row r="78" spans="1:6" x14ac:dyDescent="0.25">
      <c r="A78" s="83" t="s">
        <v>33</v>
      </c>
      <c r="F78" s="64"/>
    </row>
    <row r="79" spans="1:6" x14ac:dyDescent="0.25">
      <c r="A79" s="83" t="s">
        <v>103</v>
      </c>
      <c r="F79" s="64"/>
    </row>
    <row r="80" spans="1:6" x14ac:dyDescent="0.25">
      <c r="A80" s="83"/>
      <c r="F80" s="64"/>
    </row>
    <row r="81" spans="1:9" ht="15.75" thickBot="1" x14ac:dyDescent="0.3">
      <c r="A81" s="49"/>
      <c r="B81" s="49">
        <f>+SUM(B71:B79)</f>
        <v>3630931847.3483138</v>
      </c>
      <c r="C81" s="49">
        <f t="shared" ref="C81:E81" si="8">+SUM(C71:C79)</f>
        <v>6169273068.3292866</v>
      </c>
      <c r="D81" s="49">
        <f t="shared" si="8"/>
        <v>6265491047.2071991</v>
      </c>
      <c r="E81" s="49">
        <f t="shared" si="8"/>
        <v>16065695962.8848</v>
      </c>
      <c r="F81" s="59"/>
    </row>
    <row r="82" spans="1:9" ht="15.75" thickTop="1" x14ac:dyDescent="0.25">
      <c r="A82" s="15" t="s">
        <v>41</v>
      </c>
      <c r="B82" s="2"/>
      <c r="C82" s="2"/>
      <c r="D82" s="2"/>
      <c r="E82" s="2"/>
      <c r="F82" s="2"/>
    </row>
    <row r="83" spans="1:9" x14ac:dyDescent="0.25">
      <c r="A83" s="41" t="s">
        <v>58</v>
      </c>
      <c r="B83" s="41"/>
      <c r="C83" s="41"/>
      <c r="D83" s="41"/>
      <c r="E83" s="41"/>
      <c r="F83" s="65"/>
    </row>
    <row r="86" spans="1:9" s="3" customFormat="1" x14ac:dyDescent="0.25">
      <c r="A86" s="109" t="s">
        <v>60</v>
      </c>
      <c r="B86" s="109"/>
      <c r="C86" s="109"/>
      <c r="D86" s="109"/>
      <c r="E86" s="109"/>
      <c r="F86" s="66"/>
    </row>
    <row r="87" spans="1:9" s="3" customFormat="1" x14ac:dyDescent="0.25">
      <c r="A87" s="108" t="s">
        <v>23</v>
      </c>
      <c r="B87" s="108"/>
      <c r="C87" s="108"/>
      <c r="D87" s="108"/>
      <c r="E87" s="108"/>
      <c r="F87" s="66"/>
    </row>
    <row r="88" spans="1:9" s="3" customFormat="1" x14ac:dyDescent="0.25">
      <c r="A88" s="109" t="s">
        <v>56</v>
      </c>
      <c r="B88" s="109"/>
      <c r="C88" s="109"/>
      <c r="D88" s="109"/>
      <c r="E88" s="109"/>
      <c r="F88" s="66"/>
    </row>
    <row r="89" spans="1:9" s="3" customFormat="1" x14ac:dyDescent="0.25">
      <c r="A89" s="66"/>
      <c r="B89" s="66"/>
      <c r="C89" s="66"/>
      <c r="D89" s="66"/>
      <c r="E89" s="66"/>
      <c r="F89" s="66"/>
    </row>
    <row r="90" spans="1:9" s="3" customFormat="1" ht="15.75" thickBot="1" x14ac:dyDescent="0.3">
      <c r="A90" s="50" t="s">
        <v>17</v>
      </c>
      <c r="B90" s="50" t="s">
        <v>44</v>
      </c>
      <c r="C90" s="50" t="s">
        <v>45</v>
      </c>
      <c r="D90" s="50" t="s">
        <v>46</v>
      </c>
      <c r="E90" s="50" t="s">
        <v>43</v>
      </c>
      <c r="F90" s="67"/>
    </row>
    <row r="91" spans="1:9" s="3" customFormat="1" x14ac:dyDescent="0.25">
      <c r="A91" s="33"/>
      <c r="B91" s="33"/>
      <c r="C91" s="33"/>
      <c r="D91" s="33"/>
      <c r="E91" s="33"/>
      <c r="F91" s="66"/>
    </row>
    <row r="92" spans="1:9" s="3" customFormat="1" x14ac:dyDescent="0.25">
      <c r="A92" s="33" t="s">
        <v>24</v>
      </c>
      <c r="B92" s="46">
        <f>+'1T (Ajustado)'!E96</f>
        <v>19592653485.792652</v>
      </c>
      <c r="C92" s="46">
        <f>B96</f>
        <v>33250834432.634338</v>
      </c>
      <c r="D92" s="46">
        <f>C96</f>
        <v>33814946873.845055</v>
      </c>
      <c r="E92" s="47">
        <f>B92</f>
        <v>19592653485.792652</v>
      </c>
      <c r="F92" s="64"/>
      <c r="G92" s="51" t="s">
        <v>67</v>
      </c>
    </row>
    <row r="93" spans="1:9" s="3" customFormat="1" x14ac:dyDescent="0.25">
      <c r="A93" s="33" t="s">
        <v>25</v>
      </c>
      <c r="B93" s="46">
        <v>17289112794.190002</v>
      </c>
      <c r="C93" s="46">
        <v>6733385509.54</v>
      </c>
      <c r="D93" s="46">
        <v>3622641349.3099999</v>
      </c>
      <c r="E93" s="46">
        <f>SUM(B93:D93)</f>
        <v>27645139653.040005</v>
      </c>
      <c r="F93" s="68"/>
      <c r="G93" s="3">
        <v>17289112794.189999</v>
      </c>
      <c r="H93" s="3">
        <v>6733385509.54</v>
      </c>
      <c r="I93" s="52">
        <v>6736117566.3100004</v>
      </c>
    </row>
    <row r="94" spans="1:9" s="3" customFormat="1" x14ac:dyDescent="0.25">
      <c r="A94" s="33" t="s">
        <v>26</v>
      </c>
      <c r="B94" s="46">
        <f>B92+B93</f>
        <v>36881766279.982651</v>
      </c>
      <c r="C94" s="46">
        <f>C92+C93</f>
        <v>39984219942.174339</v>
      </c>
      <c r="D94" s="46">
        <f>D92+D93</f>
        <v>37437588223.155052</v>
      </c>
      <c r="E94" s="46">
        <f>E92+E93</f>
        <v>47237793138.832657</v>
      </c>
      <c r="F94" s="68"/>
    </row>
    <row r="95" spans="1:9" s="3" customFormat="1" x14ac:dyDescent="0.25">
      <c r="A95" s="33" t="s">
        <v>27</v>
      </c>
      <c r="B95" s="46">
        <v>3630931847.3483138</v>
      </c>
      <c r="C95" s="46">
        <v>6169273068.3292866</v>
      </c>
      <c r="D95" s="46">
        <v>6265491047.2071991</v>
      </c>
      <c r="E95" s="46">
        <f>SUM(B95:D95)</f>
        <v>16065695962.8848</v>
      </c>
      <c r="F95" s="68"/>
    </row>
    <row r="96" spans="1:9" s="3" customFormat="1" x14ac:dyDescent="0.25">
      <c r="A96" s="33" t="s">
        <v>28</v>
      </c>
      <c r="B96" s="53">
        <f>+B94-B95</f>
        <v>33250834432.634338</v>
      </c>
      <c r="C96" s="53">
        <f>+C94-C95</f>
        <v>33814946873.845055</v>
      </c>
      <c r="D96" s="53">
        <f>+D94-D95</f>
        <v>31172097175.947853</v>
      </c>
      <c r="E96" s="53">
        <f>+E94-E95</f>
        <v>31172097175.947857</v>
      </c>
      <c r="F96" s="69"/>
    </row>
    <row r="97" spans="1:6" s="3" customFormat="1" ht="15.75" thickBot="1" x14ac:dyDescent="0.3">
      <c r="A97" s="54"/>
      <c r="B97" s="54"/>
      <c r="C97" s="54"/>
      <c r="D97" s="54"/>
      <c r="E97" s="54"/>
      <c r="F97" s="70"/>
    </row>
    <row r="98" spans="1:6" ht="15.75" thickTop="1" x14ac:dyDescent="0.25">
      <c r="A98" s="30" t="s">
        <v>62</v>
      </c>
      <c r="B98" s="65"/>
      <c r="C98" s="65"/>
      <c r="D98" s="65"/>
      <c r="E98" s="65"/>
      <c r="F98" s="65"/>
    </row>
    <row r="100" spans="1:6" x14ac:dyDescent="0.25">
      <c r="E100" s="68"/>
    </row>
    <row r="101" spans="1:6" x14ac:dyDescent="0.25">
      <c r="A101" s="3" t="s">
        <v>106</v>
      </c>
      <c r="E101" s="68"/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17">
    <mergeCell ref="A43:E43"/>
    <mergeCell ref="A63:E63"/>
    <mergeCell ref="A1:F1"/>
    <mergeCell ref="A8:F8"/>
    <mergeCell ref="A9:F9"/>
    <mergeCell ref="A41:E41"/>
    <mergeCell ref="A42:E42"/>
    <mergeCell ref="A20:A21"/>
    <mergeCell ref="A32:A33"/>
    <mergeCell ref="A38:F38"/>
    <mergeCell ref="A86:E86"/>
    <mergeCell ref="A87:E87"/>
    <mergeCell ref="A88:E88"/>
    <mergeCell ref="B44:E44"/>
    <mergeCell ref="B66:E66"/>
    <mergeCell ref="A64:E64"/>
    <mergeCell ref="A65:E65"/>
  </mergeCells>
  <pageMargins left="0.39370078740157483" right="0.31496062992125984" top="0.94488188976377963" bottom="0.74803149606299213" header="0.31496062992125984" footer="0.31496062992125984"/>
  <pageSetup orientation="landscape" r:id="rId1"/>
  <headerFooter alignWithMargins="0">
    <oddFooter>&amp;RInforme 2do Trimestre 2012 , página &amp;P de  &amp;N</oddFooter>
  </headerFooter>
  <rowBreaks count="3" manualBreakCount="3">
    <brk id="40" max="5" man="1"/>
    <brk id="62" max="5" man="1"/>
    <brk id="85" max="5" man="1"/>
  </rowBreaks>
  <ignoredErrors>
    <ignoredError sqref="E9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85" workbookViewId="0">
      <selection activeCell="A112" sqref="A112"/>
    </sheetView>
  </sheetViews>
  <sheetFormatPr baseColWidth="10" defaultColWidth="11.42578125" defaultRowHeight="15" x14ac:dyDescent="0.25"/>
  <cols>
    <col min="1" max="1" width="51.42578125" style="3" customWidth="1"/>
    <col min="2" max="5" width="16" style="4" customWidth="1"/>
    <col min="6" max="6" width="15.7109375" style="4" customWidth="1"/>
    <col min="7" max="7" width="17.85546875" style="4" bestFit="1" customWidth="1"/>
    <col min="8" max="9" width="16.85546875" style="4" bestFit="1" customWidth="1"/>
    <col min="10" max="16384" width="11.42578125" style="4"/>
  </cols>
  <sheetData>
    <row r="1" spans="1:6" x14ac:dyDescent="0.25">
      <c r="A1" s="110" t="s">
        <v>47</v>
      </c>
      <c r="B1" s="110"/>
      <c r="C1" s="110"/>
      <c r="D1" s="110"/>
      <c r="E1" s="110"/>
      <c r="F1" s="110"/>
    </row>
    <row r="2" spans="1:6" x14ac:dyDescent="0.25">
      <c r="A2" s="5" t="s">
        <v>0</v>
      </c>
      <c r="B2" s="6" t="s">
        <v>1</v>
      </c>
      <c r="C2" s="6"/>
      <c r="D2" s="6"/>
      <c r="E2" s="6"/>
      <c r="F2" s="6"/>
    </row>
    <row r="3" spans="1:6" x14ac:dyDescent="0.25">
      <c r="A3" s="5" t="s">
        <v>42</v>
      </c>
      <c r="B3" s="6" t="s">
        <v>48</v>
      </c>
      <c r="C3" s="6"/>
      <c r="D3" s="6"/>
      <c r="E3" s="6"/>
      <c r="F3" s="6"/>
    </row>
    <row r="4" spans="1:6" x14ac:dyDescent="0.25">
      <c r="A4" s="5" t="s">
        <v>49</v>
      </c>
      <c r="B4" s="6" t="s">
        <v>50</v>
      </c>
      <c r="C4" s="6"/>
      <c r="D4" s="6"/>
      <c r="E4" s="6"/>
      <c r="F4" s="6"/>
    </row>
    <row r="5" spans="1:6" x14ac:dyDescent="0.25">
      <c r="A5" s="5" t="s">
        <v>51</v>
      </c>
      <c r="B5" s="7" t="s">
        <v>64</v>
      </c>
      <c r="C5" s="6"/>
      <c r="D5" s="6"/>
      <c r="E5" s="6"/>
      <c r="F5" s="6"/>
    </row>
    <row r="6" spans="1:6" x14ac:dyDescent="0.25">
      <c r="A6" s="5"/>
      <c r="B6" s="7"/>
      <c r="C6" s="6"/>
      <c r="D6" s="6"/>
      <c r="E6" s="6"/>
      <c r="F6" s="6"/>
    </row>
    <row r="8" spans="1:6" x14ac:dyDescent="0.25">
      <c r="A8" s="109" t="s">
        <v>53</v>
      </c>
      <c r="B8" s="109"/>
      <c r="C8" s="109"/>
      <c r="D8" s="109"/>
      <c r="E8" s="109"/>
      <c r="F8" s="109"/>
    </row>
    <row r="9" spans="1:6" x14ac:dyDescent="0.25">
      <c r="A9" s="110" t="s">
        <v>22</v>
      </c>
      <c r="B9" s="110"/>
      <c r="C9" s="110"/>
      <c r="D9" s="110"/>
      <c r="E9" s="110"/>
      <c r="F9" s="110"/>
    </row>
    <row r="10" spans="1:6" x14ac:dyDescent="0.25">
      <c r="A10" s="86"/>
      <c r="B10" s="86"/>
      <c r="C10" s="86"/>
      <c r="D10" s="86"/>
      <c r="E10" s="86"/>
      <c r="F10" s="86"/>
    </row>
    <row r="11" spans="1:6" ht="15.75" thickBot="1" x14ac:dyDescent="0.3">
      <c r="A11" s="10" t="s">
        <v>108</v>
      </c>
      <c r="B11" s="11" t="s">
        <v>2</v>
      </c>
      <c r="C11" s="11" t="s">
        <v>44</v>
      </c>
      <c r="D11" s="11" t="s">
        <v>45</v>
      </c>
      <c r="E11" s="11" t="s">
        <v>46</v>
      </c>
      <c r="F11" s="11" t="s">
        <v>43</v>
      </c>
    </row>
    <row r="12" spans="1:6" x14ac:dyDescent="0.25">
      <c r="A12" s="12"/>
      <c r="B12" s="89"/>
      <c r="C12" s="89"/>
      <c r="D12" s="89"/>
      <c r="E12" s="89"/>
      <c r="F12" s="89"/>
    </row>
    <row r="13" spans="1:6" x14ac:dyDescent="0.25">
      <c r="A13" s="14" t="s">
        <v>33</v>
      </c>
      <c r="B13" s="89"/>
      <c r="C13" s="89"/>
      <c r="D13" s="89"/>
      <c r="E13" s="89"/>
      <c r="F13" s="89"/>
    </row>
    <row r="14" spans="1:6" s="3" customFormat="1" x14ac:dyDescent="0.25">
      <c r="A14" s="15" t="s">
        <v>34</v>
      </c>
      <c r="B14" s="2" t="s">
        <v>8</v>
      </c>
      <c r="C14" s="1">
        <v>386</v>
      </c>
      <c r="D14" s="1">
        <v>622</v>
      </c>
      <c r="E14" s="1">
        <v>627</v>
      </c>
      <c r="F14" s="2">
        <v>1635</v>
      </c>
    </row>
    <row r="15" spans="1:6" s="3" customFormat="1" x14ac:dyDescent="0.25">
      <c r="A15" s="16"/>
      <c r="B15" s="2" t="s">
        <v>35</v>
      </c>
      <c r="C15" s="1">
        <v>1067</v>
      </c>
      <c r="D15" s="1">
        <v>1808</v>
      </c>
      <c r="E15" s="1">
        <v>1784</v>
      </c>
      <c r="F15" s="2">
        <v>4659</v>
      </c>
    </row>
    <row r="16" spans="1:6" s="2" customFormat="1" x14ac:dyDescent="0.25">
      <c r="A16" s="15" t="s">
        <v>36</v>
      </c>
      <c r="B16" s="2" t="s">
        <v>8</v>
      </c>
      <c r="C16" s="1">
        <v>86</v>
      </c>
      <c r="D16" s="1">
        <v>80</v>
      </c>
      <c r="E16" s="1">
        <v>59</v>
      </c>
      <c r="F16" s="2">
        <v>225</v>
      </c>
    </row>
    <row r="17" spans="1:13" s="2" customFormat="1" x14ac:dyDescent="0.25">
      <c r="A17" s="16"/>
      <c r="B17" s="2" t="s">
        <v>35</v>
      </c>
      <c r="C17" s="1">
        <v>290</v>
      </c>
      <c r="D17" s="1">
        <v>255</v>
      </c>
      <c r="E17" s="1">
        <v>189</v>
      </c>
      <c r="F17" s="2">
        <v>734</v>
      </c>
      <c r="G17" s="3"/>
      <c r="H17" s="3"/>
      <c r="I17" s="3"/>
      <c r="J17" s="3"/>
      <c r="K17" s="3"/>
      <c r="L17" s="3"/>
      <c r="M17" s="3"/>
    </row>
    <row r="18" spans="1:13" s="2" customFormat="1" x14ac:dyDescent="0.25">
      <c r="A18" s="15" t="s">
        <v>32</v>
      </c>
      <c r="B18" s="2" t="s">
        <v>8</v>
      </c>
      <c r="C18" s="1">
        <v>47</v>
      </c>
      <c r="D18" s="1">
        <v>137</v>
      </c>
      <c r="E18" s="1">
        <v>135</v>
      </c>
      <c r="F18" s="2">
        <v>319</v>
      </c>
    </row>
    <row r="19" spans="1:13" s="2" customFormat="1" x14ac:dyDescent="0.25">
      <c r="A19" s="16"/>
      <c r="B19" s="2" t="s">
        <v>35</v>
      </c>
      <c r="C19" s="1">
        <v>149</v>
      </c>
      <c r="D19" s="1">
        <v>472</v>
      </c>
      <c r="E19" s="1">
        <v>495</v>
      </c>
      <c r="F19" s="2">
        <v>1116</v>
      </c>
      <c r="G19" s="3"/>
      <c r="H19" s="3"/>
      <c r="I19" s="3"/>
      <c r="J19" s="3"/>
      <c r="K19" s="3"/>
      <c r="L19" s="3"/>
      <c r="M19" s="3"/>
    </row>
    <row r="20" spans="1:13" s="2" customFormat="1" ht="15" customHeight="1" x14ac:dyDescent="0.25">
      <c r="A20" s="111" t="s">
        <v>15</v>
      </c>
      <c r="B20" s="2" t="s">
        <v>8</v>
      </c>
      <c r="C20" s="1">
        <v>40</v>
      </c>
      <c r="D20" s="1">
        <v>77</v>
      </c>
      <c r="E20" s="1">
        <v>84</v>
      </c>
      <c r="F20" s="2">
        <v>201</v>
      </c>
    </row>
    <row r="21" spans="1:13" s="2" customFormat="1" x14ac:dyDescent="0.25">
      <c r="A21" s="111"/>
      <c r="B21" s="2" t="s">
        <v>35</v>
      </c>
      <c r="C21" s="1">
        <v>120</v>
      </c>
      <c r="D21" s="1">
        <v>218</v>
      </c>
      <c r="E21" s="1">
        <v>245</v>
      </c>
      <c r="F21" s="2">
        <v>583</v>
      </c>
      <c r="G21" s="3"/>
      <c r="H21" s="3"/>
      <c r="I21" s="3"/>
      <c r="J21" s="3"/>
      <c r="K21" s="3"/>
      <c r="L21" s="3"/>
      <c r="M21" s="3"/>
    </row>
    <row r="22" spans="1:13" s="2" customFormat="1" x14ac:dyDescent="0.25">
      <c r="A22" s="106" t="s">
        <v>104</v>
      </c>
      <c r="B22" s="2" t="s">
        <v>8</v>
      </c>
      <c r="C22" s="1">
        <f>+C14+C16+C18+C20</f>
        <v>559</v>
      </c>
      <c r="D22" s="1">
        <f t="shared" ref="D22:F22" si="0">+D14+D16+D18+D20</f>
        <v>916</v>
      </c>
      <c r="E22" s="1">
        <f t="shared" si="0"/>
        <v>905</v>
      </c>
      <c r="F22" s="1">
        <f t="shared" si="0"/>
        <v>2380</v>
      </c>
      <c r="G22" s="3"/>
      <c r="H22" s="3"/>
      <c r="I22" s="3"/>
      <c r="J22" s="3"/>
      <c r="K22" s="3"/>
      <c r="L22" s="3"/>
      <c r="M22" s="3"/>
    </row>
    <row r="23" spans="1:13" s="2" customFormat="1" x14ac:dyDescent="0.25">
      <c r="A23" s="104"/>
      <c r="B23" s="2" t="s">
        <v>35</v>
      </c>
      <c r="C23" s="1">
        <f>+C15+C17+C19+C21</f>
        <v>1626</v>
      </c>
      <c r="D23" s="1">
        <f t="shared" ref="D23:F23" si="1">+D15+D17+D19+D21</f>
        <v>2753</v>
      </c>
      <c r="E23" s="1">
        <f t="shared" si="1"/>
        <v>2713</v>
      </c>
      <c r="F23" s="1">
        <f t="shared" si="1"/>
        <v>7092</v>
      </c>
      <c r="G23" s="3"/>
      <c r="H23" s="3"/>
      <c r="I23" s="3"/>
      <c r="J23" s="3"/>
      <c r="K23" s="3"/>
      <c r="L23" s="3"/>
      <c r="M23" s="3"/>
    </row>
    <row r="24" spans="1:13" s="2" customFormat="1" x14ac:dyDescent="0.25">
      <c r="A24" s="104"/>
      <c r="C24" s="1"/>
      <c r="D24" s="1"/>
      <c r="E24" s="1"/>
      <c r="G24" s="3"/>
      <c r="H24" s="3"/>
      <c r="I24" s="3"/>
      <c r="J24" s="3"/>
      <c r="K24" s="3"/>
      <c r="L24" s="3"/>
      <c r="M24" s="3"/>
    </row>
    <row r="25" spans="1:13" s="2" customFormat="1" x14ac:dyDescent="0.25">
      <c r="A25" s="14" t="s">
        <v>37</v>
      </c>
      <c r="C25" s="1"/>
      <c r="D25" s="1"/>
      <c r="E25" s="1"/>
      <c r="G25" s="3"/>
      <c r="H25" s="3"/>
      <c r="I25" s="3"/>
      <c r="J25" s="3"/>
      <c r="K25" s="3"/>
      <c r="L25" s="3"/>
      <c r="M25" s="3"/>
    </row>
    <row r="26" spans="1:13" s="2" customFormat="1" x14ac:dyDescent="0.25">
      <c r="A26" s="15" t="s">
        <v>12</v>
      </c>
      <c r="B26" s="2" t="s">
        <v>8</v>
      </c>
      <c r="C26" s="1">
        <v>299</v>
      </c>
      <c r="D26" s="1">
        <v>287</v>
      </c>
      <c r="E26" s="1">
        <v>357</v>
      </c>
      <c r="F26" s="2">
        <v>943</v>
      </c>
    </row>
    <row r="27" spans="1:13" s="2" customFormat="1" x14ac:dyDescent="0.25">
      <c r="A27" s="16"/>
      <c r="B27" s="2" t="s">
        <v>35</v>
      </c>
      <c r="C27" s="1">
        <v>884</v>
      </c>
      <c r="D27" s="1">
        <v>856</v>
      </c>
      <c r="E27" s="1">
        <v>982</v>
      </c>
      <c r="F27" s="2">
        <v>2722</v>
      </c>
      <c r="G27" s="3"/>
      <c r="H27" s="3"/>
      <c r="I27" s="3"/>
      <c r="J27" s="3"/>
      <c r="K27" s="3"/>
      <c r="L27" s="3"/>
      <c r="M27" s="3"/>
    </row>
    <row r="28" spans="1:13" s="2" customFormat="1" x14ac:dyDescent="0.25">
      <c r="A28" s="15" t="s">
        <v>13</v>
      </c>
      <c r="B28" s="2" t="s">
        <v>8</v>
      </c>
      <c r="C28" s="1">
        <v>64</v>
      </c>
      <c r="D28" s="1">
        <v>19</v>
      </c>
      <c r="E28" s="1">
        <v>38</v>
      </c>
      <c r="F28" s="2">
        <v>121</v>
      </c>
    </row>
    <row r="29" spans="1:13" s="2" customFormat="1" x14ac:dyDescent="0.25">
      <c r="B29" s="2" t="s">
        <v>35</v>
      </c>
      <c r="C29" s="1">
        <v>217</v>
      </c>
      <c r="D29" s="1">
        <v>60</v>
      </c>
      <c r="E29" s="1">
        <v>114</v>
      </c>
      <c r="F29" s="2">
        <v>391</v>
      </c>
      <c r="G29" s="3"/>
      <c r="H29" s="3"/>
      <c r="I29" s="3"/>
      <c r="J29" s="3"/>
      <c r="K29" s="3"/>
      <c r="L29" s="3"/>
      <c r="M29" s="3"/>
    </row>
    <row r="30" spans="1:13" s="2" customFormat="1" x14ac:dyDescent="0.25">
      <c r="A30" s="15" t="s">
        <v>31</v>
      </c>
      <c r="B30" s="2" t="s">
        <v>8</v>
      </c>
      <c r="C30" s="1">
        <v>25</v>
      </c>
      <c r="D30" s="1">
        <v>124</v>
      </c>
      <c r="E30" s="1">
        <v>133</v>
      </c>
      <c r="F30" s="2">
        <v>282</v>
      </c>
    </row>
    <row r="31" spans="1:13" s="2" customFormat="1" x14ac:dyDescent="0.25">
      <c r="B31" s="2" t="s">
        <v>35</v>
      </c>
      <c r="C31" s="1">
        <v>78</v>
      </c>
      <c r="D31" s="1">
        <v>422</v>
      </c>
      <c r="E31" s="1">
        <v>462</v>
      </c>
      <c r="F31" s="2">
        <v>962</v>
      </c>
      <c r="G31" s="3"/>
      <c r="H31" s="3"/>
      <c r="I31" s="3"/>
      <c r="J31" s="3"/>
      <c r="K31" s="3"/>
      <c r="L31" s="3"/>
      <c r="M31" s="3"/>
    </row>
    <row r="32" spans="1:13" s="2" customFormat="1" ht="15" customHeight="1" x14ac:dyDescent="0.25">
      <c r="A32" s="111" t="s">
        <v>14</v>
      </c>
      <c r="B32" s="2" t="s">
        <v>8</v>
      </c>
      <c r="C32" s="1">
        <v>28</v>
      </c>
      <c r="D32" s="1">
        <v>34</v>
      </c>
      <c r="E32" s="1">
        <v>49</v>
      </c>
      <c r="F32" s="2">
        <v>111</v>
      </c>
    </row>
    <row r="33" spans="1:13" s="3" customFormat="1" x14ac:dyDescent="0.25">
      <c r="A33" s="111"/>
      <c r="B33" s="2" t="s">
        <v>35</v>
      </c>
      <c r="C33" s="1">
        <v>81</v>
      </c>
      <c r="D33" s="1">
        <v>97</v>
      </c>
      <c r="E33" s="1">
        <v>142</v>
      </c>
      <c r="F33" s="2">
        <v>320</v>
      </c>
    </row>
    <row r="34" spans="1:13" s="3" customFormat="1" x14ac:dyDescent="0.25">
      <c r="A34" s="106" t="s">
        <v>105</v>
      </c>
      <c r="B34" s="2" t="s">
        <v>8</v>
      </c>
      <c r="C34" s="1">
        <f>+C26+C28+C30+C32</f>
        <v>416</v>
      </c>
      <c r="D34" s="1">
        <f t="shared" ref="D34:F34" si="2">+D26+D28+D30+D32</f>
        <v>464</v>
      </c>
      <c r="E34" s="1">
        <f t="shared" si="2"/>
        <v>577</v>
      </c>
      <c r="F34" s="1">
        <f t="shared" si="2"/>
        <v>1457</v>
      </c>
    </row>
    <row r="35" spans="1:13" s="3" customFormat="1" x14ac:dyDescent="0.25">
      <c r="A35" s="104"/>
      <c r="B35" s="2" t="s">
        <v>35</v>
      </c>
      <c r="C35" s="1">
        <f>+C27+C29+C31+C33</f>
        <v>1260</v>
      </c>
      <c r="D35" s="1">
        <f t="shared" ref="D35:F35" si="3">+D27+D29+D31+D33</f>
        <v>1435</v>
      </c>
      <c r="E35" s="1">
        <f t="shared" si="3"/>
        <v>1700</v>
      </c>
      <c r="F35" s="1">
        <f t="shared" si="3"/>
        <v>4395</v>
      </c>
    </row>
    <row r="36" spans="1:13" s="3" customFormat="1" x14ac:dyDescent="0.25">
      <c r="A36" s="104"/>
      <c r="B36" s="2"/>
      <c r="C36" s="1"/>
      <c r="D36" s="1"/>
      <c r="E36" s="1"/>
      <c r="F36" s="2"/>
    </row>
    <row r="37" spans="1:13" s="3" customFormat="1" ht="15.75" thickBot="1" x14ac:dyDescent="0.3">
      <c r="A37" s="19"/>
      <c r="B37" s="20"/>
      <c r="C37" s="20"/>
      <c r="D37" s="20"/>
      <c r="E37" s="20"/>
      <c r="F37" s="20"/>
    </row>
    <row r="38" spans="1:13" ht="15.75" thickTop="1" x14ac:dyDescent="0.25">
      <c r="A38" s="107" t="s">
        <v>61</v>
      </c>
      <c r="B38" s="107"/>
      <c r="C38" s="107"/>
      <c r="D38" s="107"/>
      <c r="E38" s="107"/>
      <c r="F38" s="107"/>
    </row>
    <row r="39" spans="1:13" s="22" customFormat="1" x14ac:dyDescent="0.25">
      <c r="A39" s="21"/>
      <c r="B39" s="2"/>
    </row>
    <row r="40" spans="1:13" x14ac:dyDescent="0.25">
      <c r="G40" s="22"/>
      <c r="H40" s="22"/>
      <c r="I40" s="22"/>
      <c r="J40" s="22"/>
      <c r="K40" s="22"/>
      <c r="L40" s="22"/>
      <c r="M40" s="22"/>
    </row>
    <row r="41" spans="1:13" x14ac:dyDescent="0.25">
      <c r="A41" s="109" t="s">
        <v>55</v>
      </c>
      <c r="B41" s="109"/>
      <c r="C41" s="109"/>
      <c r="D41" s="109"/>
      <c r="E41" s="109"/>
      <c r="G41" s="22"/>
      <c r="H41" s="22"/>
      <c r="I41" s="22"/>
      <c r="J41" s="22"/>
      <c r="K41" s="22"/>
      <c r="L41" s="22"/>
      <c r="M41" s="22"/>
    </row>
    <row r="42" spans="1:13" x14ac:dyDescent="0.25">
      <c r="A42" s="108" t="s">
        <v>29</v>
      </c>
      <c r="B42" s="108"/>
      <c r="C42" s="108"/>
      <c r="D42" s="108"/>
      <c r="E42" s="108"/>
    </row>
    <row r="43" spans="1:13" x14ac:dyDescent="0.25">
      <c r="A43" s="109" t="s">
        <v>56</v>
      </c>
      <c r="B43" s="109"/>
      <c r="C43" s="109"/>
      <c r="D43" s="109"/>
      <c r="E43" s="109"/>
    </row>
    <row r="44" spans="1:13" ht="15.75" thickBot="1" x14ac:dyDescent="0.3">
      <c r="B44" s="112"/>
      <c r="C44" s="112"/>
      <c r="D44" s="112"/>
      <c r="E44" s="112"/>
      <c r="F44" s="23"/>
    </row>
    <row r="45" spans="1:13" ht="15.75" thickBot="1" x14ac:dyDescent="0.3">
      <c r="A45" s="10" t="s">
        <v>108</v>
      </c>
      <c r="B45" s="11" t="s">
        <v>44</v>
      </c>
      <c r="C45" s="11" t="s">
        <v>45</v>
      </c>
      <c r="D45" s="11" t="s">
        <v>46</v>
      </c>
      <c r="E45" s="11" t="s">
        <v>43</v>
      </c>
      <c r="F45" s="91"/>
    </row>
    <row r="46" spans="1:13" x14ac:dyDescent="0.25">
      <c r="A46" s="14" t="s">
        <v>33</v>
      </c>
      <c r="B46" s="25"/>
      <c r="C46" s="25"/>
      <c r="D46" s="25"/>
      <c r="E46" s="25"/>
      <c r="F46" s="57"/>
    </row>
    <row r="47" spans="1:13" x14ac:dyDescent="0.25">
      <c r="A47" s="15" t="s">
        <v>7</v>
      </c>
      <c r="B47" s="26">
        <v>2113999616.0799999</v>
      </c>
      <c r="C47" s="26">
        <v>3649116239.4499998</v>
      </c>
      <c r="D47" s="26">
        <v>3491638952.5</v>
      </c>
      <c r="E47" s="25">
        <f>SUM(B47:D47)</f>
        <v>9254754808.0299988</v>
      </c>
      <c r="F47" s="58"/>
    </row>
    <row r="48" spans="1:13" x14ac:dyDescent="0.25">
      <c r="A48" s="15" t="s">
        <v>9</v>
      </c>
      <c r="B48" s="1">
        <v>778977615.79999995</v>
      </c>
      <c r="C48" s="1">
        <v>637921048.65999997</v>
      </c>
      <c r="D48" s="1">
        <v>465595358.33999997</v>
      </c>
      <c r="E48" s="15">
        <f>SUM(B48:D48)</f>
        <v>1882494022.8</v>
      </c>
      <c r="F48" s="59"/>
    </row>
    <row r="49" spans="1:6" x14ac:dyDescent="0.25">
      <c r="A49" s="15" t="s">
        <v>10</v>
      </c>
      <c r="B49" s="1">
        <v>426754076.45999998</v>
      </c>
      <c r="C49" s="1">
        <v>1488409714.98</v>
      </c>
      <c r="D49" s="1">
        <v>1499225581.0999999</v>
      </c>
      <c r="E49" s="15">
        <f>SUM(B49:D49)</f>
        <v>3414389372.54</v>
      </c>
      <c r="F49" s="59"/>
    </row>
    <row r="50" spans="1:6" ht="30" x14ac:dyDescent="0.25">
      <c r="A50" s="27" t="s">
        <v>11</v>
      </c>
      <c r="B50" s="1">
        <v>197998000</v>
      </c>
      <c r="C50" s="1">
        <v>391470284.63999999</v>
      </c>
      <c r="D50" s="1">
        <v>413781286.39999998</v>
      </c>
      <c r="E50" s="15">
        <f>SUM(B50:D50)</f>
        <v>1003249571.04</v>
      </c>
      <c r="F50" s="59"/>
    </row>
    <row r="51" spans="1:6" x14ac:dyDescent="0.25">
      <c r="A51" s="15" t="s">
        <v>38</v>
      </c>
      <c r="B51" s="1">
        <v>169334703.36831397</v>
      </c>
      <c r="C51" s="1">
        <v>269271803.94928604</v>
      </c>
      <c r="D51" s="1">
        <v>355596798.85720003</v>
      </c>
      <c r="E51" s="15">
        <f>SUM(B51:D51)</f>
        <v>794203306.17480004</v>
      </c>
    </row>
    <row r="52" spans="1:6" ht="15.75" thickBot="1" x14ac:dyDescent="0.3">
      <c r="A52" s="28" t="s">
        <v>16</v>
      </c>
      <c r="B52" s="28">
        <f>SUM(B47:B51)</f>
        <v>3687064011.7083139</v>
      </c>
      <c r="C52" s="28">
        <f>SUM(C47:C51)</f>
        <v>6436189091.679287</v>
      </c>
      <c r="D52" s="28">
        <f>SUM(D47:D51)</f>
        <v>6225837977.1971998</v>
      </c>
      <c r="E52" s="28">
        <f>SUM(E47:E51)</f>
        <v>16349091080.584801</v>
      </c>
    </row>
    <row r="53" spans="1:6" ht="15.75" thickTop="1" x14ac:dyDescent="0.25">
      <c r="A53" s="14" t="s">
        <v>37</v>
      </c>
      <c r="B53" s="15"/>
      <c r="C53" s="15"/>
      <c r="D53" s="15"/>
      <c r="E53" s="15"/>
    </row>
    <row r="54" spans="1:6" x14ac:dyDescent="0.25">
      <c r="A54" s="15" t="s">
        <v>7</v>
      </c>
      <c r="B54" s="1">
        <v>1641289790.3199999</v>
      </c>
      <c r="C54" s="1">
        <v>1548803642.3299999</v>
      </c>
      <c r="D54" s="1">
        <v>1923408000</v>
      </c>
      <c r="E54" s="25">
        <v>5113501432.6499996</v>
      </c>
    </row>
    <row r="55" spans="1:6" x14ac:dyDescent="0.25">
      <c r="A55" s="15" t="s">
        <v>9</v>
      </c>
      <c r="B55" s="1">
        <v>578082082.15999997</v>
      </c>
      <c r="C55" s="1">
        <v>137948339.43000001</v>
      </c>
      <c r="D55" s="1">
        <v>268359945.38</v>
      </c>
      <c r="E55" s="15">
        <v>984390366.96999991</v>
      </c>
    </row>
    <row r="56" spans="1:6" x14ac:dyDescent="0.25">
      <c r="A56" s="15" t="s">
        <v>10</v>
      </c>
      <c r="B56" s="1">
        <v>232033098.34</v>
      </c>
      <c r="C56" s="1">
        <v>1365517921.73</v>
      </c>
      <c r="D56" s="1">
        <v>1472734824.49</v>
      </c>
      <c r="E56" s="15">
        <v>3070285844.5599999</v>
      </c>
    </row>
    <row r="57" spans="1:6" ht="30" x14ac:dyDescent="0.25">
      <c r="A57" s="27" t="s">
        <v>11</v>
      </c>
      <c r="B57" s="1">
        <v>128296000</v>
      </c>
      <c r="C57" s="1">
        <v>155720000</v>
      </c>
      <c r="D57" s="1">
        <v>244349000</v>
      </c>
      <c r="E57" s="15">
        <v>528365000</v>
      </c>
    </row>
    <row r="58" spans="1:6" x14ac:dyDescent="0.25">
      <c r="A58" s="15" t="s">
        <v>39</v>
      </c>
      <c r="B58" s="1">
        <v>125410674.76651517</v>
      </c>
      <c r="C58" s="1">
        <v>135517796.52906209</v>
      </c>
      <c r="D58" s="1">
        <v>185067505.26159251</v>
      </c>
      <c r="E58" s="15">
        <v>445995976.5571698</v>
      </c>
    </row>
    <row r="59" spans="1:6" ht="15.75" thickBot="1" x14ac:dyDescent="0.3">
      <c r="A59" s="28" t="s">
        <v>16</v>
      </c>
      <c r="B59" s="28">
        <f>SUM(B54:B58)</f>
        <v>2705111645.5865154</v>
      </c>
      <c r="C59" s="28">
        <f>SUM(C54:C58)</f>
        <v>3343507700.019062</v>
      </c>
      <c r="D59" s="28">
        <f>SUM(D54:D58)</f>
        <v>4093919275.1315923</v>
      </c>
      <c r="E59" s="28">
        <f>SUM(E54:E58)</f>
        <v>10142538620.737169</v>
      </c>
      <c r="F59" s="59"/>
    </row>
    <row r="60" spans="1:6" ht="15.75" thickTop="1" x14ac:dyDescent="0.25">
      <c r="A60" s="60" t="s">
        <v>62</v>
      </c>
      <c r="B60" s="61"/>
      <c r="C60" s="61"/>
      <c r="D60" s="61"/>
      <c r="E60" s="61"/>
      <c r="F60" s="61"/>
    </row>
    <row r="61" spans="1:6" x14ac:dyDescent="0.25">
      <c r="A61" s="60"/>
      <c r="B61" s="61"/>
      <c r="C61" s="61"/>
      <c r="D61" s="61"/>
      <c r="E61" s="61"/>
      <c r="F61" s="61"/>
    </row>
    <row r="63" spans="1:6" x14ac:dyDescent="0.25">
      <c r="A63" s="109" t="s">
        <v>59</v>
      </c>
      <c r="B63" s="109"/>
      <c r="C63" s="109"/>
      <c r="D63" s="109"/>
      <c r="E63" s="109"/>
      <c r="F63" s="62"/>
    </row>
    <row r="64" spans="1:6" x14ac:dyDescent="0.25">
      <c r="A64" s="108" t="s">
        <v>30</v>
      </c>
      <c r="B64" s="108"/>
      <c r="C64" s="108"/>
      <c r="D64" s="108"/>
      <c r="E64" s="108"/>
    </row>
    <row r="65" spans="1:6" x14ac:dyDescent="0.25">
      <c r="A65" s="109" t="s">
        <v>56</v>
      </c>
      <c r="B65" s="109"/>
      <c r="C65" s="109"/>
      <c r="D65" s="109"/>
      <c r="E65" s="109"/>
    </row>
    <row r="66" spans="1:6" x14ac:dyDescent="0.25">
      <c r="B66" s="115"/>
      <c r="C66" s="115"/>
      <c r="D66" s="115"/>
      <c r="E66" s="115"/>
      <c r="F66" s="90"/>
    </row>
    <row r="67" spans="1:6" ht="15.75" thickBot="1" x14ac:dyDescent="0.3">
      <c r="A67" s="44" t="s">
        <v>17</v>
      </c>
      <c r="B67" s="45" t="s">
        <v>44</v>
      </c>
      <c r="C67" s="45" t="s">
        <v>45</v>
      </c>
      <c r="D67" s="45" t="s">
        <v>46</v>
      </c>
      <c r="E67" s="45" t="s">
        <v>43</v>
      </c>
      <c r="F67" s="90"/>
    </row>
    <row r="68" spans="1:6" x14ac:dyDescent="0.25">
      <c r="A68" s="32" t="s">
        <v>40</v>
      </c>
    </row>
    <row r="69" spans="1:6" x14ac:dyDescent="0.25">
      <c r="A69" s="33" t="s">
        <v>79</v>
      </c>
    </row>
    <row r="70" spans="1:6" x14ac:dyDescent="0.25">
      <c r="A70" s="33" t="s">
        <v>100</v>
      </c>
    </row>
    <row r="71" spans="1:6" x14ac:dyDescent="0.25">
      <c r="A71" s="33" t="s">
        <v>18</v>
      </c>
      <c r="B71" s="46">
        <v>81215317.971206158</v>
      </c>
      <c r="C71" s="46">
        <v>135922232.67482135</v>
      </c>
      <c r="D71" s="46">
        <v>190643015.01294369</v>
      </c>
      <c r="E71" s="47">
        <f t="shared" ref="E71:E72" si="4">SUM(B71:D71)</f>
        <v>407780565.65897119</v>
      </c>
    </row>
    <row r="72" spans="1:6" x14ac:dyDescent="0.25">
      <c r="A72" s="33" t="s">
        <v>19</v>
      </c>
      <c r="B72" s="46">
        <v>15563126.95321903</v>
      </c>
      <c r="C72" s="46">
        <v>8478756.7979308944</v>
      </c>
      <c r="D72" s="46">
        <v>38179084.987289898</v>
      </c>
      <c r="E72" s="47">
        <f t="shared" si="4"/>
        <v>62220968.738439821</v>
      </c>
    </row>
    <row r="73" spans="1:6" x14ac:dyDescent="0.25">
      <c r="A73" s="96" t="s">
        <v>20</v>
      </c>
      <c r="B73" s="46">
        <v>1383160.4570499482</v>
      </c>
      <c r="C73" s="46">
        <v>1230337.2953754491</v>
      </c>
      <c r="D73" s="46">
        <v>3055189.8714612792</v>
      </c>
      <c r="E73" s="47">
        <f>SUM(B73:D73)</f>
        <v>5668687.6238866765</v>
      </c>
    </row>
    <row r="74" spans="1:6" x14ac:dyDescent="0.25">
      <c r="A74" s="99" t="s">
        <v>21</v>
      </c>
      <c r="B74" s="46">
        <v>906272.04823882249</v>
      </c>
      <c r="C74" s="46">
        <v>600509.20355834835</v>
      </c>
      <c r="D74" s="46">
        <v>6669372.7987051429</v>
      </c>
      <c r="E74" s="47">
        <f>SUM(B74:D74)</f>
        <v>8176154.0505023133</v>
      </c>
    </row>
    <row r="75" spans="1:6" x14ac:dyDescent="0.25">
      <c r="A75" s="33" t="s">
        <v>101</v>
      </c>
      <c r="B75" s="46"/>
      <c r="C75" s="46"/>
      <c r="D75" s="46"/>
      <c r="E75" s="47"/>
      <c r="F75" s="64"/>
    </row>
    <row r="76" spans="1:6" x14ac:dyDescent="0.25">
      <c r="A76" s="83" t="s">
        <v>82</v>
      </c>
      <c r="B76" s="46">
        <v>70266825.938600004</v>
      </c>
      <c r="C76" s="46">
        <v>123039967.97759999</v>
      </c>
      <c r="D76" s="46">
        <v>117050136.1868</v>
      </c>
      <c r="E76" s="47">
        <f>SUM(B76:D76)</f>
        <v>310356930.10299999</v>
      </c>
      <c r="F76" s="64"/>
    </row>
    <row r="77" spans="1:6" x14ac:dyDescent="0.25">
      <c r="A77" s="83" t="s">
        <v>102</v>
      </c>
      <c r="B77" s="46">
        <v>3461597143.98</v>
      </c>
      <c r="C77" s="46">
        <v>5900001264.3800001</v>
      </c>
      <c r="D77" s="46">
        <v>5909894248.3499994</v>
      </c>
      <c r="E77" s="47">
        <f t="shared" ref="E77" si="5">SUM(B77:D77)</f>
        <v>15271492656.709999</v>
      </c>
      <c r="F77" s="64"/>
    </row>
    <row r="78" spans="1:6" x14ac:dyDescent="0.25">
      <c r="A78" s="83" t="s">
        <v>33</v>
      </c>
      <c r="F78" s="64"/>
    </row>
    <row r="79" spans="1:6" x14ac:dyDescent="0.25">
      <c r="A79" s="83" t="s">
        <v>103</v>
      </c>
      <c r="F79" s="64"/>
    </row>
    <row r="80" spans="1:6" x14ac:dyDescent="0.25">
      <c r="A80" s="83"/>
      <c r="F80" s="64"/>
    </row>
    <row r="81" spans="1:9" ht="15.75" thickBot="1" x14ac:dyDescent="0.3">
      <c r="A81" s="49"/>
      <c r="B81" s="49">
        <f>+SUM(B71:B79)</f>
        <v>3630931847.3483138</v>
      </c>
      <c r="C81" s="49">
        <f t="shared" ref="C81:E81" si="6">+SUM(C71:C79)</f>
        <v>6169273068.3292866</v>
      </c>
      <c r="D81" s="49">
        <f t="shared" si="6"/>
        <v>6265491047.2071991</v>
      </c>
      <c r="E81" s="49">
        <f t="shared" si="6"/>
        <v>16065695962.8848</v>
      </c>
      <c r="F81" s="59"/>
    </row>
    <row r="82" spans="1:9" ht="15.75" thickTop="1" x14ac:dyDescent="0.25">
      <c r="A82" s="15" t="s">
        <v>41</v>
      </c>
      <c r="B82" s="2"/>
      <c r="C82" s="2"/>
      <c r="D82" s="2"/>
      <c r="E82" s="2"/>
      <c r="F82" s="2"/>
    </row>
    <row r="83" spans="1:9" x14ac:dyDescent="0.25">
      <c r="A83" s="88" t="s">
        <v>58</v>
      </c>
      <c r="B83" s="88"/>
      <c r="C83" s="88"/>
      <c r="D83" s="88"/>
      <c r="E83" s="88"/>
      <c r="F83" s="65"/>
    </row>
    <row r="86" spans="1:9" s="3" customFormat="1" x14ac:dyDescent="0.25">
      <c r="A86" s="109" t="s">
        <v>60</v>
      </c>
      <c r="B86" s="109"/>
      <c r="C86" s="109"/>
      <c r="D86" s="109"/>
      <c r="E86" s="109"/>
      <c r="F86" s="66"/>
    </row>
    <row r="87" spans="1:9" s="3" customFormat="1" x14ac:dyDescent="0.25">
      <c r="A87" s="108" t="s">
        <v>23</v>
      </c>
      <c r="B87" s="108"/>
      <c r="C87" s="108"/>
      <c r="D87" s="108"/>
      <c r="E87" s="108"/>
      <c r="F87" s="66"/>
    </row>
    <row r="88" spans="1:9" s="3" customFormat="1" x14ac:dyDescent="0.25">
      <c r="A88" s="109" t="s">
        <v>56</v>
      </c>
      <c r="B88" s="109"/>
      <c r="C88" s="109"/>
      <c r="D88" s="109"/>
      <c r="E88" s="109"/>
      <c r="F88" s="66"/>
    </row>
    <row r="89" spans="1:9" s="3" customFormat="1" x14ac:dyDescent="0.25">
      <c r="A89" s="66"/>
      <c r="B89" s="66"/>
      <c r="C89" s="66"/>
      <c r="D89" s="66"/>
      <c r="E89" s="66"/>
      <c r="F89" s="66"/>
    </row>
    <row r="90" spans="1:9" s="3" customFormat="1" ht="15.75" thickBot="1" x14ac:dyDescent="0.3">
      <c r="A90" s="50" t="s">
        <v>17</v>
      </c>
      <c r="B90" s="50" t="s">
        <v>44</v>
      </c>
      <c r="C90" s="50" t="s">
        <v>45</v>
      </c>
      <c r="D90" s="50" t="s">
        <v>46</v>
      </c>
      <c r="E90" s="50" t="s">
        <v>43</v>
      </c>
      <c r="F90" s="67"/>
    </row>
    <row r="91" spans="1:9" s="3" customFormat="1" x14ac:dyDescent="0.25">
      <c r="A91" s="33"/>
      <c r="B91" s="33"/>
      <c r="C91" s="33"/>
      <c r="D91" s="33"/>
      <c r="E91" s="33"/>
      <c r="F91" s="66"/>
    </row>
    <row r="92" spans="1:9" s="3" customFormat="1" x14ac:dyDescent="0.25">
      <c r="A92" s="33" t="s">
        <v>24</v>
      </c>
      <c r="B92" s="46">
        <f>+'1T (Ajustado)'!E96</f>
        <v>19592653485.792652</v>
      </c>
      <c r="C92" s="46">
        <f>B96</f>
        <v>33250834432.634338</v>
      </c>
      <c r="D92" s="46">
        <f>C96</f>
        <v>33814946873.845055</v>
      </c>
      <c r="E92" s="47">
        <f>B92</f>
        <v>19592653485.792652</v>
      </c>
      <c r="F92" s="64"/>
      <c r="G92" s="51" t="s">
        <v>67</v>
      </c>
    </row>
    <row r="93" spans="1:9" s="3" customFormat="1" x14ac:dyDescent="0.25">
      <c r="A93" s="33" t="s">
        <v>25</v>
      </c>
      <c r="B93" s="46">
        <v>17289112794.190002</v>
      </c>
      <c r="C93" s="46">
        <v>6733385509.54</v>
      </c>
      <c r="D93" s="46">
        <v>3622641349.3099999</v>
      </c>
      <c r="E93" s="46">
        <f>SUM(B93:D93)</f>
        <v>27645139653.040005</v>
      </c>
      <c r="F93" s="68"/>
      <c r="G93" s="3">
        <v>17289112794.189999</v>
      </c>
      <c r="H93" s="3">
        <v>6733385509.54</v>
      </c>
      <c r="I93" s="52">
        <v>6736117566.3100004</v>
      </c>
    </row>
    <row r="94" spans="1:9" s="3" customFormat="1" x14ac:dyDescent="0.25">
      <c r="A94" s="33" t="s">
        <v>26</v>
      </c>
      <c r="B94" s="46">
        <f>B92+B93</f>
        <v>36881766279.982651</v>
      </c>
      <c r="C94" s="46">
        <f>C92+C93</f>
        <v>39984219942.174339</v>
      </c>
      <c r="D94" s="46">
        <f>D92+D93</f>
        <v>37437588223.155052</v>
      </c>
      <c r="E94" s="46">
        <f>E92+E93</f>
        <v>47237793138.832657</v>
      </c>
      <c r="F94" s="68"/>
    </row>
    <row r="95" spans="1:9" s="3" customFormat="1" x14ac:dyDescent="0.25">
      <c r="A95" s="33" t="s">
        <v>27</v>
      </c>
      <c r="B95" s="46">
        <v>3630931847.3483138</v>
      </c>
      <c r="C95" s="46">
        <v>6169273068.3292866</v>
      </c>
      <c r="D95" s="46">
        <v>6265491047.2071991</v>
      </c>
      <c r="E95" s="46">
        <f>SUM(B95:D95)</f>
        <v>16065695962.8848</v>
      </c>
      <c r="F95" s="68"/>
    </row>
    <row r="96" spans="1:9" s="3" customFormat="1" x14ac:dyDescent="0.25">
      <c r="A96" s="33" t="s">
        <v>28</v>
      </c>
      <c r="B96" s="53">
        <f>+B94-B95</f>
        <v>33250834432.634338</v>
      </c>
      <c r="C96" s="53">
        <f>+C94-C95</f>
        <v>33814946873.845055</v>
      </c>
      <c r="D96" s="53">
        <f>+D94-D95</f>
        <v>31172097175.947853</v>
      </c>
      <c r="E96" s="53">
        <f>+E94-E95</f>
        <v>31172097175.947857</v>
      </c>
      <c r="F96" s="69"/>
    </row>
    <row r="97" spans="1:6" s="3" customFormat="1" ht="15.75" thickBot="1" x14ac:dyDescent="0.3">
      <c r="A97" s="54"/>
      <c r="B97" s="54"/>
      <c r="C97" s="54"/>
      <c r="D97" s="54"/>
      <c r="E97" s="54"/>
      <c r="F97" s="70"/>
    </row>
    <row r="98" spans="1:6" ht="15.75" thickTop="1" x14ac:dyDescent="0.25">
      <c r="A98" s="87" t="s">
        <v>62</v>
      </c>
      <c r="B98" s="65"/>
      <c r="C98" s="65"/>
      <c r="D98" s="65"/>
      <c r="E98" s="65"/>
      <c r="F98" s="65"/>
    </row>
    <row r="100" spans="1:6" x14ac:dyDescent="0.25">
      <c r="E100" s="68"/>
    </row>
    <row r="101" spans="1:6" x14ac:dyDescent="0.25">
      <c r="A101" s="3" t="s">
        <v>106</v>
      </c>
      <c r="E101" s="68"/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17">
    <mergeCell ref="A65:E65"/>
    <mergeCell ref="B66:E66"/>
    <mergeCell ref="A86:E86"/>
    <mergeCell ref="A87:E87"/>
    <mergeCell ref="A88:E88"/>
    <mergeCell ref="A64:E64"/>
    <mergeCell ref="A1:F1"/>
    <mergeCell ref="A8:F8"/>
    <mergeCell ref="A9:F9"/>
    <mergeCell ref="A20:A21"/>
    <mergeCell ref="A32:A33"/>
    <mergeCell ref="A38:F38"/>
    <mergeCell ref="A41:E41"/>
    <mergeCell ref="A42:E42"/>
    <mergeCell ref="A43:E43"/>
    <mergeCell ref="B44:E44"/>
    <mergeCell ref="A63:E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B73" workbookViewId="0">
      <selection activeCell="G92" sqref="G92"/>
    </sheetView>
  </sheetViews>
  <sheetFormatPr baseColWidth="10" defaultColWidth="11.42578125" defaultRowHeight="15" x14ac:dyDescent="0.25"/>
  <cols>
    <col min="1" max="1" width="55" style="3" customWidth="1"/>
    <col min="2" max="2" width="18.140625" style="4" customWidth="1"/>
    <col min="3" max="5" width="17.85546875" style="4" bestFit="1" customWidth="1"/>
    <col min="6" max="7" width="16.42578125" style="4" bestFit="1" customWidth="1"/>
    <col min="8" max="8" width="17.85546875" style="4" bestFit="1" customWidth="1"/>
    <col min="9" max="9" width="14.140625" style="4" bestFit="1" customWidth="1"/>
    <col min="10" max="10" width="17.85546875" style="4" bestFit="1" customWidth="1"/>
    <col min="11" max="256" width="11.42578125" style="4"/>
    <col min="257" max="257" width="56.7109375" style="4" customWidth="1"/>
    <col min="258" max="258" width="15.85546875" style="4" customWidth="1"/>
    <col min="259" max="261" width="16.28515625" style="4" bestFit="1" customWidth="1"/>
    <col min="262" max="262" width="12.140625" style="4" customWidth="1"/>
    <col min="263" max="263" width="16.42578125" style="4" bestFit="1" customWidth="1"/>
    <col min="264" max="265" width="11.42578125" style="4"/>
    <col min="266" max="266" width="17.85546875" style="4" bestFit="1" customWidth="1"/>
    <col min="267" max="512" width="11.42578125" style="4"/>
    <col min="513" max="513" width="56.7109375" style="4" customWidth="1"/>
    <col min="514" max="514" width="15.85546875" style="4" customWidth="1"/>
    <col min="515" max="517" width="16.28515625" style="4" bestFit="1" customWidth="1"/>
    <col min="518" max="518" width="12.140625" style="4" customWidth="1"/>
    <col min="519" max="519" width="16.42578125" style="4" bestFit="1" customWidth="1"/>
    <col min="520" max="521" width="11.42578125" style="4"/>
    <col min="522" max="522" width="17.85546875" style="4" bestFit="1" customWidth="1"/>
    <col min="523" max="768" width="11.42578125" style="4"/>
    <col min="769" max="769" width="56.7109375" style="4" customWidth="1"/>
    <col min="770" max="770" width="15.85546875" style="4" customWidth="1"/>
    <col min="771" max="773" width="16.28515625" style="4" bestFit="1" customWidth="1"/>
    <col min="774" max="774" width="12.140625" style="4" customWidth="1"/>
    <col min="775" max="775" width="16.42578125" style="4" bestFit="1" customWidth="1"/>
    <col min="776" max="777" width="11.42578125" style="4"/>
    <col min="778" max="778" width="17.85546875" style="4" bestFit="1" customWidth="1"/>
    <col min="779" max="1024" width="11.42578125" style="4"/>
    <col min="1025" max="1025" width="56.7109375" style="4" customWidth="1"/>
    <col min="1026" max="1026" width="15.85546875" style="4" customWidth="1"/>
    <col min="1027" max="1029" width="16.28515625" style="4" bestFit="1" customWidth="1"/>
    <col min="1030" max="1030" width="12.140625" style="4" customWidth="1"/>
    <col min="1031" max="1031" width="16.42578125" style="4" bestFit="1" customWidth="1"/>
    <col min="1032" max="1033" width="11.42578125" style="4"/>
    <col min="1034" max="1034" width="17.85546875" style="4" bestFit="1" customWidth="1"/>
    <col min="1035" max="1280" width="11.42578125" style="4"/>
    <col min="1281" max="1281" width="56.7109375" style="4" customWidth="1"/>
    <col min="1282" max="1282" width="15.85546875" style="4" customWidth="1"/>
    <col min="1283" max="1285" width="16.28515625" style="4" bestFit="1" customWidth="1"/>
    <col min="1286" max="1286" width="12.140625" style="4" customWidth="1"/>
    <col min="1287" max="1287" width="16.42578125" style="4" bestFit="1" customWidth="1"/>
    <col min="1288" max="1289" width="11.42578125" style="4"/>
    <col min="1290" max="1290" width="17.85546875" style="4" bestFit="1" customWidth="1"/>
    <col min="1291" max="1536" width="11.42578125" style="4"/>
    <col min="1537" max="1537" width="56.7109375" style="4" customWidth="1"/>
    <col min="1538" max="1538" width="15.85546875" style="4" customWidth="1"/>
    <col min="1539" max="1541" width="16.28515625" style="4" bestFit="1" customWidth="1"/>
    <col min="1542" max="1542" width="12.140625" style="4" customWidth="1"/>
    <col min="1543" max="1543" width="16.42578125" style="4" bestFit="1" customWidth="1"/>
    <col min="1544" max="1545" width="11.42578125" style="4"/>
    <col min="1546" max="1546" width="17.85546875" style="4" bestFit="1" customWidth="1"/>
    <col min="1547" max="1792" width="11.42578125" style="4"/>
    <col min="1793" max="1793" width="56.7109375" style="4" customWidth="1"/>
    <col min="1794" max="1794" width="15.85546875" style="4" customWidth="1"/>
    <col min="1795" max="1797" width="16.28515625" style="4" bestFit="1" customWidth="1"/>
    <col min="1798" max="1798" width="12.140625" style="4" customWidth="1"/>
    <col min="1799" max="1799" width="16.42578125" style="4" bestFit="1" customWidth="1"/>
    <col min="1800" max="1801" width="11.42578125" style="4"/>
    <col min="1802" max="1802" width="17.85546875" style="4" bestFit="1" customWidth="1"/>
    <col min="1803" max="2048" width="11.42578125" style="4"/>
    <col min="2049" max="2049" width="56.7109375" style="4" customWidth="1"/>
    <col min="2050" max="2050" width="15.85546875" style="4" customWidth="1"/>
    <col min="2051" max="2053" width="16.28515625" style="4" bestFit="1" customWidth="1"/>
    <col min="2054" max="2054" width="12.140625" style="4" customWidth="1"/>
    <col min="2055" max="2055" width="16.42578125" style="4" bestFit="1" customWidth="1"/>
    <col min="2056" max="2057" width="11.42578125" style="4"/>
    <col min="2058" max="2058" width="17.85546875" style="4" bestFit="1" customWidth="1"/>
    <col min="2059" max="2304" width="11.42578125" style="4"/>
    <col min="2305" max="2305" width="56.7109375" style="4" customWidth="1"/>
    <col min="2306" max="2306" width="15.85546875" style="4" customWidth="1"/>
    <col min="2307" max="2309" width="16.28515625" style="4" bestFit="1" customWidth="1"/>
    <col min="2310" max="2310" width="12.140625" style="4" customWidth="1"/>
    <col min="2311" max="2311" width="16.42578125" style="4" bestFit="1" customWidth="1"/>
    <col min="2312" max="2313" width="11.42578125" style="4"/>
    <col min="2314" max="2314" width="17.85546875" style="4" bestFit="1" customWidth="1"/>
    <col min="2315" max="2560" width="11.42578125" style="4"/>
    <col min="2561" max="2561" width="56.7109375" style="4" customWidth="1"/>
    <col min="2562" max="2562" width="15.85546875" style="4" customWidth="1"/>
    <col min="2563" max="2565" width="16.28515625" style="4" bestFit="1" customWidth="1"/>
    <col min="2566" max="2566" width="12.140625" style="4" customWidth="1"/>
    <col min="2567" max="2567" width="16.42578125" style="4" bestFit="1" customWidth="1"/>
    <col min="2568" max="2569" width="11.42578125" style="4"/>
    <col min="2570" max="2570" width="17.85546875" style="4" bestFit="1" customWidth="1"/>
    <col min="2571" max="2816" width="11.42578125" style="4"/>
    <col min="2817" max="2817" width="56.7109375" style="4" customWidth="1"/>
    <col min="2818" max="2818" width="15.85546875" style="4" customWidth="1"/>
    <col min="2819" max="2821" width="16.28515625" style="4" bestFit="1" customWidth="1"/>
    <col min="2822" max="2822" width="12.140625" style="4" customWidth="1"/>
    <col min="2823" max="2823" width="16.42578125" style="4" bestFit="1" customWidth="1"/>
    <col min="2824" max="2825" width="11.42578125" style="4"/>
    <col min="2826" max="2826" width="17.85546875" style="4" bestFit="1" customWidth="1"/>
    <col min="2827" max="3072" width="11.42578125" style="4"/>
    <col min="3073" max="3073" width="56.7109375" style="4" customWidth="1"/>
    <col min="3074" max="3074" width="15.85546875" style="4" customWidth="1"/>
    <col min="3075" max="3077" width="16.28515625" style="4" bestFit="1" customWidth="1"/>
    <col min="3078" max="3078" width="12.140625" style="4" customWidth="1"/>
    <col min="3079" max="3079" width="16.42578125" style="4" bestFit="1" customWidth="1"/>
    <col min="3080" max="3081" width="11.42578125" style="4"/>
    <col min="3082" max="3082" width="17.85546875" style="4" bestFit="1" customWidth="1"/>
    <col min="3083" max="3328" width="11.42578125" style="4"/>
    <col min="3329" max="3329" width="56.7109375" style="4" customWidth="1"/>
    <col min="3330" max="3330" width="15.85546875" style="4" customWidth="1"/>
    <col min="3331" max="3333" width="16.28515625" style="4" bestFit="1" customWidth="1"/>
    <col min="3334" max="3334" width="12.140625" style="4" customWidth="1"/>
    <col min="3335" max="3335" width="16.42578125" style="4" bestFit="1" customWidth="1"/>
    <col min="3336" max="3337" width="11.42578125" style="4"/>
    <col min="3338" max="3338" width="17.85546875" style="4" bestFit="1" customWidth="1"/>
    <col min="3339" max="3584" width="11.42578125" style="4"/>
    <col min="3585" max="3585" width="56.7109375" style="4" customWidth="1"/>
    <col min="3586" max="3586" width="15.85546875" style="4" customWidth="1"/>
    <col min="3587" max="3589" width="16.28515625" style="4" bestFit="1" customWidth="1"/>
    <col min="3590" max="3590" width="12.140625" style="4" customWidth="1"/>
    <col min="3591" max="3591" width="16.42578125" style="4" bestFit="1" customWidth="1"/>
    <col min="3592" max="3593" width="11.42578125" style="4"/>
    <col min="3594" max="3594" width="17.85546875" style="4" bestFit="1" customWidth="1"/>
    <col min="3595" max="3840" width="11.42578125" style="4"/>
    <col min="3841" max="3841" width="56.7109375" style="4" customWidth="1"/>
    <col min="3842" max="3842" width="15.85546875" style="4" customWidth="1"/>
    <col min="3843" max="3845" width="16.28515625" style="4" bestFit="1" customWidth="1"/>
    <col min="3846" max="3846" width="12.140625" style="4" customWidth="1"/>
    <col min="3847" max="3847" width="16.42578125" style="4" bestFit="1" customWidth="1"/>
    <col min="3848" max="3849" width="11.42578125" style="4"/>
    <col min="3850" max="3850" width="17.85546875" style="4" bestFit="1" customWidth="1"/>
    <col min="3851" max="4096" width="11.42578125" style="4"/>
    <col min="4097" max="4097" width="56.7109375" style="4" customWidth="1"/>
    <col min="4098" max="4098" width="15.85546875" style="4" customWidth="1"/>
    <col min="4099" max="4101" width="16.28515625" style="4" bestFit="1" customWidth="1"/>
    <col min="4102" max="4102" width="12.140625" style="4" customWidth="1"/>
    <col min="4103" max="4103" width="16.42578125" style="4" bestFit="1" customWidth="1"/>
    <col min="4104" max="4105" width="11.42578125" style="4"/>
    <col min="4106" max="4106" width="17.85546875" style="4" bestFit="1" customWidth="1"/>
    <col min="4107" max="4352" width="11.42578125" style="4"/>
    <col min="4353" max="4353" width="56.7109375" style="4" customWidth="1"/>
    <col min="4354" max="4354" width="15.85546875" style="4" customWidth="1"/>
    <col min="4355" max="4357" width="16.28515625" style="4" bestFit="1" customWidth="1"/>
    <col min="4358" max="4358" width="12.140625" style="4" customWidth="1"/>
    <col min="4359" max="4359" width="16.42578125" style="4" bestFit="1" customWidth="1"/>
    <col min="4360" max="4361" width="11.42578125" style="4"/>
    <col min="4362" max="4362" width="17.85546875" style="4" bestFit="1" customWidth="1"/>
    <col min="4363" max="4608" width="11.42578125" style="4"/>
    <col min="4609" max="4609" width="56.7109375" style="4" customWidth="1"/>
    <col min="4610" max="4610" width="15.85546875" style="4" customWidth="1"/>
    <col min="4611" max="4613" width="16.28515625" style="4" bestFit="1" customWidth="1"/>
    <col min="4614" max="4614" width="12.140625" style="4" customWidth="1"/>
    <col min="4615" max="4615" width="16.42578125" style="4" bestFit="1" customWidth="1"/>
    <col min="4616" max="4617" width="11.42578125" style="4"/>
    <col min="4618" max="4618" width="17.85546875" style="4" bestFit="1" customWidth="1"/>
    <col min="4619" max="4864" width="11.42578125" style="4"/>
    <col min="4865" max="4865" width="56.7109375" style="4" customWidth="1"/>
    <col min="4866" max="4866" width="15.85546875" style="4" customWidth="1"/>
    <col min="4867" max="4869" width="16.28515625" style="4" bestFit="1" customWidth="1"/>
    <col min="4870" max="4870" width="12.140625" style="4" customWidth="1"/>
    <col min="4871" max="4871" width="16.42578125" style="4" bestFit="1" customWidth="1"/>
    <col min="4872" max="4873" width="11.42578125" style="4"/>
    <col min="4874" max="4874" width="17.85546875" style="4" bestFit="1" customWidth="1"/>
    <col min="4875" max="5120" width="11.42578125" style="4"/>
    <col min="5121" max="5121" width="56.7109375" style="4" customWidth="1"/>
    <col min="5122" max="5122" width="15.85546875" style="4" customWidth="1"/>
    <col min="5123" max="5125" width="16.28515625" style="4" bestFit="1" customWidth="1"/>
    <col min="5126" max="5126" width="12.140625" style="4" customWidth="1"/>
    <col min="5127" max="5127" width="16.42578125" style="4" bestFit="1" customWidth="1"/>
    <col min="5128" max="5129" width="11.42578125" style="4"/>
    <col min="5130" max="5130" width="17.85546875" style="4" bestFit="1" customWidth="1"/>
    <col min="5131" max="5376" width="11.42578125" style="4"/>
    <col min="5377" max="5377" width="56.7109375" style="4" customWidth="1"/>
    <col min="5378" max="5378" width="15.85546875" style="4" customWidth="1"/>
    <col min="5379" max="5381" width="16.28515625" style="4" bestFit="1" customWidth="1"/>
    <col min="5382" max="5382" width="12.140625" style="4" customWidth="1"/>
    <col min="5383" max="5383" width="16.42578125" style="4" bestFit="1" customWidth="1"/>
    <col min="5384" max="5385" width="11.42578125" style="4"/>
    <col min="5386" max="5386" width="17.85546875" style="4" bestFit="1" customWidth="1"/>
    <col min="5387" max="5632" width="11.42578125" style="4"/>
    <col min="5633" max="5633" width="56.7109375" style="4" customWidth="1"/>
    <col min="5634" max="5634" width="15.85546875" style="4" customWidth="1"/>
    <col min="5635" max="5637" width="16.28515625" style="4" bestFit="1" customWidth="1"/>
    <col min="5638" max="5638" width="12.140625" style="4" customWidth="1"/>
    <col min="5639" max="5639" width="16.42578125" style="4" bestFit="1" customWidth="1"/>
    <col min="5640" max="5641" width="11.42578125" style="4"/>
    <col min="5642" max="5642" width="17.85546875" style="4" bestFit="1" customWidth="1"/>
    <col min="5643" max="5888" width="11.42578125" style="4"/>
    <col min="5889" max="5889" width="56.7109375" style="4" customWidth="1"/>
    <col min="5890" max="5890" width="15.85546875" style="4" customWidth="1"/>
    <col min="5891" max="5893" width="16.28515625" style="4" bestFit="1" customWidth="1"/>
    <col min="5894" max="5894" width="12.140625" style="4" customWidth="1"/>
    <col min="5895" max="5895" width="16.42578125" style="4" bestFit="1" customWidth="1"/>
    <col min="5896" max="5897" width="11.42578125" style="4"/>
    <col min="5898" max="5898" width="17.85546875" style="4" bestFit="1" customWidth="1"/>
    <col min="5899" max="6144" width="11.42578125" style="4"/>
    <col min="6145" max="6145" width="56.7109375" style="4" customWidth="1"/>
    <col min="6146" max="6146" width="15.85546875" style="4" customWidth="1"/>
    <col min="6147" max="6149" width="16.28515625" style="4" bestFit="1" customWidth="1"/>
    <col min="6150" max="6150" width="12.140625" style="4" customWidth="1"/>
    <col min="6151" max="6151" width="16.42578125" style="4" bestFit="1" customWidth="1"/>
    <col min="6152" max="6153" width="11.42578125" style="4"/>
    <col min="6154" max="6154" width="17.85546875" style="4" bestFit="1" customWidth="1"/>
    <col min="6155" max="6400" width="11.42578125" style="4"/>
    <col min="6401" max="6401" width="56.7109375" style="4" customWidth="1"/>
    <col min="6402" max="6402" width="15.85546875" style="4" customWidth="1"/>
    <col min="6403" max="6405" width="16.28515625" style="4" bestFit="1" customWidth="1"/>
    <col min="6406" max="6406" width="12.140625" style="4" customWidth="1"/>
    <col min="6407" max="6407" width="16.42578125" style="4" bestFit="1" customWidth="1"/>
    <col min="6408" max="6409" width="11.42578125" style="4"/>
    <col min="6410" max="6410" width="17.85546875" style="4" bestFit="1" customWidth="1"/>
    <col min="6411" max="6656" width="11.42578125" style="4"/>
    <col min="6657" max="6657" width="56.7109375" style="4" customWidth="1"/>
    <col min="6658" max="6658" width="15.85546875" style="4" customWidth="1"/>
    <col min="6659" max="6661" width="16.28515625" style="4" bestFit="1" customWidth="1"/>
    <col min="6662" max="6662" width="12.140625" style="4" customWidth="1"/>
    <col min="6663" max="6663" width="16.42578125" style="4" bestFit="1" customWidth="1"/>
    <col min="6664" max="6665" width="11.42578125" style="4"/>
    <col min="6666" max="6666" width="17.85546875" style="4" bestFit="1" customWidth="1"/>
    <col min="6667" max="6912" width="11.42578125" style="4"/>
    <col min="6913" max="6913" width="56.7109375" style="4" customWidth="1"/>
    <col min="6914" max="6914" width="15.85546875" style="4" customWidth="1"/>
    <col min="6915" max="6917" width="16.28515625" style="4" bestFit="1" customWidth="1"/>
    <col min="6918" max="6918" width="12.140625" style="4" customWidth="1"/>
    <col min="6919" max="6919" width="16.42578125" style="4" bestFit="1" customWidth="1"/>
    <col min="6920" max="6921" width="11.42578125" style="4"/>
    <col min="6922" max="6922" width="17.85546875" style="4" bestFit="1" customWidth="1"/>
    <col min="6923" max="7168" width="11.42578125" style="4"/>
    <col min="7169" max="7169" width="56.7109375" style="4" customWidth="1"/>
    <col min="7170" max="7170" width="15.85546875" style="4" customWidth="1"/>
    <col min="7171" max="7173" width="16.28515625" style="4" bestFit="1" customWidth="1"/>
    <col min="7174" max="7174" width="12.140625" style="4" customWidth="1"/>
    <col min="7175" max="7175" width="16.42578125" style="4" bestFit="1" customWidth="1"/>
    <col min="7176" max="7177" width="11.42578125" style="4"/>
    <col min="7178" max="7178" width="17.85546875" style="4" bestFit="1" customWidth="1"/>
    <col min="7179" max="7424" width="11.42578125" style="4"/>
    <col min="7425" max="7425" width="56.7109375" style="4" customWidth="1"/>
    <col min="7426" max="7426" width="15.85546875" style="4" customWidth="1"/>
    <col min="7427" max="7429" width="16.28515625" style="4" bestFit="1" customWidth="1"/>
    <col min="7430" max="7430" width="12.140625" style="4" customWidth="1"/>
    <col min="7431" max="7431" width="16.42578125" style="4" bestFit="1" customWidth="1"/>
    <col min="7432" max="7433" width="11.42578125" style="4"/>
    <col min="7434" max="7434" width="17.85546875" style="4" bestFit="1" customWidth="1"/>
    <col min="7435" max="7680" width="11.42578125" style="4"/>
    <col min="7681" max="7681" width="56.7109375" style="4" customWidth="1"/>
    <col min="7682" max="7682" width="15.85546875" style="4" customWidth="1"/>
    <col min="7683" max="7685" width="16.28515625" style="4" bestFit="1" customWidth="1"/>
    <col min="7686" max="7686" width="12.140625" style="4" customWidth="1"/>
    <col min="7687" max="7687" width="16.42578125" style="4" bestFit="1" customWidth="1"/>
    <col min="7688" max="7689" width="11.42578125" style="4"/>
    <col min="7690" max="7690" width="17.85546875" style="4" bestFit="1" customWidth="1"/>
    <col min="7691" max="7936" width="11.42578125" style="4"/>
    <col min="7937" max="7937" width="56.7109375" style="4" customWidth="1"/>
    <col min="7938" max="7938" width="15.85546875" style="4" customWidth="1"/>
    <col min="7939" max="7941" width="16.28515625" style="4" bestFit="1" customWidth="1"/>
    <col min="7942" max="7942" width="12.140625" style="4" customWidth="1"/>
    <col min="7943" max="7943" width="16.42578125" style="4" bestFit="1" customWidth="1"/>
    <col min="7944" max="7945" width="11.42578125" style="4"/>
    <col min="7946" max="7946" width="17.85546875" style="4" bestFit="1" customWidth="1"/>
    <col min="7947" max="8192" width="11.42578125" style="4"/>
    <col min="8193" max="8193" width="56.7109375" style="4" customWidth="1"/>
    <col min="8194" max="8194" width="15.85546875" style="4" customWidth="1"/>
    <col min="8195" max="8197" width="16.28515625" style="4" bestFit="1" customWidth="1"/>
    <col min="8198" max="8198" width="12.140625" style="4" customWidth="1"/>
    <col min="8199" max="8199" width="16.42578125" style="4" bestFit="1" customWidth="1"/>
    <col min="8200" max="8201" width="11.42578125" style="4"/>
    <col min="8202" max="8202" width="17.85546875" style="4" bestFit="1" customWidth="1"/>
    <col min="8203" max="8448" width="11.42578125" style="4"/>
    <col min="8449" max="8449" width="56.7109375" style="4" customWidth="1"/>
    <col min="8450" max="8450" width="15.85546875" style="4" customWidth="1"/>
    <col min="8451" max="8453" width="16.28515625" style="4" bestFit="1" customWidth="1"/>
    <col min="8454" max="8454" width="12.140625" style="4" customWidth="1"/>
    <col min="8455" max="8455" width="16.42578125" style="4" bestFit="1" customWidth="1"/>
    <col min="8456" max="8457" width="11.42578125" style="4"/>
    <col min="8458" max="8458" width="17.85546875" style="4" bestFit="1" customWidth="1"/>
    <col min="8459" max="8704" width="11.42578125" style="4"/>
    <col min="8705" max="8705" width="56.7109375" style="4" customWidth="1"/>
    <col min="8706" max="8706" width="15.85546875" style="4" customWidth="1"/>
    <col min="8707" max="8709" width="16.28515625" style="4" bestFit="1" customWidth="1"/>
    <col min="8710" max="8710" width="12.140625" style="4" customWidth="1"/>
    <col min="8711" max="8711" width="16.42578125" style="4" bestFit="1" customWidth="1"/>
    <col min="8712" max="8713" width="11.42578125" style="4"/>
    <col min="8714" max="8714" width="17.85546875" style="4" bestFit="1" customWidth="1"/>
    <col min="8715" max="8960" width="11.42578125" style="4"/>
    <col min="8961" max="8961" width="56.7109375" style="4" customWidth="1"/>
    <col min="8962" max="8962" width="15.85546875" style="4" customWidth="1"/>
    <col min="8963" max="8965" width="16.28515625" style="4" bestFit="1" customWidth="1"/>
    <col min="8966" max="8966" width="12.140625" style="4" customWidth="1"/>
    <col min="8967" max="8967" width="16.42578125" style="4" bestFit="1" customWidth="1"/>
    <col min="8968" max="8969" width="11.42578125" style="4"/>
    <col min="8970" max="8970" width="17.85546875" style="4" bestFit="1" customWidth="1"/>
    <col min="8971" max="9216" width="11.42578125" style="4"/>
    <col min="9217" max="9217" width="56.7109375" style="4" customWidth="1"/>
    <col min="9218" max="9218" width="15.85546875" style="4" customWidth="1"/>
    <col min="9219" max="9221" width="16.28515625" style="4" bestFit="1" customWidth="1"/>
    <col min="9222" max="9222" width="12.140625" style="4" customWidth="1"/>
    <col min="9223" max="9223" width="16.42578125" style="4" bestFit="1" customWidth="1"/>
    <col min="9224" max="9225" width="11.42578125" style="4"/>
    <col min="9226" max="9226" width="17.85546875" style="4" bestFit="1" customWidth="1"/>
    <col min="9227" max="9472" width="11.42578125" style="4"/>
    <col min="9473" max="9473" width="56.7109375" style="4" customWidth="1"/>
    <col min="9474" max="9474" width="15.85546875" style="4" customWidth="1"/>
    <col min="9475" max="9477" width="16.28515625" style="4" bestFit="1" customWidth="1"/>
    <col min="9478" max="9478" width="12.140625" style="4" customWidth="1"/>
    <col min="9479" max="9479" width="16.42578125" style="4" bestFit="1" customWidth="1"/>
    <col min="9480" max="9481" width="11.42578125" style="4"/>
    <col min="9482" max="9482" width="17.85546875" style="4" bestFit="1" customWidth="1"/>
    <col min="9483" max="9728" width="11.42578125" style="4"/>
    <col min="9729" max="9729" width="56.7109375" style="4" customWidth="1"/>
    <col min="9730" max="9730" width="15.85546875" style="4" customWidth="1"/>
    <col min="9731" max="9733" width="16.28515625" style="4" bestFit="1" customWidth="1"/>
    <col min="9734" max="9734" width="12.140625" style="4" customWidth="1"/>
    <col min="9735" max="9735" width="16.42578125" style="4" bestFit="1" customWidth="1"/>
    <col min="9736" max="9737" width="11.42578125" style="4"/>
    <col min="9738" max="9738" width="17.85546875" style="4" bestFit="1" customWidth="1"/>
    <col min="9739" max="9984" width="11.42578125" style="4"/>
    <col min="9985" max="9985" width="56.7109375" style="4" customWidth="1"/>
    <col min="9986" max="9986" width="15.85546875" style="4" customWidth="1"/>
    <col min="9987" max="9989" width="16.28515625" style="4" bestFit="1" customWidth="1"/>
    <col min="9990" max="9990" width="12.140625" style="4" customWidth="1"/>
    <col min="9991" max="9991" width="16.42578125" style="4" bestFit="1" customWidth="1"/>
    <col min="9992" max="9993" width="11.42578125" style="4"/>
    <col min="9994" max="9994" width="17.85546875" style="4" bestFit="1" customWidth="1"/>
    <col min="9995" max="10240" width="11.42578125" style="4"/>
    <col min="10241" max="10241" width="56.7109375" style="4" customWidth="1"/>
    <col min="10242" max="10242" width="15.85546875" style="4" customWidth="1"/>
    <col min="10243" max="10245" width="16.28515625" style="4" bestFit="1" customWidth="1"/>
    <col min="10246" max="10246" width="12.140625" style="4" customWidth="1"/>
    <col min="10247" max="10247" width="16.42578125" style="4" bestFit="1" customWidth="1"/>
    <col min="10248" max="10249" width="11.42578125" style="4"/>
    <col min="10250" max="10250" width="17.85546875" style="4" bestFit="1" customWidth="1"/>
    <col min="10251" max="10496" width="11.42578125" style="4"/>
    <col min="10497" max="10497" width="56.7109375" style="4" customWidth="1"/>
    <col min="10498" max="10498" width="15.85546875" style="4" customWidth="1"/>
    <col min="10499" max="10501" width="16.28515625" style="4" bestFit="1" customWidth="1"/>
    <col min="10502" max="10502" width="12.140625" style="4" customWidth="1"/>
    <col min="10503" max="10503" width="16.42578125" style="4" bestFit="1" customWidth="1"/>
    <col min="10504" max="10505" width="11.42578125" style="4"/>
    <col min="10506" max="10506" width="17.85546875" style="4" bestFit="1" customWidth="1"/>
    <col min="10507" max="10752" width="11.42578125" style="4"/>
    <col min="10753" max="10753" width="56.7109375" style="4" customWidth="1"/>
    <col min="10754" max="10754" width="15.85546875" style="4" customWidth="1"/>
    <col min="10755" max="10757" width="16.28515625" style="4" bestFit="1" customWidth="1"/>
    <col min="10758" max="10758" width="12.140625" style="4" customWidth="1"/>
    <col min="10759" max="10759" width="16.42578125" style="4" bestFit="1" customWidth="1"/>
    <col min="10760" max="10761" width="11.42578125" style="4"/>
    <col min="10762" max="10762" width="17.85546875" style="4" bestFit="1" customWidth="1"/>
    <col min="10763" max="11008" width="11.42578125" style="4"/>
    <col min="11009" max="11009" width="56.7109375" style="4" customWidth="1"/>
    <col min="11010" max="11010" width="15.85546875" style="4" customWidth="1"/>
    <col min="11011" max="11013" width="16.28515625" style="4" bestFit="1" customWidth="1"/>
    <col min="11014" max="11014" width="12.140625" style="4" customWidth="1"/>
    <col min="11015" max="11015" width="16.42578125" style="4" bestFit="1" customWidth="1"/>
    <col min="11016" max="11017" width="11.42578125" style="4"/>
    <col min="11018" max="11018" width="17.85546875" style="4" bestFit="1" customWidth="1"/>
    <col min="11019" max="11264" width="11.42578125" style="4"/>
    <col min="11265" max="11265" width="56.7109375" style="4" customWidth="1"/>
    <col min="11266" max="11266" width="15.85546875" style="4" customWidth="1"/>
    <col min="11267" max="11269" width="16.28515625" style="4" bestFit="1" customWidth="1"/>
    <col min="11270" max="11270" width="12.140625" style="4" customWidth="1"/>
    <col min="11271" max="11271" width="16.42578125" style="4" bestFit="1" customWidth="1"/>
    <col min="11272" max="11273" width="11.42578125" style="4"/>
    <col min="11274" max="11274" width="17.85546875" style="4" bestFit="1" customWidth="1"/>
    <col min="11275" max="11520" width="11.42578125" style="4"/>
    <col min="11521" max="11521" width="56.7109375" style="4" customWidth="1"/>
    <col min="11522" max="11522" width="15.85546875" style="4" customWidth="1"/>
    <col min="11523" max="11525" width="16.28515625" style="4" bestFit="1" customWidth="1"/>
    <col min="11526" max="11526" width="12.140625" style="4" customWidth="1"/>
    <col min="11527" max="11527" width="16.42578125" style="4" bestFit="1" customWidth="1"/>
    <col min="11528" max="11529" width="11.42578125" style="4"/>
    <col min="11530" max="11530" width="17.85546875" style="4" bestFit="1" customWidth="1"/>
    <col min="11531" max="11776" width="11.42578125" style="4"/>
    <col min="11777" max="11777" width="56.7109375" style="4" customWidth="1"/>
    <col min="11778" max="11778" width="15.85546875" style="4" customWidth="1"/>
    <col min="11779" max="11781" width="16.28515625" style="4" bestFit="1" customWidth="1"/>
    <col min="11782" max="11782" width="12.140625" style="4" customWidth="1"/>
    <col min="11783" max="11783" width="16.42578125" style="4" bestFit="1" customWidth="1"/>
    <col min="11784" max="11785" width="11.42578125" style="4"/>
    <col min="11786" max="11786" width="17.85546875" style="4" bestFit="1" customWidth="1"/>
    <col min="11787" max="12032" width="11.42578125" style="4"/>
    <col min="12033" max="12033" width="56.7109375" style="4" customWidth="1"/>
    <col min="12034" max="12034" width="15.85546875" style="4" customWidth="1"/>
    <col min="12035" max="12037" width="16.28515625" style="4" bestFit="1" customWidth="1"/>
    <col min="12038" max="12038" width="12.140625" style="4" customWidth="1"/>
    <col min="12039" max="12039" width="16.42578125" style="4" bestFit="1" customWidth="1"/>
    <col min="12040" max="12041" width="11.42578125" style="4"/>
    <col min="12042" max="12042" width="17.85546875" style="4" bestFit="1" customWidth="1"/>
    <col min="12043" max="12288" width="11.42578125" style="4"/>
    <col min="12289" max="12289" width="56.7109375" style="4" customWidth="1"/>
    <col min="12290" max="12290" width="15.85546875" style="4" customWidth="1"/>
    <col min="12291" max="12293" width="16.28515625" style="4" bestFit="1" customWidth="1"/>
    <col min="12294" max="12294" width="12.140625" style="4" customWidth="1"/>
    <col min="12295" max="12295" width="16.42578125" style="4" bestFit="1" customWidth="1"/>
    <col min="12296" max="12297" width="11.42578125" style="4"/>
    <col min="12298" max="12298" width="17.85546875" style="4" bestFit="1" customWidth="1"/>
    <col min="12299" max="12544" width="11.42578125" style="4"/>
    <col min="12545" max="12545" width="56.7109375" style="4" customWidth="1"/>
    <col min="12546" max="12546" width="15.85546875" style="4" customWidth="1"/>
    <col min="12547" max="12549" width="16.28515625" style="4" bestFit="1" customWidth="1"/>
    <col min="12550" max="12550" width="12.140625" style="4" customWidth="1"/>
    <col min="12551" max="12551" width="16.42578125" style="4" bestFit="1" customWidth="1"/>
    <col min="12552" max="12553" width="11.42578125" style="4"/>
    <col min="12554" max="12554" width="17.85546875" style="4" bestFit="1" customWidth="1"/>
    <col min="12555" max="12800" width="11.42578125" style="4"/>
    <col min="12801" max="12801" width="56.7109375" style="4" customWidth="1"/>
    <col min="12802" max="12802" width="15.85546875" style="4" customWidth="1"/>
    <col min="12803" max="12805" width="16.28515625" style="4" bestFit="1" customWidth="1"/>
    <col min="12806" max="12806" width="12.140625" style="4" customWidth="1"/>
    <col min="12807" max="12807" width="16.42578125" style="4" bestFit="1" customWidth="1"/>
    <col min="12808" max="12809" width="11.42578125" style="4"/>
    <col min="12810" max="12810" width="17.85546875" style="4" bestFit="1" customWidth="1"/>
    <col min="12811" max="13056" width="11.42578125" style="4"/>
    <col min="13057" max="13057" width="56.7109375" style="4" customWidth="1"/>
    <col min="13058" max="13058" width="15.85546875" style="4" customWidth="1"/>
    <col min="13059" max="13061" width="16.28515625" style="4" bestFit="1" customWidth="1"/>
    <col min="13062" max="13062" width="12.140625" style="4" customWidth="1"/>
    <col min="13063" max="13063" width="16.42578125" style="4" bestFit="1" customWidth="1"/>
    <col min="13064" max="13065" width="11.42578125" style="4"/>
    <col min="13066" max="13066" width="17.85546875" style="4" bestFit="1" customWidth="1"/>
    <col min="13067" max="13312" width="11.42578125" style="4"/>
    <col min="13313" max="13313" width="56.7109375" style="4" customWidth="1"/>
    <col min="13314" max="13314" width="15.85546875" style="4" customWidth="1"/>
    <col min="13315" max="13317" width="16.28515625" style="4" bestFit="1" customWidth="1"/>
    <col min="13318" max="13318" width="12.140625" style="4" customWidth="1"/>
    <col min="13319" max="13319" width="16.42578125" style="4" bestFit="1" customWidth="1"/>
    <col min="13320" max="13321" width="11.42578125" style="4"/>
    <col min="13322" max="13322" width="17.85546875" style="4" bestFit="1" customWidth="1"/>
    <col min="13323" max="13568" width="11.42578125" style="4"/>
    <col min="13569" max="13569" width="56.7109375" style="4" customWidth="1"/>
    <col min="13570" max="13570" width="15.85546875" style="4" customWidth="1"/>
    <col min="13571" max="13573" width="16.28515625" style="4" bestFit="1" customWidth="1"/>
    <col min="13574" max="13574" width="12.140625" style="4" customWidth="1"/>
    <col min="13575" max="13575" width="16.42578125" style="4" bestFit="1" customWidth="1"/>
    <col min="13576" max="13577" width="11.42578125" style="4"/>
    <col min="13578" max="13578" width="17.85546875" style="4" bestFit="1" customWidth="1"/>
    <col min="13579" max="13824" width="11.42578125" style="4"/>
    <col min="13825" max="13825" width="56.7109375" style="4" customWidth="1"/>
    <col min="13826" max="13826" width="15.85546875" style="4" customWidth="1"/>
    <col min="13827" max="13829" width="16.28515625" style="4" bestFit="1" customWidth="1"/>
    <col min="13830" max="13830" width="12.140625" style="4" customWidth="1"/>
    <col min="13831" max="13831" width="16.42578125" style="4" bestFit="1" customWidth="1"/>
    <col min="13832" max="13833" width="11.42578125" style="4"/>
    <col min="13834" max="13834" width="17.85546875" style="4" bestFit="1" customWidth="1"/>
    <col min="13835" max="14080" width="11.42578125" style="4"/>
    <col min="14081" max="14081" width="56.7109375" style="4" customWidth="1"/>
    <col min="14082" max="14082" width="15.85546875" style="4" customWidth="1"/>
    <col min="14083" max="14085" width="16.28515625" style="4" bestFit="1" customWidth="1"/>
    <col min="14086" max="14086" width="12.140625" style="4" customWidth="1"/>
    <col min="14087" max="14087" width="16.42578125" style="4" bestFit="1" customWidth="1"/>
    <col min="14088" max="14089" width="11.42578125" style="4"/>
    <col min="14090" max="14090" width="17.85546875" style="4" bestFit="1" customWidth="1"/>
    <col min="14091" max="14336" width="11.42578125" style="4"/>
    <col min="14337" max="14337" width="56.7109375" style="4" customWidth="1"/>
    <col min="14338" max="14338" width="15.85546875" style="4" customWidth="1"/>
    <col min="14339" max="14341" width="16.28515625" style="4" bestFit="1" customWidth="1"/>
    <col min="14342" max="14342" width="12.140625" style="4" customWidth="1"/>
    <col min="14343" max="14343" width="16.42578125" style="4" bestFit="1" customWidth="1"/>
    <col min="14344" max="14345" width="11.42578125" style="4"/>
    <col min="14346" max="14346" width="17.85546875" style="4" bestFit="1" customWidth="1"/>
    <col min="14347" max="14592" width="11.42578125" style="4"/>
    <col min="14593" max="14593" width="56.7109375" style="4" customWidth="1"/>
    <col min="14594" max="14594" width="15.85546875" style="4" customWidth="1"/>
    <col min="14595" max="14597" width="16.28515625" style="4" bestFit="1" customWidth="1"/>
    <col min="14598" max="14598" width="12.140625" style="4" customWidth="1"/>
    <col min="14599" max="14599" width="16.42578125" style="4" bestFit="1" customWidth="1"/>
    <col min="14600" max="14601" width="11.42578125" style="4"/>
    <col min="14602" max="14602" width="17.85546875" style="4" bestFit="1" customWidth="1"/>
    <col min="14603" max="14848" width="11.42578125" style="4"/>
    <col min="14849" max="14849" width="56.7109375" style="4" customWidth="1"/>
    <col min="14850" max="14850" width="15.85546875" style="4" customWidth="1"/>
    <col min="14851" max="14853" width="16.28515625" style="4" bestFit="1" customWidth="1"/>
    <col min="14854" max="14854" width="12.140625" style="4" customWidth="1"/>
    <col min="14855" max="14855" width="16.42578125" style="4" bestFit="1" customWidth="1"/>
    <col min="14856" max="14857" width="11.42578125" style="4"/>
    <col min="14858" max="14858" width="17.85546875" style="4" bestFit="1" customWidth="1"/>
    <col min="14859" max="15104" width="11.42578125" style="4"/>
    <col min="15105" max="15105" width="56.7109375" style="4" customWidth="1"/>
    <col min="15106" max="15106" width="15.85546875" style="4" customWidth="1"/>
    <col min="15107" max="15109" width="16.28515625" style="4" bestFit="1" customWidth="1"/>
    <col min="15110" max="15110" width="12.140625" style="4" customWidth="1"/>
    <col min="15111" max="15111" width="16.42578125" style="4" bestFit="1" customWidth="1"/>
    <col min="15112" max="15113" width="11.42578125" style="4"/>
    <col min="15114" max="15114" width="17.85546875" style="4" bestFit="1" customWidth="1"/>
    <col min="15115" max="15360" width="11.42578125" style="4"/>
    <col min="15361" max="15361" width="56.7109375" style="4" customWidth="1"/>
    <col min="15362" max="15362" width="15.85546875" style="4" customWidth="1"/>
    <col min="15363" max="15365" width="16.28515625" style="4" bestFit="1" customWidth="1"/>
    <col min="15366" max="15366" width="12.140625" style="4" customWidth="1"/>
    <col min="15367" max="15367" width="16.42578125" style="4" bestFit="1" customWidth="1"/>
    <col min="15368" max="15369" width="11.42578125" style="4"/>
    <col min="15370" max="15370" width="17.85546875" style="4" bestFit="1" customWidth="1"/>
    <col min="15371" max="15616" width="11.42578125" style="4"/>
    <col min="15617" max="15617" width="56.7109375" style="4" customWidth="1"/>
    <col min="15618" max="15618" width="15.85546875" style="4" customWidth="1"/>
    <col min="15619" max="15621" width="16.28515625" style="4" bestFit="1" customWidth="1"/>
    <col min="15622" max="15622" width="12.140625" style="4" customWidth="1"/>
    <col min="15623" max="15623" width="16.42578125" style="4" bestFit="1" customWidth="1"/>
    <col min="15624" max="15625" width="11.42578125" style="4"/>
    <col min="15626" max="15626" width="17.85546875" style="4" bestFit="1" customWidth="1"/>
    <col min="15627" max="15872" width="11.42578125" style="4"/>
    <col min="15873" max="15873" width="56.7109375" style="4" customWidth="1"/>
    <col min="15874" max="15874" width="15.85546875" style="4" customWidth="1"/>
    <col min="15875" max="15877" width="16.28515625" style="4" bestFit="1" customWidth="1"/>
    <col min="15878" max="15878" width="12.140625" style="4" customWidth="1"/>
    <col min="15879" max="15879" width="16.42578125" style="4" bestFit="1" customWidth="1"/>
    <col min="15880" max="15881" width="11.42578125" style="4"/>
    <col min="15882" max="15882" width="17.85546875" style="4" bestFit="1" customWidth="1"/>
    <col min="15883" max="16128" width="11.42578125" style="4"/>
    <col min="16129" max="16129" width="56.7109375" style="4" customWidth="1"/>
    <col min="16130" max="16130" width="15.85546875" style="4" customWidth="1"/>
    <col min="16131" max="16133" width="16.28515625" style="4" bestFit="1" customWidth="1"/>
    <col min="16134" max="16134" width="12.140625" style="4" customWidth="1"/>
    <col min="16135" max="16135" width="16.42578125" style="4" bestFit="1" customWidth="1"/>
    <col min="16136" max="16137" width="11.42578125" style="4"/>
    <col min="16138" max="16138" width="17.85546875" style="4" bestFit="1" customWidth="1"/>
    <col min="16139" max="16384" width="11.42578125" style="4"/>
  </cols>
  <sheetData>
    <row r="1" spans="1:52" x14ac:dyDescent="0.25">
      <c r="A1" s="110" t="s">
        <v>47</v>
      </c>
      <c r="B1" s="110"/>
      <c r="C1" s="110"/>
      <c r="D1" s="110"/>
      <c r="E1" s="110"/>
      <c r="F1" s="110"/>
    </row>
    <row r="2" spans="1:52" x14ac:dyDescent="0.25">
      <c r="A2" s="5" t="s">
        <v>0</v>
      </c>
      <c r="B2" s="6" t="s">
        <v>1</v>
      </c>
      <c r="C2" s="6"/>
      <c r="D2" s="6"/>
      <c r="E2" s="6"/>
      <c r="F2" s="6"/>
    </row>
    <row r="3" spans="1:52" x14ac:dyDescent="0.25">
      <c r="A3" s="5" t="s">
        <v>68</v>
      </c>
      <c r="B3" s="6" t="s">
        <v>69</v>
      </c>
      <c r="C3" s="6"/>
      <c r="D3" s="6"/>
      <c r="E3" s="6"/>
      <c r="F3" s="6"/>
    </row>
    <row r="4" spans="1:52" x14ac:dyDescent="0.25">
      <c r="A4" s="5" t="s">
        <v>49</v>
      </c>
      <c r="B4" s="6" t="s">
        <v>50</v>
      </c>
      <c r="C4" s="6"/>
      <c r="D4" s="6"/>
      <c r="E4" s="6"/>
      <c r="F4" s="6"/>
    </row>
    <row r="5" spans="1:52" x14ac:dyDescent="0.25">
      <c r="A5" s="5" t="s">
        <v>51</v>
      </c>
      <c r="B5" s="71" t="s">
        <v>88</v>
      </c>
      <c r="C5" s="6"/>
      <c r="D5" s="6"/>
      <c r="E5" s="6"/>
      <c r="F5" s="6"/>
    </row>
    <row r="6" spans="1:52" x14ac:dyDescent="0.25">
      <c r="A6" s="5"/>
      <c r="B6" s="71"/>
      <c r="C6" s="6"/>
      <c r="D6" s="6"/>
      <c r="E6" s="6"/>
      <c r="F6" s="6"/>
    </row>
    <row r="8" spans="1:52" x14ac:dyDescent="0.25">
      <c r="A8" s="110" t="s">
        <v>70</v>
      </c>
      <c r="B8" s="110"/>
      <c r="C8" s="110"/>
      <c r="D8" s="110"/>
      <c r="E8" s="110"/>
      <c r="F8" s="110"/>
    </row>
    <row r="9" spans="1:52" x14ac:dyDescent="0.25">
      <c r="A9" s="109" t="s">
        <v>22</v>
      </c>
      <c r="B9" s="109"/>
      <c r="C9" s="109"/>
      <c r="D9" s="109"/>
      <c r="E9" s="109"/>
      <c r="F9" s="109"/>
    </row>
    <row r="10" spans="1:52" x14ac:dyDescent="0.25">
      <c r="K10" s="72"/>
      <c r="L10" s="72"/>
    </row>
    <row r="11" spans="1:52" ht="15.75" thickBot="1" x14ac:dyDescent="0.3">
      <c r="A11" s="10" t="s">
        <v>108</v>
      </c>
      <c r="B11" s="11" t="s">
        <v>2</v>
      </c>
      <c r="C11" s="11" t="s">
        <v>71</v>
      </c>
      <c r="D11" s="11" t="s">
        <v>72</v>
      </c>
      <c r="E11" s="11" t="s">
        <v>73</v>
      </c>
      <c r="F11" s="11" t="s">
        <v>74</v>
      </c>
      <c r="K11" s="72"/>
      <c r="L11" s="72"/>
    </row>
    <row r="12" spans="1:52" x14ac:dyDescent="0.25">
      <c r="A12" s="12"/>
      <c r="B12" s="13"/>
      <c r="C12" s="13"/>
      <c r="D12" s="13"/>
      <c r="E12" s="13"/>
      <c r="F12" s="13"/>
      <c r="K12" s="72"/>
      <c r="L12" s="72"/>
    </row>
    <row r="13" spans="1:52" x14ac:dyDescent="0.25">
      <c r="A13" s="14" t="s">
        <v>33</v>
      </c>
      <c r="B13" s="13"/>
      <c r="C13" s="13"/>
      <c r="D13" s="13"/>
      <c r="E13" s="13"/>
      <c r="F13" s="13"/>
      <c r="K13" s="72"/>
      <c r="L13" s="72"/>
    </row>
    <row r="14" spans="1:52" x14ac:dyDescent="0.25">
      <c r="A14" s="15" t="s">
        <v>34</v>
      </c>
      <c r="B14" s="2" t="s">
        <v>8</v>
      </c>
      <c r="C14" s="1">
        <v>545</v>
      </c>
      <c r="D14" s="1">
        <v>559</v>
      </c>
      <c r="E14" s="1">
        <v>506</v>
      </c>
      <c r="F14" s="2">
        <f>+SUM(C14:E14)</f>
        <v>1610</v>
      </c>
      <c r="K14" s="72"/>
      <c r="L14" s="72"/>
    </row>
    <row r="15" spans="1:52" x14ac:dyDescent="0.25">
      <c r="A15" s="16"/>
      <c r="B15" s="2" t="s">
        <v>35</v>
      </c>
      <c r="C15" s="1">
        <v>1538</v>
      </c>
      <c r="D15" s="1">
        <v>1720</v>
      </c>
      <c r="E15" s="1">
        <v>1396</v>
      </c>
      <c r="F15" s="2">
        <f t="shared" ref="F15:F33" si="0">+SUM(C15:E15)</f>
        <v>4654</v>
      </c>
      <c r="K15" s="72"/>
      <c r="L15" s="72"/>
    </row>
    <row r="16" spans="1:52" s="73" customFormat="1" x14ac:dyDescent="0.25">
      <c r="A16" s="15" t="s">
        <v>36</v>
      </c>
      <c r="B16" s="2" t="s">
        <v>8</v>
      </c>
      <c r="C16" s="1">
        <v>57</v>
      </c>
      <c r="D16" s="1">
        <v>292</v>
      </c>
      <c r="E16" s="1">
        <v>70</v>
      </c>
      <c r="F16" s="2">
        <f t="shared" si="0"/>
        <v>419</v>
      </c>
      <c r="G16" s="22"/>
      <c r="H16" s="4"/>
      <c r="I16" s="4"/>
      <c r="J16" s="4"/>
      <c r="K16" s="72"/>
      <c r="L16" s="7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x14ac:dyDescent="0.25">
      <c r="A17" s="16"/>
      <c r="B17" s="2" t="s">
        <v>35</v>
      </c>
      <c r="C17" s="1">
        <v>167</v>
      </c>
      <c r="D17" s="1">
        <v>1014</v>
      </c>
      <c r="E17" s="1">
        <v>248</v>
      </c>
      <c r="F17" s="2">
        <f t="shared" si="0"/>
        <v>1429</v>
      </c>
      <c r="K17" s="72"/>
      <c r="L17" s="72"/>
    </row>
    <row r="18" spans="1:52" s="73" customFormat="1" x14ac:dyDescent="0.25">
      <c r="A18" s="15" t="s">
        <v>32</v>
      </c>
      <c r="B18" s="2" t="s">
        <v>8</v>
      </c>
      <c r="C18" s="1">
        <v>40</v>
      </c>
      <c r="D18" s="1">
        <v>43</v>
      </c>
      <c r="E18" s="1">
        <v>258</v>
      </c>
      <c r="F18" s="2">
        <f t="shared" si="0"/>
        <v>341</v>
      </c>
      <c r="G18" s="22"/>
      <c r="H18" s="4"/>
      <c r="I18" s="4"/>
      <c r="J18" s="4"/>
      <c r="K18" s="72"/>
      <c r="L18" s="7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x14ac:dyDescent="0.25">
      <c r="A19" s="16"/>
      <c r="B19" s="2" t="s">
        <v>35</v>
      </c>
      <c r="C19" s="1">
        <v>143</v>
      </c>
      <c r="D19" s="1">
        <v>154</v>
      </c>
      <c r="E19" s="1">
        <v>900</v>
      </c>
      <c r="F19" s="2">
        <f t="shared" si="0"/>
        <v>1197</v>
      </c>
      <c r="K19" s="72"/>
      <c r="L19" s="72"/>
    </row>
    <row r="20" spans="1:52" s="73" customFormat="1" x14ac:dyDescent="0.25">
      <c r="A20" s="111" t="s">
        <v>15</v>
      </c>
      <c r="B20" s="2" t="s">
        <v>8</v>
      </c>
      <c r="C20" s="1">
        <v>68</v>
      </c>
      <c r="D20" s="1">
        <v>45</v>
      </c>
      <c r="E20" s="1">
        <v>51</v>
      </c>
      <c r="F20" s="2">
        <f t="shared" si="0"/>
        <v>164</v>
      </c>
      <c r="G20" s="74"/>
      <c r="H20" s="4"/>
      <c r="I20" s="4"/>
      <c r="J20" s="4"/>
      <c r="K20" s="72"/>
      <c r="L20" s="7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x14ac:dyDescent="0.25">
      <c r="A21" s="111"/>
      <c r="B21" s="2" t="s">
        <v>35</v>
      </c>
      <c r="C21" s="1">
        <v>211</v>
      </c>
      <c r="D21" s="1">
        <v>143</v>
      </c>
      <c r="E21" s="1">
        <v>150</v>
      </c>
      <c r="F21" s="2">
        <f t="shared" si="0"/>
        <v>504</v>
      </c>
      <c r="G21" s="13"/>
      <c r="K21" s="72"/>
      <c r="L21" s="72"/>
    </row>
    <row r="22" spans="1:52" x14ac:dyDescent="0.25">
      <c r="A22" s="106" t="s">
        <v>104</v>
      </c>
      <c r="B22" s="2" t="s">
        <v>8</v>
      </c>
      <c r="C22" s="1">
        <f>+C14+C16+C18+C20</f>
        <v>710</v>
      </c>
      <c r="D22" s="1">
        <f t="shared" ref="D22:F22" si="1">+D14+D16+D18+D20</f>
        <v>939</v>
      </c>
      <c r="E22" s="1">
        <f t="shared" si="1"/>
        <v>885</v>
      </c>
      <c r="F22" s="1">
        <f t="shared" si="1"/>
        <v>2534</v>
      </c>
      <c r="G22" s="105"/>
      <c r="K22" s="72"/>
      <c r="L22" s="72"/>
    </row>
    <row r="23" spans="1:52" x14ac:dyDescent="0.25">
      <c r="A23" s="104"/>
      <c r="B23" s="2" t="s">
        <v>35</v>
      </c>
      <c r="C23" s="1">
        <f>+C15+C17+C19+C21</f>
        <v>2059</v>
      </c>
      <c r="D23" s="1">
        <f t="shared" ref="D23:F23" si="2">+D15+D17+D19+D21</f>
        <v>3031</v>
      </c>
      <c r="E23" s="1">
        <f t="shared" si="2"/>
        <v>2694</v>
      </c>
      <c r="F23" s="1">
        <f t="shared" si="2"/>
        <v>7784</v>
      </c>
      <c r="G23" s="105"/>
      <c r="K23" s="72"/>
      <c r="L23" s="72"/>
    </row>
    <row r="24" spans="1:52" x14ac:dyDescent="0.25">
      <c r="A24" s="104"/>
      <c r="B24" s="2"/>
      <c r="C24" s="1"/>
      <c r="D24" s="1"/>
      <c r="E24" s="1"/>
      <c r="F24" s="2"/>
      <c r="G24" s="105"/>
      <c r="K24" s="72"/>
      <c r="L24" s="72"/>
    </row>
    <row r="25" spans="1:52" x14ac:dyDescent="0.25">
      <c r="A25" s="14" t="s">
        <v>37</v>
      </c>
      <c r="B25" s="2"/>
      <c r="C25" s="1"/>
      <c r="D25" s="1"/>
      <c r="E25" s="1"/>
      <c r="F25" s="2">
        <f t="shared" si="0"/>
        <v>0</v>
      </c>
      <c r="G25" s="13"/>
      <c r="K25" s="72"/>
      <c r="L25" s="72"/>
    </row>
    <row r="26" spans="1:52" s="22" customFormat="1" x14ac:dyDescent="0.25">
      <c r="A26" s="15" t="s">
        <v>12</v>
      </c>
      <c r="B26" s="2" t="s">
        <v>8</v>
      </c>
      <c r="C26" s="1">
        <v>385</v>
      </c>
      <c r="D26" s="1">
        <v>531</v>
      </c>
      <c r="E26" s="1">
        <v>337</v>
      </c>
      <c r="F26" s="2">
        <f t="shared" si="0"/>
        <v>1253</v>
      </c>
      <c r="G26" s="13"/>
    </row>
    <row r="27" spans="1:52" x14ac:dyDescent="0.25">
      <c r="A27" s="16"/>
      <c r="B27" s="2" t="s">
        <v>35</v>
      </c>
      <c r="C27" s="1">
        <v>1045</v>
      </c>
      <c r="D27" s="1">
        <v>1553</v>
      </c>
      <c r="E27" s="1">
        <v>946</v>
      </c>
      <c r="F27" s="2">
        <f t="shared" si="0"/>
        <v>3544</v>
      </c>
      <c r="G27" s="13"/>
      <c r="I27" s="22"/>
      <c r="J27" s="22"/>
      <c r="K27" s="22"/>
    </row>
    <row r="28" spans="1:52" s="75" customFormat="1" x14ac:dyDescent="0.25">
      <c r="A28" s="15" t="s">
        <v>13</v>
      </c>
      <c r="B28" s="2" t="s">
        <v>8</v>
      </c>
      <c r="C28" s="1">
        <v>34</v>
      </c>
      <c r="D28" s="1">
        <v>51</v>
      </c>
      <c r="E28" s="1">
        <v>23</v>
      </c>
      <c r="F28" s="2">
        <f t="shared" si="0"/>
        <v>108</v>
      </c>
      <c r="G28" s="1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x14ac:dyDescent="0.25">
      <c r="A29" s="2"/>
      <c r="B29" s="2" t="s">
        <v>35</v>
      </c>
      <c r="C29" s="1">
        <v>91</v>
      </c>
      <c r="D29" s="1">
        <v>169</v>
      </c>
      <c r="E29" s="1">
        <v>67</v>
      </c>
      <c r="F29" s="2">
        <f t="shared" si="0"/>
        <v>327</v>
      </c>
      <c r="G29" s="13"/>
      <c r="I29" s="22"/>
      <c r="J29" s="22"/>
      <c r="K29" s="22"/>
    </row>
    <row r="30" spans="1:52" s="75" customFormat="1" x14ac:dyDescent="0.25">
      <c r="A30" s="15" t="s">
        <v>31</v>
      </c>
      <c r="B30" s="2" t="s">
        <v>8</v>
      </c>
      <c r="C30" s="1">
        <v>44</v>
      </c>
      <c r="D30" s="1">
        <v>27</v>
      </c>
      <c r="E30" s="1">
        <v>20</v>
      </c>
      <c r="F30" s="2">
        <f t="shared" si="0"/>
        <v>91</v>
      </c>
      <c r="G30" s="1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x14ac:dyDescent="0.25">
      <c r="A31" s="2"/>
      <c r="B31" s="2" t="s">
        <v>35</v>
      </c>
      <c r="C31" s="1">
        <v>151</v>
      </c>
      <c r="D31" s="1">
        <v>103</v>
      </c>
      <c r="E31" s="1">
        <v>80</v>
      </c>
      <c r="F31" s="2">
        <f t="shared" si="0"/>
        <v>334</v>
      </c>
      <c r="G31" s="13"/>
      <c r="I31" s="22"/>
      <c r="J31" s="22"/>
      <c r="K31" s="22"/>
    </row>
    <row r="32" spans="1:52" s="75" customFormat="1" x14ac:dyDescent="0.25">
      <c r="A32" s="111" t="s">
        <v>14</v>
      </c>
      <c r="B32" s="2" t="s">
        <v>8</v>
      </c>
      <c r="C32" s="1">
        <v>36</v>
      </c>
      <c r="D32" s="1">
        <v>55</v>
      </c>
      <c r="E32" s="1">
        <v>60</v>
      </c>
      <c r="F32" s="2">
        <f t="shared" si="0"/>
        <v>151</v>
      </c>
      <c r="G32" s="1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x14ac:dyDescent="0.25">
      <c r="A33" s="111"/>
      <c r="B33" s="2" t="s">
        <v>35</v>
      </c>
      <c r="C33" s="1">
        <v>103</v>
      </c>
      <c r="D33" s="1">
        <v>154</v>
      </c>
      <c r="E33" s="1">
        <v>181</v>
      </c>
      <c r="F33" s="2">
        <f t="shared" si="0"/>
        <v>438</v>
      </c>
      <c r="G33" s="13"/>
      <c r="H33" s="22"/>
    </row>
    <row r="34" spans="1:52" x14ac:dyDescent="0.25">
      <c r="A34" s="106" t="s">
        <v>105</v>
      </c>
      <c r="B34" s="2" t="s">
        <v>8</v>
      </c>
      <c r="C34" s="1">
        <f>+C26+C28+C30+C32</f>
        <v>499</v>
      </c>
      <c r="D34" s="1">
        <f t="shared" ref="D34:F34" si="3">+D26+D28+D30+D32</f>
        <v>664</v>
      </c>
      <c r="E34" s="1">
        <f t="shared" si="3"/>
        <v>440</v>
      </c>
      <c r="F34" s="1">
        <f t="shared" si="3"/>
        <v>1603</v>
      </c>
      <c r="G34" s="105"/>
      <c r="H34" s="22"/>
    </row>
    <row r="35" spans="1:52" x14ac:dyDescent="0.25">
      <c r="A35" s="104"/>
      <c r="B35" s="2" t="s">
        <v>35</v>
      </c>
      <c r="C35" s="1">
        <f>+C27+C29+C31+C33</f>
        <v>1390</v>
      </c>
      <c r="D35" s="1">
        <f t="shared" ref="D35:F35" si="4">+D27+D29+D31+D33</f>
        <v>1979</v>
      </c>
      <c r="E35" s="1">
        <f t="shared" si="4"/>
        <v>1274</v>
      </c>
      <c r="F35" s="1">
        <f t="shared" si="4"/>
        <v>4643</v>
      </c>
      <c r="G35" s="105"/>
      <c r="H35" s="22"/>
    </row>
    <row r="36" spans="1:52" x14ac:dyDescent="0.25">
      <c r="A36" s="104"/>
      <c r="B36" s="2"/>
      <c r="C36" s="1"/>
      <c r="D36" s="1"/>
      <c r="E36" s="1"/>
      <c r="F36" s="2"/>
      <c r="G36" s="105"/>
      <c r="H36" s="22"/>
    </row>
    <row r="37" spans="1:52" ht="15.75" thickBot="1" x14ac:dyDescent="0.3">
      <c r="A37" s="19"/>
      <c r="B37" s="20"/>
      <c r="C37" s="20"/>
      <c r="D37" s="20"/>
      <c r="E37" s="20"/>
      <c r="F37" s="20"/>
    </row>
    <row r="38" spans="1:52" ht="15.75" thickTop="1" x14ac:dyDescent="0.25">
      <c r="A38" s="113" t="s">
        <v>75</v>
      </c>
      <c r="B38" s="113"/>
      <c r="C38" s="113"/>
      <c r="D38" s="113"/>
      <c r="E38" s="113"/>
      <c r="F38" s="113"/>
    </row>
    <row r="39" spans="1:52" x14ac:dyDescent="0.25">
      <c r="A39" s="113"/>
      <c r="B39" s="113"/>
      <c r="C39" s="113"/>
      <c r="D39" s="113"/>
      <c r="E39" s="113"/>
      <c r="F39" s="113"/>
    </row>
    <row r="40" spans="1:52" s="22" customFormat="1" x14ac:dyDescent="0.25">
      <c r="A40" s="15"/>
      <c r="B40" s="2"/>
    </row>
    <row r="41" spans="1:52" x14ac:dyDescent="0.25">
      <c r="A41" s="110" t="s">
        <v>76</v>
      </c>
      <c r="B41" s="110"/>
      <c r="C41" s="110"/>
      <c r="D41" s="110"/>
      <c r="E41" s="110"/>
      <c r="F41" s="4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x14ac:dyDescent="0.25">
      <c r="A42" s="110" t="s">
        <v>29</v>
      </c>
      <c r="B42" s="110"/>
      <c r="C42" s="110"/>
      <c r="D42" s="110"/>
      <c r="E42" s="110"/>
    </row>
    <row r="43" spans="1:52" x14ac:dyDescent="0.25">
      <c r="A43" s="110" t="s">
        <v>77</v>
      </c>
      <c r="B43" s="110"/>
      <c r="C43" s="110"/>
      <c r="D43" s="110"/>
      <c r="E43" s="110"/>
    </row>
    <row r="44" spans="1:52" x14ac:dyDescent="0.25">
      <c r="B44" s="116"/>
      <c r="C44" s="116"/>
      <c r="D44" s="116"/>
      <c r="E44" s="116"/>
      <c r="F44" s="42"/>
    </row>
    <row r="45" spans="1:52" ht="15.75" thickBot="1" x14ac:dyDescent="0.3">
      <c r="A45" s="10" t="s">
        <v>108</v>
      </c>
      <c r="B45" s="11" t="s">
        <v>71</v>
      </c>
      <c r="C45" s="11" t="s">
        <v>72</v>
      </c>
      <c r="D45" s="11" t="s">
        <v>73</v>
      </c>
      <c r="E45" s="11" t="s">
        <v>74</v>
      </c>
      <c r="F45" s="42"/>
    </row>
    <row r="46" spans="1:52" x14ac:dyDescent="0.25">
      <c r="A46" s="14" t="s">
        <v>33</v>
      </c>
      <c r="B46" s="25"/>
      <c r="C46" s="25"/>
      <c r="D46" s="25"/>
      <c r="E46" s="25"/>
      <c r="F46" s="42"/>
    </row>
    <row r="47" spans="1:52" x14ac:dyDescent="0.25">
      <c r="A47" s="15" t="s">
        <v>7</v>
      </c>
      <c r="B47" s="26">
        <v>3132997416.5599999</v>
      </c>
      <c r="C47" s="26">
        <v>3220010378.4299998</v>
      </c>
      <c r="D47" s="26">
        <v>2874628753.98</v>
      </c>
      <c r="E47" s="25">
        <f>SUM(B47:D47)</f>
        <v>9227636548.9699993</v>
      </c>
      <c r="F47" s="25"/>
      <c r="H47" s="2"/>
    </row>
    <row r="48" spans="1:52" x14ac:dyDescent="0.25">
      <c r="A48" s="15" t="s">
        <v>9</v>
      </c>
      <c r="B48" s="1">
        <v>524154924.14999998</v>
      </c>
      <c r="C48" s="1">
        <v>3537873113.4699998</v>
      </c>
      <c r="D48" s="1">
        <v>634402226.13999999</v>
      </c>
      <c r="E48" s="15">
        <f>SUM(B48:D48)</f>
        <v>4696430263.7600002</v>
      </c>
      <c r="F48" s="25"/>
      <c r="H48" s="2"/>
    </row>
    <row r="49" spans="1:8" x14ac:dyDescent="0.25">
      <c r="A49" s="15" t="s">
        <v>10</v>
      </c>
      <c r="B49" s="1">
        <v>361890864.19999999</v>
      </c>
      <c r="C49" s="1">
        <v>443808282.25999999</v>
      </c>
      <c r="D49" s="1">
        <v>3690806978.2800002</v>
      </c>
      <c r="E49" s="15">
        <f>SUM(B49:D49)</f>
        <v>4496506124.7399998</v>
      </c>
      <c r="F49" s="25"/>
      <c r="H49" s="2"/>
    </row>
    <row r="50" spans="1:8" x14ac:dyDescent="0.25">
      <c r="A50" s="29" t="s">
        <v>11</v>
      </c>
      <c r="B50" s="1">
        <v>329089000</v>
      </c>
      <c r="C50" s="1">
        <v>214119000</v>
      </c>
      <c r="D50" s="1">
        <v>257338000</v>
      </c>
      <c r="E50" s="15">
        <f>SUM(B50:D50)</f>
        <v>800546000</v>
      </c>
      <c r="F50" s="25"/>
      <c r="G50" s="77"/>
      <c r="H50" s="2"/>
    </row>
    <row r="51" spans="1:8" x14ac:dyDescent="0.25">
      <c r="A51" s="15" t="s">
        <v>38</v>
      </c>
      <c r="B51" s="1">
        <v>169334703.36831397</v>
      </c>
      <c r="C51" s="1">
        <v>269271803.94928604</v>
      </c>
      <c r="D51" s="1">
        <v>355596798.85720003</v>
      </c>
      <c r="E51" s="15">
        <f>SUM(B51:D51)</f>
        <v>794203306.17480004</v>
      </c>
      <c r="F51" s="25"/>
      <c r="H51" s="2"/>
    </row>
    <row r="52" spans="1:8" ht="15.75" thickBot="1" x14ac:dyDescent="0.3">
      <c r="A52" s="28" t="s">
        <v>16</v>
      </c>
      <c r="B52" s="28">
        <f>SUM(B47:B51)</f>
        <v>4517466908.2783136</v>
      </c>
      <c r="C52" s="28">
        <f>SUM(C47:C51)</f>
        <v>7685082578.1092863</v>
      </c>
      <c r="D52" s="28">
        <f>SUM(D47:D51)</f>
        <v>7812772757.2571993</v>
      </c>
      <c r="E52" s="28">
        <f>SUM(E47:E51)</f>
        <v>20015322243.644802</v>
      </c>
      <c r="F52" s="25"/>
    </row>
    <row r="53" spans="1:8" ht="15.75" thickTop="1" x14ac:dyDescent="0.25">
      <c r="A53" s="14" t="s">
        <v>37</v>
      </c>
      <c r="B53" s="15"/>
      <c r="C53" s="15"/>
      <c r="D53" s="15"/>
      <c r="E53" s="15"/>
      <c r="F53" s="42"/>
    </row>
    <row r="54" spans="1:8" x14ac:dyDescent="0.25">
      <c r="A54" s="15" t="s">
        <v>7</v>
      </c>
      <c r="B54" s="1">
        <v>2097081397.53</v>
      </c>
      <c r="C54" s="1">
        <v>3099426604.5999999</v>
      </c>
      <c r="D54" s="1">
        <v>1833785828.25</v>
      </c>
      <c r="E54" s="25">
        <f>SUM(B54:D54)</f>
        <v>7030293830.3800001</v>
      </c>
      <c r="F54" s="42"/>
    </row>
    <row r="55" spans="1:8" x14ac:dyDescent="0.25">
      <c r="A55" s="15" t="s">
        <v>9</v>
      </c>
      <c r="B55" s="1">
        <v>309078424</v>
      </c>
      <c r="C55" s="1">
        <v>496901814.44999999</v>
      </c>
      <c r="D55" s="1">
        <v>132385689.17</v>
      </c>
      <c r="E55" s="15">
        <f>SUM(B55:D55)</f>
        <v>938365927.62</v>
      </c>
      <c r="F55" s="42"/>
    </row>
    <row r="56" spans="1:8" x14ac:dyDescent="0.25">
      <c r="A56" s="15" t="s">
        <v>10</v>
      </c>
      <c r="B56" s="1">
        <v>434650581.22000003</v>
      </c>
      <c r="C56" s="1">
        <v>240080404.06999999</v>
      </c>
      <c r="D56" s="1">
        <v>183333559.61000001</v>
      </c>
      <c r="E56" s="15">
        <f>SUM(B56:D56)</f>
        <v>858064544.89999998</v>
      </c>
      <c r="F56" s="42"/>
    </row>
    <row r="57" spans="1:8" x14ac:dyDescent="0.25">
      <c r="A57" s="29" t="s">
        <v>11</v>
      </c>
      <c r="B57" s="1">
        <v>174789000</v>
      </c>
      <c r="C57" s="1">
        <v>275831000</v>
      </c>
      <c r="D57" s="1">
        <v>290989000</v>
      </c>
      <c r="E57" s="15">
        <f>SUM(B57:D57)</f>
        <v>741609000</v>
      </c>
      <c r="F57" s="42"/>
    </row>
    <row r="58" spans="1:8" x14ac:dyDescent="0.25">
      <c r="A58" s="15" t="s">
        <v>39</v>
      </c>
      <c r="B58" s="1">
        <v>125410674.76651517</v>
      </c>
      <c r="C58" s="1">
        <v>135517796.52906209</v>
      </c>
      <c r="D58" s="1">
        <v>185067505.26159251</v>
      </c>
      <c r="E58" s="15">
        <f>SUM(B58:D58)</f>
        <v>445995976.5571698</v>
      </c>
      <c r="F58" s="42"/>
    </row>
    <row r="59" spans="1:8" ht="15.75" thickBot="1" x14ac:dyDescent="0.3">
      <c r="A59" s="28" t="s">
        <v>16</v>
      </c>
      <c r="B59" s="28">
        <f>SUM(B54:B58)</f>
        <v>3141010077.5165153</v>
      </c>
      <c r="C59" s="28">
        <f>SUM(C54:C58)</f>
        <v>4247757619.6490622</v>
      </c>
      <c r="D59" s="28">
        <f>SUM(D54:D58)</f>
        <v>2625561582.2915926</v>
      </c>
      <c r="E59" s="28">
        <f>SUM(E54:E58)</f>
        <v>10014329279.457169</v>
      </c>
      <c r="F59" s="42"/>
    </row>
    <row r="60" spans="1:8" ht="15.75" thickTop="1" x14ac:dyDescent="0.25">
      <c r="A60" s="41" t="s">
        <v>75</v>
      </c>
      <c r="B60" s="2"/>
      <c r="C60" s="2"/>
      <c r="D60" s="2"/>
      <c r="E60" s="78"/>
      <c r="F60" s="42"/>
    </row>
    <row r="61" spans="1:8" x14ac:dyDescent="0.25">
      <c r="A61" s="41"/>
      <c r="B61" s="41"/>
      <c r="C61" s="41"/>
      <c r="D61" s="41"/>
      <c r="E61" s="41"/>
      <c r="F61" s="41"/>
    </row>
    <row r="62" spans="1:8" x14ac:dyDescent="0.25">
      <c r="B62" s="43"/>
      <c r="C62" s="43"/>
      <c r="D62" s="43"/>
      <c r="E62" s="43"/>
    </row>
    <row r="63" spans="1:8" x14ac:dyDescent="0.25">
      <c r="A63" s="109" t="s">
        <v>78</v>
      </c>
      <c r="B63" s="109"/>
      <c r="C63" s="109"/>
      <c r="D63" s="109"/>
      <c r="E63" s="109"/>
    </row>
    <row r="64" spans="1:8" x14ac:dyDescent="0.25">
      <c r="A64" s="110" t="s">
        <v>30</v>
      </c>
      <c r="B64" s="110"/>
      <c r="C64" s="110"/>
      <c r="D64" s="110"/>
      <c r="E64" s="110"/>
    </row>
    <row r="65" spans="1:6" x14ac:dyDescent="0.25">
      <c r="A65" s="110" t="s">
        <v>77</v>
      </c>
      <c r="B65" s="110"/>
      <c r="C65" s="110"/>
      <c r="D65" s="110"/>
      <c r="E65" s="110"/>
    </row>
    <row r="66" spans="1:6" x14ac:dyDescent="0.25">
      <c r="B66" s="115"/>
      <c r="C66" s="115"/>
      <c r="D66" s="115"/>
      <c r="E66" s="115"/>
    </row>
    <row r="67" spans="1:6" ht="15.75" thickBot="1" x14ac:dyDescent="0.3">
      <c r="A67" s="24" t="s">
        <v>17</v>
      </c>
      <c r="B67" s="31" t="s">
        <v>71</v>
      </c>
      <c r="C67" s="31" t="s">
        <v>72</v>
      </c>
      <c r="D67" s="31" t="s">
        <v>73</v>
      </c>
      <c r="E67" s="31" t="s">
        <v>74</v>
      </c>
    </row>
    <row r="68" spans="1:6" x14ac:dyDescent="0.25">
      <c r="A68" s="32" t="s">
        <v>40</v>
      </c>
    </row>
    <row r="69" spans="1:6" x14ac:dyDescent="0.25">
      <c r="A69" s="33" t="s">
        <v>79</v>
      </c>
      <c r="E69" s="33"/>
    </row>
    <row r="70" spans="1:6" x14ac:dyDescent="0.25">
      <c r="A70" s="33" t="s">
        <v>100</v>
      </c>
      <c r="E70" s="33"/>
    </row>
    <row r="71" spans="1:6" x14ac:dyDescent="0.25">
      <c r="A71" s="33" t="s">
        <v>18</v>
      </c>
      <c r="B71" s="4">
        <v>204434957.52486214</v>
      </c>
      <c r="C71" s="4">
        <v>176486584.22755316</v>
      </c>
      <c r="D71" s="4">
        <v>141870547.63230145</v>
      </c>
      <c r="E71" s="33">
        <f>+SUM(B71:D71)</f>
        <v>522792089.38471675</v>
      </c>
    </row>
    <row r="72" spans="1:6" x14ac:dyDescent="0.25">
      <c r="A72" s="33" t="s">
        <v>19</v>
      </c>
      <c r="B72" s="4">
        <v>26516129.017726697</v>
      </c>
      <c r="C72" s="4">
        <v>30161989.15527837</v>
      </c>
      <c r="D72" s="4">
        <v>24265788.946049143</v>
      </c>
      <c r="E72" s="33">
        <f t="shared" ref="E72:E77" si="5">+SUM(B72:D72)</f>
        <v>80943907.119054213</v>
      </c>
      <c r="F72" s="43"/>
    </row>
    <row r="73" spans="1:6" x14ac:dyDescent="0.25">
      <c r="A73" s="48" t="s">
        <v>20</v>
      </c>
      <c r="B73" s="34">
        <v>3113610.6584512205</v>
      </c>
      <c r="C73" s="34">
        <v>3407119.9502427452</v>
      </c>
      <c r="D73" s="34">
        <v>1873704.5461230041</v>
      </c>
      <c r="E73" s="33">
        <f t="shared" si="5"/>
        <v>8394435.1548169702</v>
      </c>
    </row>
    <row r="74" spans="1:6" x14ac:dyDescent="0.25">
      <c r="A74" s="33" t="s">
        <v>21</v>
      </c>
      <c r="B74" s="34">
        <v>1953668.536512648</v>
      </c>
      <c r="C74" s="34">
        <v>1551518.945807456</v>
      </c>
      <c r="D74" s="34">
        <v>9754496.0555264316</v>
      </c>
      <c r="E74" s="33">
        <f t="shared" si="5"/>
        <v>13259683.537846535</v>
      </c>
    </row>
    <row r="75" spans="1:6" x14ac:dyDescent="0.25">
      <c r="A75" s="82" t="s">
        <v>101</v>
      </c>
      <c r="E75" s="33"/>
    </row>
    <row r="76" spans="1:6" x14ac:dyDescent="0.25">
      <c r="A76" s="103" t="s">
        <v>82</v>
      </c>
      <c r="B76" s="34">
        <v>86511034.963399991</v>
      </c>
      <c r="C76" s="34">
        <v>148056212.85779995</v>
      </c>
      <c r="D76" s="34">
        <v>149116532.76800001</v>
      </c>
      <c r="E76" s="33">
        <f t="shared" si="5"/>
        <v>383683780.58919996</v>
      </c>
    </row>
    <row r="77" spans="1:6" x14ac:dyDescent="0.25">
      <c r="A77" s="33" t="s">
        <v>102</v>
      </c>
      <c r="B77" s="34">
        <v>5276174121.4379997</v>
      </c>
      <c r="C77" s="34">
        <v>4413427940.3600016</v>
      </c>
      <c r="D77" s="34">
        <v>5307143253.9100008</v>
      </c>
      <c r="E77" s="33">
        <f t="shared" si="5"/>
        <v>14996745315.708</v>
      </c>
      <c r="F77" s="43"/>
    </row>
    <row r="78" spans="1:6" x14ac:dyDescent="0.25">
      <c r="A78" s="83" t="s">
        <v>33</v>
      </c>
      <c r="B78" s="34"/>
      <c r="C78" s="34"/>
      <c r="D78" s="34"/>
      <c r="E78" s="33"/>
      <c r="F78" s="43"/>
    </row>
    <row r="79" spans="1:6" x14ac:dyDescent="0.25">
      <c r="A79" s="83" t="s">
        <v>103</v>
      </c>
      <c r="B79" s="34"/>
      <c r="C79" s="34"/>
      <c r="D79" s="34"/>
      <c r="E79" s="33"/>
      <c r="F79" s="43"/>
    </row>
    <row r="80" spans="1:6" x14ac:dyDescent="0.25">
      <c r="A80" s="33"/>
      <c r="B80" s="34"/>
      <c r="C80" s="34"/>
      <c r="D80" s="34"/>
      <c r="E80" s="33"/>
      <c r="F80" s="43"/>
    </row>
    <row r="81" spans="1:9" ht="15.75" thickBot="1" x14ac:dyDescent="0.3">
      <c r="A81" s="19" t="s">
        <v>16</v>
      </c>
      <c r="B81" s="35">
        <f>+SUM(B71:B74,B76:B77)</f>
        <v>5598703522.1389523</v>
      </c>
      <c r="C81" s="35">
        <f t="shared" ref="C81:E81" si="6">+SUM(C71:C74,C76:C77)</f>
        <v>4773091365.4966831</v>
      </c>
      <c r="D81" s="35">
        <f t="shared" si="6"/>
        <v>5634024323.8580008</v>
      </c>
      <c r="E81" s="35">
        <f t="shared" si="6"/>
        <v>16005819211.493635</v>
      </c>
      <c r="F81" s="2"/>
    </row>
    <row r="82" spans="1:9" ht="15.75" thickTop="1" x14ac:dyDescent="0.25">
      <c r="A82" s="15" t="s">
        <v>41</v>
      </c>
      <c r="B82" s="2"/>
      <c r="C82" s="2"/>
      <c r="D82" s="2"/>
      <c r="E82" s="2"/>
    </row>
    <row r="83" spans="1:9" x14ac:dyDescent="0.25">
      <c r="A83" s="113" t="s">
        <v>58</v>
      </c>
      <c r="B83" s="113"/>
      <c r="C83" s="113"/>
      <c r="D83" s="113"/>
      <c r="E83" s="113"/>
      <c r="F83" s="113"/>
    </row>
    <row r="84" spans="1:9" x14ac:dyDescent="0.25">
      <c r="A84" s="2"/>
    </row>
    <row r="85" spans="1:9" x14ac:dyDescent="0.25">
      <c r="A85" s="15"/>
      <c r="B85" s="43"/>
      <c r="C85" s="43"/>
      <c r="D85" s="43"/>
    </row>
    <row r="86" spans="1:9" x14ac:dyDescent="0.25">
      <c r="A86" s="108" t="s">
        <v>86</v>
      </c>
      <c r="B86" s="108"/>
      <c r="C86" s="108"/>
      <c r="D86" s="108"/>
      <c r="E86" s="108"/>
      <c r="F86" s="3"/>
    </row>
    <row r="87" spans="1:9" x14ac:dyDescent="0.25">
      <c r="A87" s="108" t="s">
        <v>23</v>
      </c>
      <c r="B87" s="108"/>
      <c r="C87" s="108"/>
      <c r="D87" s="108"/>
      <c r="E87" s="108"/>
      <c r="F87" s="3"/>
    </row>
    <row r="88" spans="1:9" x14ac:dyDescent="0.25">
      <c r="A88" s="108" t="s">
        <v>77</v>
      </c>
      <c r="B88" s="108"/>
      <c r="C88" s="108"/>
      <c r="D88" s="108"/>
      <c r="E88" s="108"/>
      <c r="F88" s="3"/>
    </row>
    <row r="89" spans="1:9" x14ac:dyDescent="0.25">
      <c r="A89" s="33"/>
      <c r="B89" s="33"/>
      <c r="C89" s="33"/>
      <c r="D89" s="33"/>
      <c r="E89" s="33"/>
      <c r="F89" s="3"/>
    </row>
    <row r="90" spans="1:9" ht="15.75" thickBot="1" x14ac:dyDescent="0.3">
      <c r="A90" s="50" t="s">
        <v>17</v>
      </c>
      <c r="B90" s="50" t="s">
        <v>71</v>
      </c>
      <c r="C90" s="50" t="s">
        <v>72</v>
      </c>
      <c r="D90" s="50" t="s">
        <v>73</v>
      </c>
      <c r="E90" s="50" t="s">
        <v>74</v>
      </c>
      <c r="F90" s="3"/>
    </row>
    <row r="91" spans="1:9" x14ac:dyDescent="0.25">
      <c r="A91" s="33"/>
      <c r="B91" s="33"/>
      <c r="C91" s="33"/>
      <c r="D91" s="33"/>
      <c r="E91" s="33"/>
      <c r="F91" s="3"/>
    </row>
    <row r="92" spans="1:9" x14ac:dyDescent="0.25">
      <c r="A92" s="33" t="s">
        <v>54</v>
      </c>
      <c r="B92" s="33">
        <v>31172097175.947857</v>
      </c>
      <c r="C92" s="33">
        <v>32320947592.058907</v>
      </c>
      <c r="D92" s="33">
        <v>34189147693.002228</v>
      </c>
      <c r="E92" s="33">
        <f>+B92</f>
        <v>31172097175.947857</v>
      </c>
      <c r="F92" s="3"/>
      <c r="G92" s="77" t="s">
        <v>67</v>
      </c>
    </row>
    <row r="93" spans="1:9" x14ac:dyDescent="0.25">
      <c r="A93" s="33" t="s">
        <v>25</v>
      </c>
      <c r="B93" s="33">
        <v>6747553938.25</v>
      </c>
      <c r="C93" s="33">
        <v>6641291466.4399996</v>
      </c>
      <c r="D93" s="33">
        <v>10084639125.029999</v>
      </c>
      <c r="E93" s="33">
        <f>SUM(B93:D93)</f>
        <v>23473484529.719997</v>
      </c>
      <c r="F93" s="33"/>
      <c r="G93" s="52">
        <v>3634077721.25</v>
      </c>
      <c r="H93" s="52">
        <v>9687249664.8700008</v>
      </c>
      <c r="I93" s="52">
        <v>7038680926.6099997</v>
      </c>
    </row>
    <row r="94" spans="1:9" x14ac:dyDescent="0.25">
      <c r="A94" s="33" t="s">
        <v>26</v>
      </c>
      <c r="B94" s="33">
        <v>37919651114.197861</v>
      </c>
      <c r="C94" s="33">
        <v>38962239058.498909</v>
      </c>
      <c r="D94" s="33">
        <v>44273786818.032227</v>
      </c>
      <c r="E94" s="33">
        <f>+E92+E93</f>
        <v>54645581705.667854</v>
      </c>
      <c r="F94" s="33"/>
    </row>
    <row r="95" spans="1:9" x14ac:dyDescent="0.25">
      <c r="A95" s="33" t="s">
        <v>27</v>
      </c>
      <c r="B95" s="33">
        <v>5598703522.1389523</v>
      </c>
      <c r="C95" s="33">
        <v>4773091365.4966831</v>
      </c>
      <c r="D95" s="33">
        <v>5634024323.8580008</v>
      </c>
      <c r="E95" s="33">
        <f>SUM(B95:D95)</f>
        <v>16005819211.493637</v>
      </c>
      <c r="F95" s="33"/>
    </row>
    <row r="96" spans="1:9" x14ac:dyDescent="0.25">
      <c r="A96" s="33" t="s">
        <v>28</v>
      </c>
      <c r="B96" s="33">
        <v>32320947592.058907</v>
      </c>
      <c r="C96" s="33">
        <v>34189147693.002228</v>
      </c>
      <c r="D96" s="33">
        <v>38639762494.174225</v>
      </c>
      <c r="E96" s="33">
        <f>+E94-E95</f>
        <v>38639762494.174217</v>
      </c>
      <c r="F96" s="3"/>
    </row>
    <row r="97" spans="1:6" ht="15.75" thickBot="1" x14ac:dyDescent="0.3">
      <c r="A97" s="28"/>
      <c r="B97" s="28"/>
      <c r="C97" s="28"/>
      <c r="D97" s="28"/>
      <c r="E97" s="28"/>
      <c r="F97" s="3"/>
    </row>
    <row r="98" spans="1:6" ht="15.75" thickTop="1" x14ac:dyDescent="0.25">
      <c r="A98" s="117" t="s">
        <v>85</v>
      </c>
      <c r="B98" s="117"/>
      <c r="C98" s="117"/>
      <c r="D98" s="117"/>
      <c r="E98" s="117"/>
      <c r="F98" s="117"/>
    </row>
    <row r="99" spans="1:6" x14ac:dyDescent="0.25">
      <c r="A99" s="117"/>
      <c r="B99" s="117"/>
      <c r="C99" s="117"/>
      <c r="D99" s="117"/>
      <c r="E99" s="117"/>
      <c r="F99" s="117"/>
    </row>
    <row r="101" spans="1:6" x14ac:dyDescent="0.25">
      <c r="A101" s="3" t="s">
        <v>106</v>
      </c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21">
    <mergeCell ref="A88:E88"/>
    <mergeCell ref="A98:F98"/>
    <mergeCell ref="A99:F99"/>
    <mergeCell ref="A64:E64"/>
    <mergeCell ref="A65:E65"/>
    <mergeCell ref="B66:E66"/>
    <mergeCell ref="A83:F83"/>
    <mergeCell ref="A86:E86"/>
    <mergeCell ref="A87:E87"/>
    <mergeCell ref="A63:E63"/>
    <mergeCell ref="A1:F1"/>
    <mergeCell ref="A8:F8"/>
    <mergeCell ref="A9:F9"/>
    <mergeCell ref="A20:A21"/>
    <mergeCell ref="A32:A33"/>
    <mergeCell ref="A38:F38"/>
    <mergeCell ref="A39:F39"/>
    <mergeCell ref="A41:E41"/>
    <mergeCell ref="A42:E42"/>
    <mergeCell ref="A43:E43"/>
    <mergeCell ref="B44:E4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A79" workbookViewId="0">
      <selection activeCell="B106" sqref="B106"/>
    </sheetView>
  </sheetViews>
  <sheetFormatPr baseColWidth="10" defaultColWidth="11.42578125" defaultRowHeight="15" x14ac:dyDescent="0.25"/>
  <cols>
    <col min="1" max="1" width="64.85546875" style="3" customWidth="1"/>
    <col min="2" max="2" width="19.28515625" style="4" customWidth="1"/>
    <col min="3" max="5" width="16.28515625" style="4" bestFit="1" customWidth="1"/>
    <col min="6" max="6" width="12.140625" style="4" customWidth="1"/>
    <col min="7" max="7" width="16.42578125" style="4" bestFit="1" customWidth="1"/>
    <col min="8" max="8" width="14.140625" style="4" bestFit="1" customWidth="1"/>
    <col min="9" max="9" width="15.140625" style="4" bestFit="1" customWidth="1"/>
    <col min="10" max="10" width="17.85546875" style="4" bestFit="1" customWidth="1"/>
    <col min="11" max="256" width="11.42578125" style="4"/>
    <col min="257" max="257" width="56.7109375" style="4" customWidth="1"/>
    <col min="258" max="258" width="15.85546875" style="4" customWidth="1"/>
    <col min="259" max="261" width="16.28515625" style="4" bestFit="1" customWidth="1"/>
    <col min="262" max="262" width="12.140625" style="4" customWidth="1"/>
    <col min="263" max="263" width="16.42578125" style="4" bestFit="1" customWidth="1"/>
    <col min="264" max="265" width="11.42578125" style="4"/>
    <col min="266" max="266" width="17.85546875" style="4" bestFit="1" customWidth="1"/>
    <col min="267" max="512" width="11.42578125" style="4"/>
    <col min="513" max="513" width="56.7109375" style="4" customWidth="1"/>
    <col min="514" max="514" width="15.85546875" style="4" customWidth="1"/>
    <col min="515" max="517" width="16.28515625" style="4" bestFit="1" customWidth="1"/>
    <col min="518" max="518" width="12.140625" style="4" customWidth="1"/>
    <col min="519" max="519" width="16.42578125" style="4" bestFit="1" customWidth="1"/>
    <col min="520" max="521" width="11.42578125" style="4"/>
    <col min="522" max="522" width="17.85546875" style="4" bestFit="1" customWidth="1"/>
    <col min="523" max="768" width="11.42578125" style="4"/>
    <col min="769" max="769" width="56.7109375" style="4" customWidth="1"/>
    <col min="770" max="770" width="15.85546875" style="4" customWidth="1"/>
    <col min="771" max="773" width="16.28515625" style="4" bestFit="1" customWidth="1"/>
    <col min="774" max="774" width="12.140625" style="4" customWidth="1"/>
    <col min="775" max="775" width="16.42578125" style="4" bestFit="1" customWidth="1"/>
    <col min="776" max="777" width="11.42578125" style="4"/>
    <col min="778" max="778" width="17.85546875" style="4" bestFit="1" customWidth="1"/>
    <col min="779" max="1024" width="11.42578125" style="4"/>
    <col min="1025" max="1025" width="56.7109375" style="4" customWidth="1"/>
    <col min="1026" max="1026" width="15.85546875" style="4" customWidth="1"/>
    <col min="1027" max="1029" width="16.28515625" style="4" bestFit="1" customWidth="1"/>
    <col min="1030" max="1030" width="12.140625" style="4" customWidth="1"/>
    <col min="1031" max="1031" width="16.42578125" style="4" bestFit="1" customWidth="1"/>
    <col min="1032" max="1033" width="11.42578125" style="4"/>
    <col min="1034" max="1034" width="17.85546875" style="4" bestFit="1" customWidth="1"/>
    <col min="1035" max="1280" width="11.42578125" style="4"/>
    <col min="1281" max="1281" width="56.7109375" style="4" customWidth="1"/>
    <col min="1282" max="1282" width="15.85546875" style="4" customWidth="1"/>
    <col min="1283" max="1285" width="16.28515625" style="4" bestFit="1" customWidth="1"/>
    <col min="1286" max="1286" width="12.140625" style="4" customWidth="1"/>
    <col min="1287" max="1287" width="16.42578125" style="4" bestFit="1" customWidth="1"/>
    <col min="1288" max="1289" width="11.42578125" style="4"/>
    <col min="1290" max="1290" width="17.85546875" style="4" bestFit="1" customWidth="1"/>
    <col min="1291" max="1536" width="11.42578125" style="4"/>
    <col min="1537" max="1537" width="56.7109375" style="4" customWidth="1"/>
    <col min="1538" max="1538" width="15.85546875" style="4" customWidth="1"/>
    <col min="1539" max="1541" width="16.28515625" style="4" bestFit="1" customWidth="1"/>
    <col min="1542" max="1542" width="12.140625" style="4" customWidth="1"/>
    <col min="1543" max="1543" width="16.42578125" style="4" bestFit="1" customWidth="1"/>
    <col min="1544" max="1545" width="11.42578125" style="4"/>
    <col min="1546" max="1546" width="17.85546875" style="4" bestFit="1" customWidth="1"/>
    <col min="1547" max="1792" width="11.42578125" style="4"/>
    <col min="1793" max="1793" width="56.7109375" style="4" customWidth="1"/>
    <col min="1794" max="1794" width="15.85546875" style="4" customWidth="1"/>
    <col min="1795" max="1797" width="16.28515625" style="4" bestFit="1" customWidth="1"/>
    <col min="1798" max="1798" width="12.140625" style="4" customWidth="1"/>
    <col min="1799" max="1799" width="16.42578125" style="4" bestFit="1" customWidth="1"/>
    <col min="1800" max="1801" width="11.42578125" style="4"/>
    <col min="1802" max="1802" width="17.85546875" style="4" bestFit="1" customWidth="1"/>
    <col min="1803" max="2048" width="11.42578125" style="4"/>
    <col min="2049" max="2049" width="56.7109375" style="4" customWidth="1"/>
    <col min="2050" max="2050" width="15.85546875" style="4" customWidth="1"/>
    <col min="2051" max="2053" width="16.28515625" style="4" bestFit="1" customWidth="1"/>
    <col min="2054" max="2054" width="12.140625" style="4" customWidth="1"/>
    <col min="2055" max="2055" width="16.42578125" style="4" bestFit="1" customWidth="1"/>
    <col min="2056" max="2057" width="11.42578125" style="4"/>
    <col min="2058" max="2058" width="17.85546875" style="4" bestFit="1" customWidth="1"/>
    <col min="2059" max="2304" width="11.42578125" style="4"/>
    <col min="2305" max="2305" width="56.7109375" style="4" customWidth="1"/>
    <col min="2306" max="2306" width="15.85546875" style="4" customWidth="1"/>
    <col min="2307" max="2309" width="16.28515625" style="4" bestFit="1" customWidth="1"/>
    <col min="2310" max="2310" width="12.140625" style="4" customWidth="1"/>
    <col min="2311" max="2311" width="16.42578125" style="4" bestFit="1" customWidth="1"/>
    <col min="2312" max="2313" width="11.42578125" style="4"/>
    <col min="2314" max="2314" width="17.85546875" style="4" bestFit="1" customWidth="1"/>
    <col min="2315" max="2560" width="11.42578125" style="4"/>
    <col min="2561" max="2561" width="56.7109375" style="4" customWidth="1"/>
    <col min="2562" max="2562" width="15.85546875" style="4" customWidth="1"/>
    <col min="2563" max="2565" width="16.28515625" style="4" bestFit="1" customWidth="1"/>
    <col min="2566" max="2566" width="12.140625" style="4" customWidth="1"/>
    <col min="2567" max="2567" width="16.42578125" style="4" bestFit="1" customWidth="1"/>
    <col min="2568" max="2569" width="11.42578125" style="4"/>
    <col min="2570" max="2570" width="17.85546875" style="4" bestFit="1" customWidth="1"/>
    <col min="2571" max="2816" width="11.42578125" style="4"/>
    <col min="2817" max="2817" width="56.7109375" style="4" customWidth="1"/>
    <col min="2818" max="2818" width="15.85546875" style="4" customWidth="1"/>
    <col min="2819" max="2821" width="16.28515625" style="4" bestFit="1" customWidth="1"/>
    <col min="2822" max="2822" width="12.140625" style="4" customWidth="1"/>
    <col min="2823" max="2823" width="16.42578125" style="4" bestFit="1" customWidth="1"/>
    <col min="2824" max="2825" width="11.42578125" style="4"/>
    <col min="2826" max="2826" width="17.85546875" style="4" bestFit="1" customWidth="1"/>
    <col min="2827" max="3072" width="11.42578125" style="4"/>
    <col min="3073" max="3073" width="56.7109375" style="4" customWidth="1"/>
    <col min="3074" max="3074" width="15.85546875" style="4" customWidth="1"/>
    <col min="3075" max="3077" width="16.28515625" style="4" bestFit="1" customWidth="1"/>
    <col min="3078" max="3078" width="12.140625" style="4" customWidth="1"/>
    <col min="3079" max="3079" width="16.42578125" style="4" bestFit="1" customWidth="1"/>
    <col min="3080" max="3081" width="11.42578125" style="4"/>
    <col min="3082" max="3082" width="17.85546875" style="4" bestFit="1" customWidth="1"/>
    <col min="3083" max="3328" width="11.42578125" style="4"/>
    <col min="3329" max="3329" width="56.7109375" style="4" customWidth="1"/>
    <col min="3330" max="3330" width="15.85546875" style="4" customWidth="1"/>
    <col min="3331" max="3333" width="16.28515625" style="4" bestFit="1" customWidth="1"/>
    <col min="3334" max="3334" width="12.140625" style="4" customWidth="1"/>
    <col min="3335" max="3335" width="16.42578125" style="4" bestFit="1" customWidth="1"/>
    <col min="3336" max="3337" width="11.42578125" style="4"/>
    <col min="3338" max="3338" width="17.85546875" style="4" bestFit="1" customWidth="1"/>
    <col min="3339" max="3584" width="11.42578125" style="4"/>
    <col min="3585" max="3585" width="56.7109375" style="4" customWidth="1"/>
    <col min="3586" max="3586" width="15.85546875" style="4" customWidth="1"/>
    <col min="3587" max="3589" width="16.28515625" style="4" bestFit="1" customWidth="1"/>
    <col min="3590" max="3590" width="12.140625" style="4" customWidth="1"/>
    <col min="3591" max="3591" width="16.42578125" style="4" bestFit="1" customWidth="1"/>
    <col min="3592" max="3593" width="11.42578125" style="4"/>
    <col min="3594" max="3594" width="17.85546875" style="4" bestFit="1" customWidth="1"/>
    <col min="3595" max="3840" width="11.42578125" style="4"/>
    <col min="3841" max="3841" width="56.7109375" style="4" customWidth="1"/>
    <col min="3842" max="3842" width="15.85546875" style="4" customWidth="1"/>
    <col min="3843" max="3845" width="16.28515625" style="4" bestFit="1" customWidth="1"/>
    <col min="3846" max="3846" width="12.140625" style="4" customWidth="1"/>
    <col min="3847" max="3847" width="16.42578125" style="4" bestFit="1" customWidth="1"/>
    <col min="3848" max="3849" width="11.42578125" style="4"/>
    <col min="3850" max="3850" width="17.85546875" style="4" bestFit="1" customWidth="1"/>
    <col min="3851" max="4096" width="11.42578125" style="4"/>
    <col min="4097" max="4097" width="56.7109375" style="4" customWidth="1"/>
    <col min="4098" max="4098" width="15.85546875" style="4" customWidth="1"/>
    <col min="4099" max="4101" width="16.28515625" style="4" bestFit="1" customWidth="1"/>
    <col min="4102" max="4102" width="12.140625" style="4" customWidth="1"/>
    <col min="4103" max="4103" width="16.42578125" style="4" bestFit="1" customWidth="1"/>
    <col min="4104" max="4105" width="11.42578125" style="4"/>
    <col min="4106" max="4106" width="17.85546875" style="4" bestFit="1" customWidth="1"/>
    <col min="4107" max="4352" width="11.42578125" style="4"/>
    <col min="4353" max="4353" width="56.7109375" style="4" customWidth="1"/>
    <col min="4354" max="4354" width="15.85546875" style="4" customWidth="1"/>
    <col min="4355" max="4357" width="16.28515625" style="4" bestFit="1" customWidth="1"/>
    <col min="4358" max="4358" width="12.140625" style="4" customWidth="1"/>
    <col min="4359" max="4359" width="16.42578125" style="4" bestFit="1" customWidth="1"/>
    <col min="4360" max="4361" width="11.42578125" style="4"/>
    <col min="4362" max="4362" width="17.85546875" style="4" bestFit="1" customWidth="1"/>
    <col min="4363" max="4608" width="11.42578125" style="4"/>
    <col min="4609" max="4609" width="56.7109375" style="4" customWidth="1"/>
    <col min="4610" max="4610" width="15.85546875" style="4" customWidth="1"/>
    <col min="4611" max="4613" width="16.28515625" style="4" bestFit="1" customWidth="1"/>
    <col min="4614" max="4614" width="12.140625" style="4" customWidth="1"/>
    <col min="4615" max="4615" width="16.42578125" style="4" bestFit="1" customWidth="1"/>
    <col min="4616" max="4617" width="11.42578125" style="4"/>
    <col min="4618" max="4618" width="17.85546875" style="4" bestFit="1" customWidth="1"/>
    <col min="4619" max="4864" width="11.42578125" style="4"/>
    <col min="4865" max="4865" width="56.7109375" style="4" customWidth="1"/>
    <col min="4866" max="4866" width="15.85546875" style="4" customWidth="1"/>
    <col min="4867" max="4869" width="16.28515625" style="4" bestFit="1" customWidth="1"/>
    <col min="4870" max="4870" width="12.140625" style="4" customWidth="1"/>
    <col min="4871" max="4871" width="16.42578125" style="4" bestFit="1" customWidth="1"/>
    <col min="4872" max="4873" width="11.42578125" style="4"/>
    <col min="4874" max="4874" width="17.85546875" style="4" bestFit="1" customWidth="1"/>
    <col min="4875" max="5120" width="11.42578125" style="4"/>
    <col min="5121" max="5121" width="56.7109375" style="4" customWidth="1"/>
    <col min="5122" max="5122" width="15.85546875" style="4" customWidth="1"/>
    <col min="5123" max="5125" width="16.28515625" style="4" bestFit="1" customWidth="1"/>
    <col min="5126" max="5126" width="12.140625" style="4" customWidth="1"/>
    <col min="5127" max="5127" width="16.42578125" style="4" bestFit="1" customWidth="1"/>
    <col min="5128" max="5129" width="11.42578125" style="4"/>
    <col min="5130" max="5130" width="17.85546875" style="4" bestFit="1" customWidth="1"/>
    <col min="5131" max="5376" width="11.42578125" style="4"/>
    <col min="5377" max="5377" width="56.7109375" style="4" customWidth="1"/>
    <col min="5378" max="5378" width="15.85546875" style="4" customWidth="1"/>
    <col min="5379" max="5381" width="16.28515625" style="4" bestFit="1" customWidth="1"/>
    <col min="5382" max="5382" width="12.140625" style="4" customWidth="1"/>
    <col min="5383" max="5383" width="16.42578125" style="4" bestFit="1" customWidth="1"/>
    <col min="5384" max="5385" width="11.42578125" style="4"/>
    <col min="5386" max="5386" width="17.85546875" style="4" bestFit="1" customWidth="1"/>
    <col min="5387" max="5632" width="11.42578125" style="4"/>
    <col min="5633" max="5633" width="56.7109375" style="4" customWidth="1"/>
    <col min="5634" max="5634" width="15.85546875" style="4" customWidth="1"/>
    <col min="5635" max="5637" width="16.28515625" style="4" bestFit="1" customWidth="1"/>
    <col min="5638" max="5638" width="12.140625" style="4" customWidth="1"/>
    <col min="5639" max="5639" width="16.42578125" style="4" bestFit="1" customWidth="1"/>
    <col min="5640" max="5641" width="11.42578125" style="4"/>
    <col min="5642" max="5642" width="17.85546875" style="4" bestFit="1" customWidth="1"/>
    <col min="5643" max="5888" width="11.42578125" style="4"/>
    <col min="5889" max="5889" width="56.7109375" style="4" customWidth="1"/>
    <col min="5890" max="5890" width="15.85546875" style="4" customWidth="1"/>
    <col min="5891" max="5893" width="16.28515625" style="4" bestFit="1" customWidth="1"/>
    <col min="5894" max="5894" width="12.140625" style="4" customWidth="1"/>
    <col min="5895" max="5895" width="16.42578125" style="4" bestFit="1" customWidth="1"/>
    <col min="5896" max="5897" width="11.42578125" style="4"/>
    <col min="5898" max="5898" width="17.85546875" style="4" bestFit="1" customWidth="1"/>
    <col min="5899" max="6144" width="11.42578125" style="4"/>
    <col min="6145" max="6145" width="56.7109375" style="4" customWidth="1"/>
    <col min="6146" max="6146" width="15.85546875" style="4" customWidth="1"/>
    <col min="6147" max="6149" width="16.28515625" style="4" bestFit="1" customWidth="1"/>
    <col min="6150" max="6150" width="12.140625" style="4" customWidth="1"/>
    <col min="6151" max="6151" width="16.42578125" style="4" bestFit="1" customWidth="1"/>
    <col min="6152" max="6153" width="11.42578125" style="4"/>
    <col min="6154" max="6154" width="17.85546875" style="4" bestFit="1" customWidth="1"/>
    <col min="6155" max="6400" width="11.42578125" style="4"/>
    <col min="6401" max="6401" width="56.7109375" style="4" customWidth="1"/>
    <col min="6402" max="6402" width="15.85546875" style="4" customWidth="1"/>
    <col min="6403" max="6405" width="16.28515625" style="4" bestFit="1" customWidth="1"/>
    <col min="6406" max="6406" width="12.140625" style="4" customWidth="1"/>
    <col min="6407" max="6407" width="16.42578125" style="4" bestFit="1" customWidth="1"/>
    <col min="6408" max="6409" width="11.42578125" style="4"/>
    <col min="6410" max="6410" width="17.85546875" style="4" bestFit="1" customWidth="1"/>
    <col min="6411" max="6656" width="11.42578125" style="4"/>
    <col min="6657" max="6657" width="56.7109375" style="4" customWidth="1"/>
    <col min="6658" max="6658" width="15.85546875" style="4" customWidth="1"/>
    <col min="6659" max="6661" width="16.28515625" style="4" bestFit="1" customWidth="1"/>
    <col min="6662" max="6662" width="12.140625" style="4" customWidth="1"/>
    <col min="6663" max="6663" width="16.42578125" style="4" bestFit="1" customWidth="1"/>
    <col min="6664" max="6665" width="11.42578125" style="4"/>
    <col min="6666" max="6666" width="17.85546875" style="4" bestFit="1" customWidth="1"/>
    <col min="6667" max="6912" width="11.42578125" style="4"/>
    <col min="6913" max="6913" width="56.7109375" style="4" customWidth="1"/>
    <col min="6914" max="6914" width="15.85546875" style="4" customWidth="1"/>
    <col min="6915" max="6917" width="16.28515625" style="4" bestFit="1" customWidth="1"/>
    <col min="6918" max="6918" width="12.140625" style="4" customWidth="1"/>
    <col min="6919" max="6919" width="16.42578125" style="4" bestFit="1" customWidth="1"/>
    <col min="6920" max="6921" width="11.42578125" style="4"/>
    <col min="6922" max="6922" width="17.85546875" style="4" bestFit="1" customWidth="1"/>
    <col min="6923" max="7168" width="11.42578125" style="4"/>
    <col min="7169" max="7169" width="56.7109375" style="4" customWidth="1"/>
    <col min="7170" max="7170" width="15.85546875" style="4" customWidth="1"/>
    <col min="7171" max="7173" width="16.28515625" style="4" bestFit="1" customWidth="1"/>
    <col min="7174" max="7174" width="12.140625" style="4" customWidth="1"/>
    <col min="7175" max="7175" width="16.42578125" style="4" bestFit="1" customWidth="1"/>
    <col min="7176" max="7177" width="11.42578125" style="4"/>
    <col min="7178" max="7178" width="17.85546875" style="4" bestFit="1" customWidth="1"/>
    <col min="7179" max="7424" width="11.42578125" style="4"/>
    <col min="7425" max="7425" width="56.7109375" style="4" customWidth="1"/>
    <col min="7426" max="7426" width="15.85546875" style="4" customWidth="1"/>
    <col min="7427" max="7429" width="16.28515625" style="4" bestFit="1" customWidth="1"/>
    <col min="7430" max="7430" width="12.140625" style="4" customWidth="1"/>
    <col min="7431" max="7431" width="16.42578125" style="4" bestFit="1" customWidth="1"/>
    <col min="7432" max="7433" width="11.42578125" style="4"/>
    <col min="7434" max="7434" width="17.85546875" style="4" bestFit="1" customWidth="1"/>
    <col min="7435" max="7680" width="11.42578125" style="4"/>
    <col min="7681" max="7681" width="56.7109375" style="4" customWidth="1"/>
    <col min="7682" max="7682" width="15.85546875" style="4" customWidth="1"/>
    <col min="7683" max="7685" width="16.28515625" style="4" bestFit="1" customWidth="1"/>
    <col min="7686" max="7686" width="12.140625" style="4" customWidth="1"/>
    <col min="7687" max="7687" width="16.42578125" style="4" bestFit="1" customWidth="1"/>
    <col min="7688" max="7689" width="11.42578125" style="4"/>
    <col min="7690" max="7690" width="17.85546875" style="4" bestFit="1" customWidth="1"/>
    <col min="7691" max="7936" width="11.42578125" style="4"/>
    <col min="7937" max="7937" width="56.7109375" style="4" customWidth="1"/>
    <col min="7938" max="7938" width="15.85546875" style="4" customWidth="1"/>
    <col min="7939" max="7941" width="16.28515625" style="4" bestFit="1" customWidth="1"/>
    <col min="7942" max="7942" width="12.140625" style="4" customWidth="1"/>
    <col min="7943" max="7943" width="16.42578125" style="4" bestFit="1" customWidth="1"/>
    <col min="7944" max="7945" width="11.42578125" style="4"/>
    <col min="7946" max="7946" width="17.85546875" style="4" bestFit="1" customWidth="1"/>
    <col min="7947" max="8192" width="11.42578125" style="4"/>
    <col min="8193" max="8193" width="56.7109375" style="4" customWidth="1"/>
    <col min="8194" max="8194" width="15.85546875" style="4" customWidth="1"/>
    <col min="8195" max="8197" width="16.28515625" style="4" bestFit="1" customWidth="1"/>
    <col min="8198" max="8198" width="12.140625" style="4" customWidth="1"/>
    <col min="8199" max="8199" width="16.42578125" style="4" bestFit="1" customWidth="1"/>
    <col min="8200" max="8201" width="11.42578125" style="4"/>
    <col min="8202" max="8202" width="17.85546875" style="4" bestFit="1" customWidth="1"/>
    <col min="8203" max="8448" width="11.42578125" style="4"/>
    <col min="8449" max="8449" width="56.7109375" style="4" customWidth="1"/>
    <col min="8450" max="8450" width="15.85546875" style="4" customWidth="1"/>
    <col min="8451" max="8453" width="16.28515625" style="4" bestFit="1" customWidth="1"/>
    <col min="8454" max="8454" width="12.140625" style="4" customWidth="1"/>
    <col min="8455" max="8455" width="16.42578125" style="4" bestFit="1" customWidth="1"/>
    <col min="8456" max="8457" width="11.42578125" style="4"/>
    <col min="8458" max="8458" width="17.85546875" style="4" bestFit="1" customWidth="1"/>
    <col min="8459" max="8704" width="11.42578125" style="4"/>
    <col min="8705" max="8705" width="56.7109375" style="4" customWidth="1"/>
    <col min="8706" max="8706" width="15.85546875" style="4" customWidth="1"/>
    <col min="8707" max="8709" width="16.28515625" style="4" bestFit="1" customWidth="1"/>
    <col min="8710" max="8710" width="12.140625" style="4" customWidth="1"/>
    <col min="8711" max="8711" width="16.42578125" style="4" bestFit="1" customWidth="1"/>
    <col min="8712" max="8713" width="11.42578125" style="4"/>
    <col min="8714" max="8714" width="17.85546875" style="4" bestFit="1" customWidth="1"/>
    <col min="8715" max="8960" width="11.42578125" style="4"/>
    <col min="8961" max="8961" width="56.7109375" style="4" customWidth="1"/>
    <col min="8962" max="8962" width="15.85546875" style="4" customWidth="1"/>
    <col min="8963" max="8965" width="16.28515625" style="4" bestFit="1" customWidth="1"/>
    <col min="8966" max="8966" width="12.140625" style="4" customWidth="1"/>
    <col min="8967" max="8967" width="16.42578125" style="4" bestFit="1" customWidth="1"/>
    <col min="8968" max="8969" width="11.42578125" style="4"/>
    <col min="8970" max="8970" width="17.85546875" style="4" bestFit="1" customWidth="1"/>
    <col min="8971" max="9216" width="11.42578125" style="4"/>
    <col min="9217" max="9217" width="56.7109375" style="4" customWidth="1"/>
    <col min="9218" max="9218" width="15.85546875" style="4" customWidth="1"/>
    <col min="9219" max="9221" width="16.28515625" style="4" bestFit="1" customWidth="1"/>
    <col min="9222" max="9222" width="12.140625" style="4" customWidth="1"/>
    <col min="9223" max="9223" width="16.42578125" style="4" bestFit="1" customWidth="1"/>
    <col min="9224" max="9225" width="11.42578125" style="4"/>
    <col min="9226" max="9226" width="17.85546875" style="4" bestFit="1" customWidth="1"/>
    <col min="9227" max="9472" width="11.42578125" style="4"/>
    <col min="9473" max="9473" width="56.7109375" style="4" customWidth="1"/>
    <col min="9474" max="9474" width="15.85546875" style="4" customWidth="1"/>
    <col min="9475" max="9477" width="16.28515625" style="4" bestFit="1" customWidth="1"/>
    <col min="9478" max="9478" width="12.140625" style="4" customWidth="1"/>
    <col min="9479" max="9479" width="16.42578125" style="4" bestFit="1" customWidth="1"/>
    <col min="9480" max="9481" width="11.42578125" style="4"/>
    <col min="9482" max="9482" width="17.85546875" style="4" bestFit="1" customWidth="1"/>
    <col min="9483" max="9728" width="11.42578125" style="4"/>
    <col min="9729" max="9729" width="56.7109375" style="4" customWidth="1"/>
    <col min="9730" max="9730" width="15.85546875" style="4" customWidth="1"/>
    <col min="9731" max="9733" width="16.28515625" style="4" bestFit="1" customWidth="1"/>
    <col min="9734" max="9734" width="12.140625" style="4" customWidth="1"/>
    <col min="9735" max="9735" width="16.42578125" style="4" bestFit="1" customWidth="1"/>
    <col min="9736" max="9737" width="11.42578125" style="4"/>
    <col min="9738" max="9738" width="17.85546875" style="4" bestFit="1" customWidth="1"/>
    <col min="9739" max="9984" width="11.42578125" style="4"/>
    <col min="9985" max="9985" width="56.7109375" style="4" customWidth="1"/>
    <col min="9986" max="9986" width="15.85546875" style="4" customWidth="1"/>
    <col min="9987" max="9989" width="16.28515625" style="4" bestFit="1" customWidth="1"/>
    <col min="9990" max="9990" width="12.140625" style="4" customWidth="1"/>
    <col min="9991" max="9991" width="16.42578125" style="4" bestFit="1" customWidth="1"/>
    <col min="9992" max="9993" width="11.42578125" style="4"/>
    <col min="9994" max="9994" width="17.85546875" style="4" bestFit="1" customWidth="1"/>
    <col min="9995" max="10240" width="11.42578125" style="4"/>
    <col min="10241" max="10241" width="56.7109375" style="4" customWidth="1"/>
    <col min="10242" max="10242" width="15.85546875" style="4" customWidth="1"/>
    <col min="10243" max="10245" width="16.28515625" style="4" bestFit="1" customWidth="1"/>
    <col min="10246" max="10246" width="12.140625" style="4" customWidth="1"/>
    <col min="10247" max="10247" width="16.42578125" style="4" bestFit="1" customWidth="1"/>
    <col min="10248" max="10249" width="11.42578125" style="4"/>
    <col min="10250" max="10250" width="17.85546875" style="4" bestFit="1" customWidth="1"/>
    <col min="10251" max="10496" width="11.42578125" style="4"/>
    <col min="10497" max="10497" width="56.7109375" style="4" customWidth="1"/>
    <col min="10498" max="10498" width="15.85546875" style="4" customWidth="1"/>
    <col min="10499" max="10501" width="16.28515625" style="4" bestFit="1" customWidth="1"/>
    <col min="10502" max="10502" width="12.140625" style="4" customWidth="1"/>
    <col min="10503" max="10503" width="16.42578125" style="4" bestFit="1" customWidth="1"/>
    <col min="10504" max="10505" width="11.42578125" style="4"/>
    <col min="10506" max="10506" width="17.85546875" style="4" bestFit="1" customWidth="1"/>
    <col min="10507" max="10752" width="11.42578125" style="4"/>
    <col min="10753" max="10753" width="56.7109375" style="4" customWidth="1"/>
    <col min="10754" max="10754" width="15.85546875" style="4" customWidth="1"/>
    <col min="10755" max="10757" width="16.28515625" style="4" bestFit="1" customWidth="1"/>
    <col min="10758" max="10758" width="12.140625" style="4" customWidth="1"/>
    <col min="10759" max="10759" width="16.42578125" style="4" bestFit="1" customWidth="1"/>
    <col min="10760" max="10761" width="11.42578125" style="4"/>
    <col min="10762" max="10762" width="17.85546875" style="4" bestFit="1" customWidth="1"/>
    <col min="10763" max="11008" width="11.42578125" style="4"/>
    <col min="11009" max="11009" width="56.7109375" style="4" customWidth="1"/>
    <col min="11010" max="11010" width="15.85546875" style="4" customWidth="1"/>
    <col min="11011" max="11013" width="16.28515625" style="4" bestFit="1" customWidth="1"/>
    <col min="11014" max="11014" width="12.140625" style="4" customWidth="1"/>
    <col min="11015" max="11015" width="16.42578125" style="4" bestFit="1" customWidth="1"/>
    <col min="11016" max="11017" width="11.42578125" style="4"/>
    <col min="11018" max="11018" width="17.85546875" style="4" bestFit="1" customWidth="1"/>
    <col min="11019" max="11264" width="11.42578125" style="4"/>
    <col min="11265" max="11265" width="56.7109375" style="4" customWidth="1"/>
    <col min="11266" max="11266" width="15.85546875" style="4" customWidth="1"/>
    <col min="11267" max="11269" width="16.28515625" style="4" bestFit="1" customWidth="1"/>
    <col min="11270" max="11270" width="12.140625" style="4" customWidth="1"/>
    <col min="11271" max="11271" width="16.42578125" style="4" bestFit="1" customWidth="1"/>
    <col min="11272" max="11273" width="11.42578125" style="4"/>
    <col min="11274" max="11274" width="17.85546875" style="4" bestFit="1" customWidth="1"/>
    <col min="11275" max="11520" width="11.42578125" style="4"/>
    <col min="11521" max="11521" width="56.7109375" style="4" customWidth="1"/>
    <col min="11522" max="11522" width="15.85546875" style="4" customWidth="1"/>
    <col min="11523" max="11525" width="16.28515625" style="4" bestFit="1" customWidth="1"/>
    <col min="11526" max="11526" width="12.140625" style="4" customWidth="1"/>
    <col min="11527" max="11527" width="16.42578125" style="4" bestFit="1" customWidth="1"/>
    <col min="11528" max="11529" width="11.42578125" style="4"/>
    <col min="11530" max="11530" width="17.85546875" style="4" bestFit="1" customWidth="1"/>
    <col min="11531" max="11776" width="11.42578125" style="4"/>
    <col min="11777" max="11777" width="56.7109375" style="4" customWidth="1"/>
    <col min="11778" max="11778" width="15.85546875" style="4" customWidth="1"/>
    <col min="11779" max="11781" width="16.28515625" style="4" bestFit="1" customWidth="1"/>
    <col min="11782" max="11782" width="12.140625" style="4" customWidth="1"/>
    <col min="11783" max="11783" width="16.42578125" style="4" bestFit="1" customWidth="1"/>
    <col min="11784" max="11785" width="11.42578125" style="4"/>
    <col min="11786" max="11786" width="17.85546875" style="4" bestFit="1" customWidth="1"/>
    <col min="11787" max="12032" width="11.42578125" style="4"/>
    <col min="12033" max="12033" width="56.7109375" style="4" customWidth="1"/>
    <col min="12034" max="12034" width="15.85546875" style="4" customWidth="1"/>
    <col min="12035" max="12037" width="16.28515625" style="4" bestFit="1" customWidth="1"/>
    <col min="12038" max="12038" width="12.140625" style="4" customWidth="1"/>
    <col min="12039" max="12039" width="16.42578125" style="4" bestFit="1" customWidth="1"/>
    <col min="12040" max="12041" width="11.42578125" style="4"/>
    <col min="12042" max="12042" width="17.85546875" style="4" bestFit="1" customWidth="1"/>
    <col min="12043" max="12288" width="11.42578125" style="4"/>
    <col min="12289" max="12289" width="56.7109375" style="4" customWidth="1"/>
    <col min="12290" max="12290" width="15.85546875" style="4" customWidth="1"/>
    <col min="12291" max="12293" width="16.28515625" style="4" bestFit="1" customWidth="1"/>
    <col min="12294" max="12294" width="12.140625" style="4" customWidth="1"/>
    <col min="12295" max="12295" width="16.42578125" style="4" bestFit="1" customWidth="1"/>
    <col min="12296" max="12297" width="11.42578125" style="4"/>
    <col min="12298" max="12298" width="17.85546875" style="4" bestFit="1" customWidth="1"/>
    <col min="12299" max="12544" width="11.42578125" style="4"/>
    <col min="12545" max="12545" width="56.7109375" style="4" customWidth="1"/>
    <col min="12546" max="12546" width="15.85546875" style="4" customWidth="1"/>
    <col min="12547" max="12549" width="16.28515625" style="4" bestFit="1" customWidth="1"/>
    <col min="12550" max="12550" width="12.140625" style="4" customWidth="1"/>
    <col min="12551" max="12551" width="16.42578125" style="4" bestFit="1" customWidth="1"/>
    <col min="12552" max="12553" width="11.42578125" style="4"/>
    <col min="12554" max="12554" width="17.85546875" style="4" bestFit="1" customWidth="1"/>
    <col min="12555" max="12800" width="11.42578125" style="4"/>
    <col min="12801" max="12801" width="56.7109375" style="4" customWidth="1"/>
    <col min="12802" max="12802" width="15.85546875" style="4" customWidth="1"/>
    <col min="12803" max="12805" width="16.28515625" style="4" bestFit="1" customWidth="1"/>
    <col min="12806" max="12806" width="12.140625" style="4" customWidth="1"/>
    <col min="12807" max="12807" width="16.42578125" style="4" bestFit="1" customWidth="1"/>
    <col min="12808" max="12809" width="11.42578125" style="4"/>
    <col min="12810" max="12810" width="17.85546875" style="4" bestFit="1" customWidth="1"/>
    <col min="12811" max="13056" width="11.42578125" style="4"/>
    <col min="13057" max="13057" width="56.7109375" style="4" customWidth="1"/>
    <col min="13058" max="13058" width="15.85546875" style="4" customWidth="1"/>
    <col min="13059" max="13061" width="16.28515625" style="4" bestFit="1" customWidth="1"/>
    <col min="13062" max="13062" width="12.140625" style="4" customWidth="1"/>
    <col min="13063" max="13063" width="16.42578125" style="4" bestFit="1" customWidth="1"/>
    <col min="13064" max="13065" width="11.42578125" style="4"/>
    <col min="13066" max="13066" width="17.85546875" style="4" bestFit="1" customWidth="1"/>
    <col min="13067" max="13312" width="11.42578125" style="4"/>
    <col min="13313" max="13313" width="56.7109375" style="4" customWidth="1"/>
    <col min="13314" max="13314" width="15.85546875" style="4" customWidth="1"/>
    <col min="13315" max="13317" width="16.28515625" style="4" bestFit="1" customWidth="1"/>
    <col min="13318" max="13318" width="12.140625" style="4" customWidth="1"/>
    <col min="13319" max="13319" width="16.42578125" style="4" bestFit="1" customWidth="1"/>
    <col min="13320" max="13321" width="11.42578125" style="4"/>
    <col min="13322" max="13322" width="17.85546875" style="4" bestFit="1" customWidth="1"/>
    <col min="13323" max="13568" width="11.42578125" style="4"/>
    <col min="13569" max="13569" width="56.7109375" style="4" customWidth="1"/>
    <col min="13570" max="13570" width="15.85546875" style="4" customWidth="1"/>
    <col min="13571" max="13573" width="16.28515625" style="4" bestFit="1" customWidth="1"/>
    <col min="13574" max="13574" width="12.140625" style="4" customWidth="1"/>
    <col min="13575" max="13575" width="16.42578125" style="4" bestFit="1" customWidth="1"/>
    <col min="13576" max="13577" width="11.42578125" style="4"/>
    <col min="13578" max="13578" width="17.85546875" style="4" bestFit="1" customWidth="1"/>
    <col min="13579" max="13824" width="11.42578125" style="4"/>
    <col min="13825" max="13825" width="56.7109375" style="4" customWidth="1"/>
    <col min="13826" max="13826" width="15.85546875" style="4" customWidth="1"/>
    <col min="13827" max="13829" width="16.28515625" style="4" bestFit="1" customWidth="1"/>
    <col min="13830" max="13830" width="12.140625" style="4" customWidth="1"/>
    <col min="13831" max="13831" width="16.42578125" style="4" bestFit="1" customWidth="1"/>
    <col min="13832" max="13833" width="11.42578125" style="4"/>
    <col min="13834" max="13834" width="17.85546875" style="4" bestFit="1" customWidth="1"/>
    <col min="13835" max="14080" width="11.42578125" style="4"/>
    <col min="14081" max="14081" width="56.7109375" style="4" customWidth="1"/>
    <col min="14082" max="14082" width="15.85546875" style="4" customWidth="1"/>
    <col min="14083" max="14085" width="16.28515625" style="4" bestFit="1" customWidth="1"/>
    <col min="14086" max="14086" width="12.140625" style="4" customWidth="1"/>
    <col min="14087" max="14087" width="16.42578125" style="4" bestFit="1" customWidth="1"/>
    <col min="14088" max="14089" width="11.42578125" style="4"/>
    <col min="14090" max="14090" width="17.85546875" style="4" bestFit="1" customWidth="1"/>
    <col min="14091" max="14336" width="11.42578125" style="4"/>
    <col min="14337" max="14337" width="56.7109375" style="4" customWidth="1"/>
    <col min="14338" max="14338" width="15.85546875" style="4" customWidth="1"/>
    <col min="14339" max="14341" width="16.28515625" style="4" bestFit="1" customWidth="1"/>
    <col min="14342" max="14342" width="12.140625" style="4" customWidth="1"/>
    <col min="14343" max="14343" width="16.42578125" style="4" bestFit="1" customWidth="1"/>
    <col min="14344" max="14345" width="11.42578125" style="4"/>
    <col min="14346" max="14346" width="17.85546875" style="4" bestFit="1" customWidth="1"/>
    <col min="14347" max="14592" width="11.42578125" style="4"/>
    <col min="14593" max="14593" width="56.7109375" style="4" customWidth="1"/>
    <col min="14594" max="14594" width="15.85546875" style="4" customWidth="1"/>
    <col min="14595" max="14597" width="16.28515625" style="4" bestFit="1" customWidth="1"/>
    <col min="14598" max="14598" width="12.140625" style="4" customWidth="1"/>
    <col min="14599" max="14599" width="16.42578125" style="4" bestFit="1" customWidth="1"/>
    <col min="14600" max="14601" width="11.42578125" style="4"/>
    <col min="14602" max="14602" width="17.85546875" style="4" bestFit="1" customWidth="1"/>
    <col min="14603" max="14848" width="11.42578125" style="4"/>
    <col min="14849" max="14849" width="56.7109375" style="4" customWidth="1"/>
    <col min="14850" max="14850" width="15.85546875" style="4" customWidth="1"/>
    <col min="14851" max="14853" width="16.28515625" style="4" bestFit="1" customWidth="1"/>
    <col min="14854" max="14854" width="12.140625" style="4" customWidth="1"/>
    <col min="14855" max="14855" width="16.42578125" style="4" bestFit="1" customWidth="1"/>
    <col min="14856" max="14857" width="11.42578125" style="4"/>
    <col min="14858" max="14858" width="17.85546875" style="4" bestFit="1" customWidth="1"/>
    <col min="14859" max="15104" width="11.42578125" style="4"/>
    <col min="15105" max="15105" width="56.7109375" style="4" customWidth="1"/>
    <col min="15106" max="15106" width="15.85546875" style="4" customWidth="1"/>
    <col min="15107" max="15109" width="16.28515625" style="4" bestFit="1" customWidth="1"/>
    <col min="15110" max="15110" width="12.140625" style="4" customWidth="1"/>
    <col min="15111" max="15111" width="16.42578125" style="4" bestFit="1" customWidth="1"/>
    <col min="15112" max="15113" width="11.42578125" style="4"/>
    <col min="15114" max="15114" width="17.85546875" style="4" bestFit="1" customWidth="1"/>
    <col min="15115" max="15360" width="11.42578125" style="4"/>
    <col min="15361" max="15361" width="56.7109375" style="4" customWidth="1"/>
    <col min="15362" max="15362" width="15.85546875" style="4" customWidth="1"/>
    <col min="15363" max="15365" width="16.28515625" style="4" bestFit="1" customWidth="1"/>
    <col min="15366" max="15366" width="12.140625" style="4" customWidth="1"/>
    <col min="15367" max="15367" width="16.42578125" style="4" bestFit="1" customWidth="1"/>
    <col min="15368" max="15369" width="11.42578125" style="4"/>
    <col min="15370" max="15370" width="17.85546875" style="4" bestFit="1" customWidth="1"/>
    <col min="15371" max="15616" width="11.42578125" style="4"/>
    <col min="15617" max="15617" width="56.7109375" style="4" customWidth="1"/>
    <col min="15618" max="15618" width="15.85546875" style="4" customWidth="1"/>
    <col min="15619" max="15621" width="16.28515625" style="4" bestFit="1" customWidth="1"/>
    <col min="15622" max="15622" width="12.140625" style="4" customWidth="1"/>
    <col min="15623" max="15623" width="16.42578125" style="4" bestFit="1" customWidth="1"/>
    <col min="15624" max="15625" width="11.42578125" style="4"/>
    <col min="15626" max="15626" width="17.85546875" style="4" bestFit="1" customWidth="1"/>
    <col min="15627" max="15872" width="11.42578125" style="4"/>
    <col min="15873" max="15873" width="56.7109375" style="4" customWidth="1"/>
    <col min="15874" max="15874" width="15.85546875" style="4" customWidth="1"/>
    <col min="15875" max="15877" width="16.28515625" style="4" bestFit="1" customWidth="1"/>
    <col min="15878" max="15878" width="12.140625" style="4" customWidth="1"/>
    <col min="15879" max="15879" width="16.42578125" style="4" bestFit="1" customWidth="1"/>
    <col min="15880" max="15881" width="11.42578125" style="4"/>
    <col min="15882" max="15882" width="17.85546875" style="4" bestFit="1" customWidth="1"/>
    <col min="15883" max="16128" width="11.42578125" style="4"/>
    <col min="16129" max="16129" width="56.7109375" style="4" customWidth="1"/>
    <col min="16130" max="16130" width="15.85546875" style="4" customWidth="1"/>
    <col min="16131" max="16133" width="16.28515625" style="4" bestFit="1" customWidth="1"/>
    <col min="16134" max="16134" width="12.140625" style="4" customWidth="1"/>
    <col min="16135" max="16135" width="16.42578125" style="4" bestFit="1" customWidth="1"/>
    <col min="16136" max="16137" width="11.42578125" style="4"/>
    <col min="16138" max="16138" width="17.85546875" style="4" bestFit="1" customWidth="1"/>
    <col min="16139" max="16384" width="11.42578125" style="4"/>
  </cols>
  <sheetData>
    <row r="1" spans="1:52" x14ac:dyDescent="0.25">
      <c r="A1" s="110" t="s">
        <v>47</v>
      </c>
      <c r="B1" s="110"/>
      <c r="C1" s="110"/>
      <c r="D1" s="110"/>
      <c r="E1" s="110"/>
      <c r="F1" s="110"/>
    </row>
    <row r="2" spans="1:52" x14ac:dyDescent="0.25">
      <c r="A2" s="5" t="s">
        <v>0</v>
      </c>
      <c r="B2" s="6" t="s">
        <v>1</v>
      </c>
      <c r="C2" s="6"/>
      <c r="D2" s="6"/>
      <c r="E2" s="6"/>
      <c r="F2" s="6"/>
    </row>
    <row r="3" spans="1:52" x14ac:dyDescent="0.25">
      <c r="A3" s="5" t="s">
        <v>68</v>
      </c>
      <c r="B3" s="6" t="s">
        <v>69</v>
      </c>
      <c r="C3" s="6"/>
      <c r="D3" s="6"/>
      <c r="E3" s="6"/>
      <c r="F3" s="6"/>
    </row>
    <row r="4" spans="1:52" x14ac:dyDescent="0.25">
      <c r="A4" s="5" t="s">
        <v>49</v>
      </c>
      <c r="B4" s="6" t="s">
        <v>50</v>
      </c>
      <c r="C4" s="6"/>
      <c r="D4" s="6"/>
      <c r="E4" s="6"/>
      <c r="F4" s="6"/>
    </row>
    <row r="5" spans="1:52" x14ac:dyDescent="0.25">
      <c r="A5" s="5" t="s">
        <v>51</v>
      </c>
      <c r="B5" s="71" t="s">
        <v>94</v>
      </c>
      <c r="C5" s="6"/>
      <c r="D5" s="6"/>
      <c r="E5" s="6"/>
      <c r="F5" s="6"/>
    </row>
    <row r="6" spans="1:52" x14ac:dyDescent="0.25">
      <c r="A6" s="5"/>
      <c r="B6" s="71"/>
      <c r="C6" s="6"/>
      <c r="D6" s="6"/>
      <c r="E6" s="6"/>
      <c r="F6" s="6"/>
    </row>
    <row r="8" spans="1:52" x14ac:dyDescent="0.25">
      <c r="A8" s="110" t="s">
        <v>70</v>
      </c>
      <c r="B8" s="110"/>
      <c r="C8" s="110"/>
      <c r="D8" s="110"/>
      <c r="E8" s="110"/>
      <c r="F8" s="110"/>
    </row>
    <row r="9" spans="1:52" x14ac:dyDescent="0.25">
      <c r="A9" s="109" t="s">
        <v>22</v>
      </c>
      <c r="B9" s="109"/>
      <c r="C9" s="109"/>
      <c r="D9" s="109"/>
      <c r="E9" s="109"/>
      <c r="F9" s="109"/>
    </row>
    <row r="10" spans="1:52" x14ac:dyDescent="0.25">
      <c r="K10" s="72"/>
      <c r="L10" s="72"/>
    </row>
    <row r="11" spans="1:52" ht="15.75" thickBot="1" x14ac:dyDescent="0.3">
      <c r="A11" s="10" t="s">
        <v>108</v>
      </c>
      <c r="B11" s="11" t="s">
        <v>2</v>
      </c>
      <c r="C11" s="11" t="s">
        <v>90</v>
      </c>
      <c r="D11" s="11" t="s">
        <v>91</v>
      </c>
      <c r="E11" s="11" t="s">
        <v>92</v>
      </c>
      <c r="F11" s="11" t="s">
        <v>93</v>
      </c>
      <c r="K11" s="72"/>
      <c r="L11" s="72"/>
    </row>
    <row r="12" spans="1:52" x14ac:dyDescent="0.25">
      <c r="A12" s="12"/>
      <c r="B12" s="101"/>
      <c r="C12" s="101"/>
      <c r="D12" s="101"/>
      <c r="E12" s="101"/>
      <c r="F12" s="101"/>
      <c r="K12" s="72"/>
      <c r="L12" s="72"/>
    </row>
    <row r="13" spans="1:52" x14ac:dyDescent="0.25">
      <c r="A13" s="14" t="s">
        <v>33</v>
      </c>
      <c r="B13" s="101"/>
      <c r="C13" s="101"/>
      <c r="D13" s="101"/>
      <c r="E13" s="101"/>
      <c r="F13" s="101"/>
      <c r="H13" s="77"/>
      <c r="K13" s="72"/>
      <c r="L13" s="72"/>
    </row>
    <row r="14" spans="1:52" x14ac:dyDescent="0.25">
      <c r="A14" s="15" t="s">
        <v>34</v>
      </c>
      <c r="B14" s="2" t="s">
        <v>8</v>
      </c>
      <c r="C14" s="1">
        <v>687</v>
      </c>
      <c r="D14" s="1">
        <v>803</v>
      </c>
      <c r="E14" s="1">
        <v>578</v>
      </c>
      <c r="F14" s="2">
        <f t="shared" ref="F14:F21" si="0">SUM(C14:E14)</f>
        <v>2068</v>
      </c>
      <c r="H14" s="3"/>
      <c r="K14" s="72"/>
      <c r="L14" s="72"/>
    </row>
    <row r="15" spans="1:52" x14ac:dyDescent="0.25">
      <c r="A15" s="16"/>
      <c r="B15" s="2" t="s">
        <v>35</v>
      </c>
      <c r="C15" s="1">
        <v>2029</v>
      </c>
      <c r="D15" s="1">
        <v>2353</v>
      </c>
      <c r="E15" s="1">
        <v>1672</v>
      </c>
      <c r="F15" s="2">
        <f t="shared" si="0"/>
        <v>6054</v>
      </c>
      <c r="H15" s="3"/>
      <c r="K15" s="72"/>
      <c r="L15" s="72"/>
    </row>
    <row r="16" spans="1:52" s="73" customFormat="1" x14ac:dyDescent="0.25">
      <c r="A16" s="15" t="s">
        <v>36</v>
      </c>
      <c r="B16" s="2" t="s">
        <v>8</v>
      </c>
      <c r="C16" s="1">
        <v>64</v>
      </c>
      <c r="D16" s="1">
        <v>120</v>
      </c>
      <c r="E16" s="1">
        <v>127</v>
      </c>
      <c r="F16" s="2">
        <f t="shared" si="0"/>
        <v>311</v>
      </c>
      <c r="G16" s="22"/>
      <c r="H16" s="3"/>
      <c r="I16" s="4"/>
      <c r="J16" s="4"/>
      <c r="K16" s="72"/>
      <c r="L16" s="7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x14ac:dyDescent="0.25">
      <c r="A17" s="16"/>
      <c r="B17" s="2" t="s">
        <v>35</v>
      </c>
      <c r="C17" s="1">
        <v>208</v>
      </c>
      <c r="D17" s="1">
        <v>439</v>
      </c>
      <c r="E17" s="1">
        <v>450</v>
      </c>
      <c r="F17" s="2">
        <f t="shared" si="0"/>
        <v>1097</v>
      </c>
      <c r="H17" s="3"/>
      <c r="K17" s="72"/>
      <c r="L17" s="72"/>
    </row>
    <row r="18" spans="1:52" s="73" customFormat="1" x14ac:dyDescent="0.25">
      <c r="A18" s="15" t="s">
        <v>32</v>
      </c>
      <c r="B18" s="2" t="s">
        <v>8</v>
      </c>
      <c r="C18" s="1">
        <v>130</v>
      </c>
      <c r="D18" s="1">
        <v>58</v>
      </c>
      <c r="E18" s="1">
        <v>199</v>
      </c>
      <c r="F18" s="2">
        <f t="shared" si="0"/>
        <v>387</v>
      </c>
      <c r="G18" s="22"/>
      <c r="H18" s="3"/>
      <c r="I18" s="4"/>
      <c r="J18" s="4"/>
      <c r="K18" s="72"/>
      <c r="L18" s="7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x14ac:dyDescent="0.25">
      <c r="A19" s="16"/>
      <c r="B19" s="2" t="s">
        <v>35</v>
      </c>
      <c r="C19" s="1">
        <v>424</v>
      </c>
      <c r="D19" s="1">
        <v>190</v>
      </c>
      <c r="E19" s="1">
        <v>695</v>
      </c>
      <c r="F19" s="2">
        <f t="shared" si="0"/>
        <v>1309</v>
      </c>
      <c r="H19" s="3"/>
      <c r="K19" s="72"/>
      <c r="L19" s="72"/>
    </row>
    <row r="20" spans="1:52" s="73" customFormat="1" x14ac:dyDescent="0.25">
      <c r="A20" s="111" t="s">
        <v>15</v>
      </c>
      <c r="B20" s="2" t="s">
        <v>8</v>
      </c>
      <c r="C20" s="1">
        <v>66</v>
      </c>
      <c r="D20" s="1">
        <v>69</v>
      </c>
      <c r="E20" s="1">
        <v>48</v>
      </c>
      <c r="F20" s="2">
        <f t="shared" si="0"/>
        <v>183</v>
      </c>
      <c r="G20" s="74"/>
      <c r="H20" s="3"/>
      <c r="I20" s="4"/>
      <c r="J20" s="4"/>
      <c r="K20" s="72"/>
      <c r="L20" s="7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x14ac:dyDescent="0.25">
      <c r="A21" s="111"/>
      <c r="B21" s="2" t="s">
        <v>35</v>
      </c>
      <c r="C21" s="1">
        <v>208</v>
      </c>
      <c r="D21" s="1">
        <v>202</v>
      </c>
      <c r="E21" s="1">
        <v>154</v>
      </c>
      <c r="F21" s="2">
        <f t="shared" si="0"/>
        <v>564</v>
      </c>
      <c r="G21" s="101"/>
      <c r="H21" s="3"/>
      <c r="K21" s="72"/>
      <c r="L21" s="72"/>
    </row>
    <row r="22" spans="1:52" x14ac:dyDescent="0.25">
      <c r="A22" s="106" t="s">
        <v>104</v>
      </c>
      <c r="B22" s="2" t="s">
        <v>8</v>
      </c>
      <c r="C22" s="1">
        <f>+C14+C16+C18+C20</f>
        <v>947</v>
      </c>
      <c r="D22" s="1">
        <f t="shared" ref="D22:F22" si="1">+D14+D16+D18+D20</f>
        <v>1050</v>
      </c>
      <c r="E22" s="1">
        <f t="shared" si="1"/>
        <v>952</v>
      </c>
      <c r="F22" s="1">
        <f t="shared" si="1"/>
        <v>2949</v>
      </c>
      <c r="G22" s="105"/>
      <c r="H22" s="3"/>
      <c r="K22" s="72"/>
      <c r="L22" s="72"/>
    </row>
    <row r="23" spans="1:52" x14ac:dyDescent="0.25">
      <c r="A23" s="104"/>
      <c r="B23" s="2" t="s">
        <v>35</v>
      </c>
      <c r="C23" s="1">
        <f>+C15+C17+C19+C21</f>
        <v>2869</v>
      </c>
      <c r="D23" s="1">
        <f t="shared" ref="D23:F23" si="2">+D15+D17+D19+D21</f>
        <v>3184</v>
      </c>
      <c r="E23" s="1">
        <f t="shared" si="2"/>
        <v>2971</v>
      </c>
      <c r="F23" s="1">
        <f t="shared" si="2"/>
        <v>9024</v>
      </c>
      <c r="G23" s="105"/>
      <c r="H23" s="3"/>
      <c r="K23" s="72"/>
      <c r="L23" s="72"/>
    </row>
    <row r="24" spans="1:52" x14ac:dyDescent="0.25">
      <c r="A24" s="104"/>
      <c r="B24" s="2"/>
      <c r="C24" s="1"/>
      <c r="D24" s="1"/>
      <c r="E24" s="1"/>
      <c r="F24" s="2"/>
      <c r="G24" s="105"/>
      <c r="H24" s="3"/>
      <c r="K24" s="72"/>
      <c r="L24" s="72"/>
    </row>
    <row r="25" spans="1:52" x14ac:dyDescent="0.25">
      <c r="A25" s="14" t="s">
        <v>37</v>
      </c>
      <c r="B25" s="2"/>
      <c r="C25" s="1"/>
      <c r="D25" s="1"/>
      <c r="E25" s="1"/>
      <c r="F25" s="2"/>
      <c r="G25" s="101"/>
      <c r="H25" s="3"/>
      <c r="K25" s="72"/>
      <c r="L25" s="72"/>
    </row>
    <row r="26" spans="1:52" s="22" customFormat="1" x14ac:dyDescent="0.25">
      <c r="A26" s="15" t="s">
        <v>12</v>
      </c>
      <c r="B26" s="2" t="s">
        <v>8</v>
      </c>
      <c r="C26" s="1">
        <v>408</v>
      </c>
      <c r="D26" s="1">
        <v>369</v>
      </c>
      <c r="E26" s="1">
        <v>388</v>
      </c>
      <c r="F26" s="2">
        <f t="shared" ref="F26:F33" si="3">SUM(C26:E26)</f>
        <v>1165</v>
      </c>
      <c r="G26" s="101"/>
      <c r="H26" s="2"/>
    </row>
    <row r="27" spans="1:52" x14ac:dyDescent="0.25">
      <c r="A27" s="16"/>
      <c r="B27" s="2" t="s">
        <v>35</v>
      </c>
      <c r="C27" s="1">
        <v>1148</v>
      </c>
      <c r="D27" s="1">
        <v>1075</v>
      </c>
      <c r="E27" s="1">
        <v>1054</v>
      </c>
      <c r="F27" s="2">
        <f t="shared" si="3"/>
        <v>3277</v>
      </c>
      <c r="G27" s="101"/>
      <c r="H27" s="3"/>
      <c r="I27" s="22"/>
      <c r="J27" s="22"/>
      <c r="K27" s="22"/>
    </row>
    <row r="28" spans="1:52" s="75" customFormat="1" x14ac:dyDescent="0.25">
      <c r="A28" s="15" t="s">
        <v>13</v>
      </c>
      <c r="B28" s="2" t="s">
        <v>8</v>
      </c>
      <c r="C28" s="1">
        <v>74</v>
      </c>
      <c r="D28" s="1">
        <v>44</v>
      </c>
      <c r="E28" s="1">
        <v>31</v>
      </c>
      <c r="F28" s="2">
        <f t="shared" si="3"/>
        <v>149</v>
      </c>
      <c r="G28" s="101"/>
      <c r="H28" s="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x14ac:dyDescent="0.25">
      <c r="A29" s="2"/>
      <c r="B29" s="2" t="s">
        <v>35</v>
      </c>
      <c r="C29" s="1">
        <v>264</v>
      </c>
      <c r="D29" s="1">
        <v>164</v>
      </c>
      <c r="E29" s="1">
        <v>104</v>
      </c>
      <c r="F29" s="2">
        <f t="shared" si="3"/>
        <v>532</v>
      </c>
      <c r="G29" s="101"/>
      <c r="H29" s="3"/>
      <c r="I29" s="22"/>
      <c r="J29" s="22"/>
      <c r="K29" s="22"/>
    </row>
    <row r="30" spans="1:52" s="75" customFormat="1" x14ac:dyDescent="0.25">
      <c r="A30" s="15" t="s">
        <v>31</v>
      </c>
      <c r="B30" s="2" t="s">
        <v>8</v>
      </c>
      <c r="C30" s="1">
        <v>58</v>
      </c>
      <c r="D30" s="1">
        <v>93</v>
      </c>
      <c r="E30" s="1">
        <v>58</v>
      </c>
      <c r="F30" s="2">
        <f t="shared" si="3"/>
        <v>209</v>
      </c>
      <c r="G30" s="101"/>
      <c r="H30" s="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x14ac:dyDescent="0.25">
      <c r="A31" s="2"/>
      <c r="B31" s="2" t="s">
        <v>35</v>
      </c>
      <c r="C31" s="1">
        <v>164</v>
      </c>
      <c r="D31" s="1">
        <v>322</v>
      </c>
      <c r="E31" s="1">
        <v>208</v>
      </c>
      <c r="F31" s="2">
        <f t="shared" si="3"/>
        <v>694</v>
      </c>
      <c r="G31" s="101"/>
      <c r="H31" s="3"/>
      <c r="I31" s="22"/>
      <c r="J31" s="22"/>
      <c r="K31" s="22"/>
    </row>
    <row r="32" spans="1:52" s="75" customFormat="1" x14ac:dyDescent="0.25">
      <c r="A32" s="111" t="s">
        <v>14</v>
      </c>
      <c r="B32" s="2" t="s">
        <v>8</v>
      </c>
      <c r="C32" s="1">
        <v>43</v>
      </c>
      <c r="D32" s="1">
        <v>37</v>
      </c>
      <c r="E32" s="1">
        <v>62</v>
      </c>
      <c r="F32" s="2">
        <f t="shared" si="3"/>
        <v>142</v>
      </c>
      <c r="G32" s="101"/>
      <c r="H32" s="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x14ac:dyDescent="0.25">
      <c r="A33" s="111"/>
      <c r="B33" s="2" t="s">
        <v>35</v>
      </c>
      <c r="C33" s="1">
        <v>129</v>
      </c>
      <c r="D33" s="1">
        <v>122</v>
      </c>
      <c r="E33" s="1">
        <v>187</v>
      </c>
      <c r="F33" s="2">
        <f t="shared" si="3"/>
        <v>438</v>
      </c>
      <c r="G33" s="101"/>
      <c r="H33" s="2"/>
    </row>
    <row r="34" spans="1:52" x14ac:dyDescent="0.25">
      <c r="A34" s="106" t="s">
        <v>105</v>
      </c>
      <c r="B34" s="2" t="s">
        <v>8</v>
      </c>
      <c r="C34" s="1">
        <f>+C26+C28+C30+C32</f>
        <v>583</v>
      </c>
      <c r="D34" s="1">
        <f t="shared" ref="D34:F34" si="4">+D26+D28+D30+D32</f>
        <v>543</v>
      </c>
      <c r="E34" s="1">
        <f t="shared" si="4"/>
        <v>539</v>
      </c>
      <c r="F34" s="1">
        <f t="shared" si="4"/>
        <v>1665</v>
      </c>
      <c r="G34" s="105"/>
      <c r="H34" s="2"/>
    </row>
    <row r="35" spans="1:52" x14ac:dyDescent="0.25">
      <c r="A35" s="104"/>
      <c r="B35" s="2" t="s">
        <v>35</v>
      </c>
      <c r="C35" s="1">
        <f>+C27+C29+C31+C33</f>
        <v>1705</v>
      </c>
      <c r="D35" s="1">
        <f t="shared" ref="D35:F35" si="5">+D27+D29+D31+D33</f>
        <v>1683</v>
      </c>
      <c r="E35" s="1">
        <f t="shared" si="5"/>
        <v>1553</v>
      </c>
      <c r="F35" s="1">
        <f t="shared" si="5"/>
        <v>4941</v>
      </c>
      <c r="G35" s="105"/>
      <c r="H35" s="2"/>
    </row>
    <row r="36" spans="1:52" x14ac:dyDescent="0.25">
      <c r="A36" s="104"/>
      <c r="B36" s="2"/>
      <c r="C36" s="1"/>
      <c r="D36" s="1"/>
      <c r="E36" s="1"/>
      <c r="F36" s="2"/>
      <c r="G36" s="105"/>
      <c r="H36" s="2"/>
    </row>
    <row r="37" spans="1:52" ht="15.75" thickBot="1" x14ac:dyDescent="0.3">
      <c r="A37" s="19"/>
      <c r="B37" s="20"/>
      <c r="C37" s="20"/>
      <c r="D37" s="20"/>
      <c r="E37" s="20"/>
      <c r="F37" s="20"/>
    </row>
    <row r="38" spans="1:52" ht="15.75" thickTop="1" x14ac:dyDescent="0.25">
      <c r="A38" s="113" t="s">
        <v>57</v>
      </c>
      <c r="B38" s="113"/>
      <c r="C38" s="113"/>
      <c r="D38" s="113"/>
      <c r="E38" s="113"/>
      <c r="F38" s="113"/>
    </row>
    <row r="39" spans="1:52" x14ac:dyDescent="0.25">
      <c r="A39" s="113"/>
      <c r="B39" s="113"/>
      <c r="C39" s="113"/>
      <c r="D39" s="113"/>
      <c r="E39" s="113"/>
      <c r="F39" s="113"/>
    </row>
    <row r="40" spans="1:52" s="22" customFormat="1" x14ac:dyDescent="0.25">
      <c r="A40" s="15" t="s">
        <v>98</v>
      </c>
      <c r="B40" s="2"/>
    </row>
    <row r="41" spans="1:52" x14ac:dyDescent="0.25">
      <c r="A41" s="110" t="s">
        <v>76</v>
      </c>
      <c r="B41" s="110"/>
      <c r="C41" s="110"/>
      <c r="D41" s="110"/>
      <c r="E41" s="110"/>
      <c r="F41" s="4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x14ac:dyDescent="0.25">
      <c r="A42" s="110" t="s">
        <v>29</v>
      </c>
      <c r="B42" s="110"/>
      <c r="C42" s="110"/>
      <c r="D42" s="110"/>
      <c r="E42" s="110"/>
    </row>
    <row r="43" spans="1:52" x14ac:dyDescent="0.25">
      <c r="A43" s="110" t="s">
        <v>77</v>
      </c>
      <c r="B43" s="110"/>
      <c r="C43" s="110"/>
      <c r="D43" s="110"/>
      <c r="E43" s="110"/>
    </row>
    <row r="44" spans="1:52" ht="15.75" thickBot="1" x14ac:dyDescent="0.3">
      <c r="B44" s="114"/>
      <c r="C44" s="114"/>
      <c r="D44" s="114"/>
      <c r="E44" s="114"/>
      <c r="F44" s="42"/>
    </row>
    <row r="45" spans="1:52" ht="15.75" thickBot="1" x14ac:dyDescent="0.3">
      <c r="A45" s="10" t="s">
        <v>108</v>
      </c>
      <c r="B45" s="11" t="s">
        <v>90</v>
      </c>
      <c r="C45" s="11" t="s">
        <v>91</v>
      </c>
      <c r="D45" s="11" t="s">
        <v>92</v>
      </c>
      <c r="E45" s="11" t="s">
        <v>93</v>
      </c>
      <c r="F45" s="42"/>
    </row>
    <row r="46" spans="1:52" x14ac:dyDescent="0.25">
      <c r="A46" s="14" t="s">
        <v>33</v>
      </c>
      <c r="B46" s="25"/>
      <c r="C46" s="25"/>
      <c r="D46" s="25"/>
      <c r="E46" s="25"/>
      <c r="F46" s="42"/>
    </row>
    <row r="47" spans="1:52" x14ac:dyDescent="0.25">
      <c r="A47" s="15" t="s">
        <v>7</v>
      </c>
      <c r="B47" s="26">
        <v>4453674921.6700001</v>
      </c>
      <c r="C47" s="26">
        <v>4640305844.4300003</v>
      </c>
      <c r="D47" s="26">
        <v>3287540481.5599999</v>
      </c>
      <c r="E47" s="25">
        <f>SUM(B47:D47)</f>
        <v>12381521247.66</v>
      </c>
      <c r="F47" s="42"/>
      <c r="G47" s="2"/>
    </row>
    <row r="48" spans="1:52" x14ac:dyDescent="0.25">
      <c r="A48" s="15" t="s">
        <v>9</v>
      </c>
      <c r="B48" s="1">
        <v>501005820.55000001</v>
      </c>
      <c r="C48" s="1">
        <v>1049190053.25</v>
      </c>
      <c r="D48" s="1">
        <v>1465906041.5</v>
      </c>
      <c r="E48" s="15">
        <f t="shared" ref="E48:E51" si="6">SUM(B48:D48)</f>
        <v>3016101915.3000002</v>
      </c>
      <c r="F48" s="42"/>
      <c r="G48" s="2"/>
    </row>
    <row r="49" spans="1:7" x14ac:dyDescent="0.25">
      <c r="A49" s="15" t="s">
        <v>10</v>
      </c>
      <c r="B49" s="1">
        <v>1452520139.77</v>
      </c>
      <c r="C49" s="1">
        <v>632631063.69000006</v>
      </c>
      <c r="D49" s="1">
        <v>2358722474.25</v>
      </c>
      <c r="E49" s="15">
        <f t="shared" si="6"/>
        <v>4443873677.71</v>
      </c>
      <c r="F49" s="42"/>
      <c r="G49" s="2"/>
    </row>
    <row r="50" spans="1:7" x14ac:dyDescent="0.25">
      <c r="A50" s="15" t="s">
        <v>11</v>
      </c>
      <c r="B50" s="1">
        <v>323625000</v>
      </c>
      <c r="C50" s="1">
        <v>354708000</v>
      </c>
      <c r="D50" s="1">
        <v>225832000</v>
      </c>
      <c r="E50" s="15">
        <f t="shared" si="6"/>
        <v>904165000</v>
      </c>
      <c r="F50" s="42"/>
      <c r="G50" s="2"/>
    </row>
    <row r="51" spans="1:7" x14ac:dyDescent="0.25">
      <c r="A51" s="15" t="s">
        <v>38</v>
      </c>
      <c r="B51" s="1">
        <v>272425744.09838319</v>
      </c>
      <c r="C51" s="1">
        <v>318101963.54004425</v>
      </c>
      <c r="D51" s="1">
        <v>344373888.97208869</v>
      </c>
      <c r="E51" s="15">
        <f t="shared" si="6"/>
        <v>934901596.61051619</v>
      </c>
      <c r="F51" s="42"/>
      <c r="G51" s="2"/>
    </row>
    <row r="52" spans="1:7" ht="15.75" thickBot="1" x14ac:dyDescent="0.3">
      <c r="A52" s="28" t="s">
        <v>16</v>
      </c>
      <c r="B52" s="28">
        <f>SUM(B47:B51)</f>
        <v>7003251626.0883827</v>
      </c>
      <c r="C52" s="28">
        <f t="shared" ref="C52:D52" si="7">SUM(C47:C51)</f>
        <v>6994936924.9100447</v>
      </c>
      <c r="D52" s="28">
        <f t="shared" si="7"/>
        <v>7682374886.2820883</v>
      </c>
      <c r="E52" s="28">
        <f>SUM(E47:E51)</f>
        <v>21680563437.280514</v>
      </c>
      <c r="F52" s="42"/>
    </row>
    <row r="53" spans="1:7" ht="15.75" thickTop="1" x14ac:dyDescent="0.25">
      <c r="A53" s="14" t="s">
        <v>37</v>
      </c>
      <c r="B53" s="15"/>
      <c r="C53" s="15"/>
      <c r="D53" s="15"/>
      <c r="E53" s="15"/>
      <c r="F53" s="42"/>
    </row>
    <row r="54" spans="1:7" x14ac:dyDescent="0.25">
      <c r="A54" s="15" t="s">
        <v>7</v>
      </c>
      <c r="B54" s="1">
        <v>2294184750</v>
      </c>
      <c r="C54" s="1">
        <v>2069311825.9100001</v>
      </c>
      <c r="D54" s="1">
        <v>2237895310.8600001</v>
      </c>
      <c r="E54" s="25">
        <f t="shared" ref="E54:E58" si="8">SUM(B54:D54)</f>
        <v>6601391886.7700005</v>
      </c>
      <c r="F54" s="42"/>
    </row>
    <row r="55" spans="1:7" x14ac:dyDescent="0.25">
      <c r="A55" s="15" t="s">
        <v>9</v>
      </c>
      <c r="B55" s="1">
        <v>779597853.94000006</v>
      </c>
      <c r="C55" s="1">
        <v>422088884.31999999</v>
      </c>
      <c r="D55" s="1">
        <v>312521749.83999997</v>
      </c>
      <c r="E55" s="15">
        <f t="shared" si="8"/>
        <v>1514208488.0999999</v>
      </c>
      <c r="F55" s="42"/>
    </row>
    <row r="56" spans="1:7" x14ac:dyDescent="0.25">
      <c r="A56" s="15" t="s">
        <v>10</v>
      </c>
      <c r="B56" s="1">
        <v>552894612.88999999</v>
      </c>
      <c r="C56" s="1">
        <v>1092198497.8299999</v>
      </c>
      <c r="D56" s="1">
        <v>601012750.88999999</v>
      </c>
      <c r="E56" s="15">
        <f t="shared" si="8"/>
        <v>2246105861.6099997</v>
      </c>
      <c r="F56" s="42"/>
    </row>
    <row r="57" spans="1:7" x14ac:dyDescent="0.25">
      <c r="A57" s="15" t="s">
        <v>11</v>
      </c>
      <c r="B57" s="1">
        <v>207768000</v>
      </c>
      <c r="C57" s="1">
        <v>179199000</v>
      </c>
      <c r="D57" s="1">
        <v>316679000</v>
      </c>
      <c r="E57" s="15">
        <f t="shared" si="8"/>
        <v>703646000</v>
      </c>
      <c r="F57" s="42"/>
    </row>
    <row r="58" spans="1:7" x14ac:dyDescent="0.25">
      <c r="A58" s="15" t="s">
        <v>39</v>
      </c>
      <c r="B58" s="1">
        <v>167712997.68675542</v>
      </c>
      <c r="C58" s="1">
        <v>164504158.28785145</v>
      </c>
      <c r="D58" s="1">
        <v>194976393.02096197</v>
      </c>
      <c r="E58" s="15">
        <f t="shared" si="8"/>
        <v>527193548.99556887</v>
      </c>
      <c r="F58" s="42"/>
    </row>
    <row r="59" spans="1:7" ht="15.75" thickBot="1" x14ac:dyDescent="0.3">
      <c r="A59" s="28" t="s">
        <v>16</v>
      </c>
      <c r="B59" s="28">
        <f>SUM(B54:B58)</f>
        <v>4002158214.5167551</v>
      </c>
      <c r="C59" s="28">
        <f>SUM(C54:C58)</f>
        <v>3927302366.3478513</v>
      </c>
      <c r="D59" s="28">
        <f>SUM(D54:D58)</f>
        <v>3663085204.6109619</v>
      </c>
      <c r="E59" s="28">
        <f>SUM(E54:E58)</f>
        <v>11592545785.475569</v>
      </c>
      <c r="F59" s="42"/>
    </row>
    <row r="60" spans="1:7" ht="15.75" thickTop="1" x14ac:dyDescent="0.25">
      <c r="A60" s="100" t="s">
        <v>57</v>
      </c>
      <c r="B60" s="2"/>
      <c r="C60" s="2"/>
      <c r="D60" s="2"/>
      <c r="E60" s="78"/>
      <c r="F60" s="42"/>
    </row>
    <row r="61" spans="1:7" x14ac:dyDescent="0.25">
      <c r="A61" s="100"/>
      <c r="B61" s="100"/>
      <c r="C61" s="100"/>
      <c r="D61" s="100"/>
      <c r="E61" s="100"/>
      <c r="F61" s="100"/>
    </row>
    <row r="62" spans="1:7" x14ac:dyDescent="0.25">
      <c r="B62" s="43"/>
      <c r="C62" s="43"/>
      <c r="D62" s="43"/>
      <c r="E62" s="43"/>
    </row>
    <row r="63" spans="1:7" x14ac:dyDescent="0.25">
      <c r="A63" s="109" t="s">
        <v>78</v>
      </c>
      <c r="B63" s="109"/>
      <c r="C63" s="109"/>
      <c r="D63" s="109"/>
      <c r="E63" s="109"/>
    </row>
    <row r="64" spans="1:7" x14ac:dyDescent="0.25">
      <c r="A64" s="110" t="s">
        <v>30</v>
      </c>
      <c r="B64" s="110"/>
      <c r="C64" s="110"/>
      <c r="D64" s="110"/>
      <c r="E64" s="110"/>
    </row>
    <row r="65" spans="1:6" x14ac:dyDescent="0.25">
      <c r="A65" s="110" t="s">
        <v>77</v>
      </c>
      <c r="B65" s="110"/>
      <c r="C65" s="110"/>
      <c r="D65" s="110"/>
      <c r="E65" s="110"/>
    </row>
    <row r="66" spans="1:6" x14ac:dyDescent="0.25">
      <c r="B66" s="115"/>
      <c r="C66" s="115"/>
      <c r="D66" s="115"/>
      <c r="E66" s="115"/>
    </row>
    <row r="67" spans="1:6" ht="15.75" thickBot="1" x14ac:dyDescent="0.3">
      <c r="A67" s="24" t="s">
        <v>17</v>
      </c>
      <c r="B67" s="31" t="s">
        <v>90</v>
      </c>
      <c r="C67" s="31" t="s">
        <v>91</v>
      </c>
      <c r="D67" s="31" t="s">
        <v>92</v>
      </c>
      <c r="E67" s="31" t="s">
        <v>93</v>
      </c>
    </row>
    <row r="68" spans="1:6" x14ac:dyDescent="0.25">
      <c r="A68" s="32" t="s">
        <v>40</v>
      </c>
    </row>
    <row r="69" spans="1:6" x14ac:dyDescent="0.25">
      <c r="A69" s="102" t="s">
        <v>79</v>
      </c>
      <c r="E69" s="33">
        <f t="shared" ref="E69:E70" si="9">SUM(B69:D69)</f>
        <v>0</v>
      </c>
    </row>
    <row r="70" spans="1:6" ht="17.25" x14ac:dyDescent="0.25">
      <c r="A70" s="80" t="s">
        <v>80</v>
      </c>
      <c r="E70" s="33">
        <f t="shared" si="9"/>
        <v>0</v>
      </c>
    </row>
    <row r="71" spans="1:6" x14ac:dyDescent="0.25">
      <c r="A71" s="103" t="s">
        <v>18</v>
      </c>
      <c r="B71" s="34">
        <v>58559350.060005307</v>
      </c>
      <c r="C71" s="34">
        <v>59562033.88428358</v>
      </c>
      <c r="D71" s="34">
        <v>74511831.04507719</v>
      </c>
      <c r="E71" s="33">
        <f>SUM(B71:D71)</f>
        <v>192633214.98936605</v>
      </c>
    </row>
    <row r="72" spans="1:6" x14ac:dyDescent="0.25">
      <c r="A72" s="103" t="s">
        <v>19</v>
      </c>
      <c r="B72" s="34">
        <v>65361223.71993392</v>
      </c>
      <c r="C72" s="34">
        <v>100027876.56488459</v>
      </c>
      <c r="D72" s="34">
        <v>115389121.94095276</v>
      </c>
      <c r="E72" s="33">
        <f t="shared" ref="E72:E81" si="10">SUM(B72:D72)</f>
        <v>280778222.22577125</v>
      </c>
      <c r="F72" s="43"/>
    </row>
    <row r="73" spans="1:6" x14ac:dyDescent="0.25">
      <c r="A73" s="103" t="s">
        <v>20</v>
      </c>
      <c r="B73" s="34">
        <v>7492775.1822321797</v>
      </c>
      <c r="C73" s="34">
        <v>13616294.298063476</v>
      </c>
      <c r="D73" s="34">
        <v>6729296.2227889616</v>
      </c>
      <c r="E73" s="33">
        <f t="shared" si="10"/>
        <v>27838365.703084618</v>
      </c>
    </row>
    <row r="74" spans="1:6" x14ac:dyDescent="0.25">
      <c r="A74" s="103" t="s">
        <v>21</v>
      </c>
      <c r="B74" s="34">
        <v>6553291.1362117259</v>
      </c>
      <c r="C74" s="34">
        <v>11623095.682812613</v>
      </c>
      <c r="D74" s="34">
        <v>1109517.3632697752</v>
      </c>
      <c r="E74" s="33">
        <f t="shared" si="10"/>
        <v>19285904.182294115</v>
      </c>
    </row>
    <row r="75" spans="1:6" ht="17.25" x14ac:dyDescent="0.25">
      <c r="A75" s="82" t="s">
        <v>81</v>
      </c>
      <c r="B75" s="34"/>
      <c r="C75" s="34"/>
      <c r="D75" s="34"/>
      <c r="E75" s="33">
        <f t="shared" si="10"/>
        <v>0</v>
      </c>
    </row>
    <row r="76" spans="1:6" x14ac:dyDescent="0.25">
      <c r="A76" s="103" t="s">
        <v>82</v>
      </c>
      <c r="B76" s="34">
        <v>134459104</v>
      </c>
      <c r="C76" s="34">
        <v>133272663.11</v>
      </c>
      <c r="D76" s="34">
        <v>146634122.40000001</v>
      </c>
      <c r="E76" s="33">
        <f t="shared" si="10"/>
        <v>414365889.50999999</v>
      </c>
    </row>
    <row r="77" spans="1:6" ht="17.25" x14ac:dyDescent="0.25">
      <c r="A77" s="33" t="s">
        <v>83</v>
      </c>
      <c r="B77" s="34">
        <v>5276174121.4379997</v>
      </c>
      <c r="C77" s="34">
        <v>4413427940.3600016</v>
      </c>
      <c r="D77" s="34">
        <v>5307143253.9100008</v>
      </c>
      <c r="E77" s="33">
        <f t="shared" si="10"/>
        <v>14996745315.708</v>
      </c>
      <c r="F77" s="43"/>
    </row>
    <row r="78" spans="1:6" x14ac:dyDescent="0.25">
      <c r="A78" s="83" t="s">
        <v>33</v>
      </c>
      <c r="B78" s="34"/>
      <c r="C78" s="34"/>
      <c r="D78" s="34"/>
      <c r="E78" s="33">
        <f t="shared" si="10"/>
        <v>0</v>
      </c>
      <c r="F78" s="43"/>
    </row>
    <row r="79" spans="1:6" ht="17.25" x14ac:dyDescent="0.25">
      <c r="A79" s="83" t="s">
        <v>84</v>
      </c>
      <c r="B79" s="34"/>
      <c r="C79" s="34"/>
      <c r="D79" s="34"/>
      <c r="E79" s="33">
        <f t="shared" si="10"/>
        <v>0</v>
      </c>
      <c r="F79" s="43"/>
    </row>
    <row r="80" spans="1:6" x14ac:dyDescent="0.25">
      <c r="A80" s="33"/>
      <c r="B80" s="34"/>
      <c r="C80" s="34"/>
      <c r="D80" s="34"/>
      <c r="E80" s="33"/>
      <c r="F80" s="43"/>
    </row>
    <row r="81" spans="1:9" ht="15.75" thickBot="1" x14ac:dyDescent="0.3">
      <c r="A81" s="19" t="s">
        <v>16</v>
      </c>
      <c r="B81" s="35">
        <f>+B71+B72+B73+B74+B76+B77</f>
        <v>5548599865.5363827</v>
      </c>
      <c r="C81" s="35">
        <f t="shared" ref="C81:D81" si="11">+C71+C72+C73+C74+C76+C77</f>
        <v>4731529903.9000454</v>
      </c>
      <c r="D81" s="35">
        <f t="shared" si="11"/>
        <v>5651517142.8820896</v>
      </c>
      <c r="E81" s="28">
        <f t="shared" si="10"/>
        <v>15931646912.318518</v>
      </c>
      <c r="F81" s="2"/>
    </row>
    <row r="82" spans="1:9" ht="15.75" thickTop="1" x14ac:dyDescent="0.25">
      <c r="A82" s="15" t="s">
        <v>41</v>
      </c>
      <c r="B82" s="2"/>
      <c r="C82" s="2"/>
      <c r="D82" s="2"/>
      <c r="E82" s="2"/>
    </row>
    <row r="83" spans="1:9" x14ac:dyDescent="0.25">
      <c r="A83" s="113" t="s">
        <v>99</v>
      </c>
      <c r="B83" s="113"/>
      <c r="C83" s="113"/>
      <c r="D83" s="113"/>
      <c r="E83" s="113"/>
      <c r="F83" s="113"/>
    </row>
    <row r="84" spans="1:9" x14ac:dyDescent="0.25">
      <c r="A84" s="100"/>
      <c r="B84" s="100"/>
      <c r="C84" s="100"/>
      <c r="D84" s="100"/>
      <c r="E84" s="100"/>
      <c r="F84" s="100"/>
    </row>
    <row r="85" spans="1:9" x14ac:dyDescent="0.25">
      <c r="B85" s="43"/>
      <c r="C85" s="43"/>
      <c r="D85" s="43"/>
    </row>
    <row r="86" spans="1:9" x14ac:dyDescent="0.25">
      <c r="A86" s="108" t="s">
        <v>86</v>
      </c>
      <c r="B86" s="108"/>
      <c r="C86" s="108"/>
      <c r="D86" s="108"/>
      <c r="E86" s="108"/>
      <c r="F86" s="3"/>
    </row>
    <row r="87" spans="1:9" x14ac:dyDescent="0.25">
      <c r="A87" s="108" t="s">
        <v>23</v>
      </c>
      <c r="B87" s="108"/>
      <c r="C87" s="108"/>
      <c r="D87" s="108"/>
      <c r="E87" s="108"/>
      <c r="F87" s="3"/>
    </row>
    <row r="88" spans="1:9" x14ac:dyDescent="0.25">
      <c r="A88" s="108" t="s">
        <v>77</v>
      </c>
      <c r="B88" s="108"/>
      <c r="C88" s="108"/>
      <c r="D88" s="108"/>
      <c r="E88" s="108"/>
      <c r="F88" s="3"/>
    </row>
    <row r="89" spans="1:9" x14ac:dyDescent="0.25">
      <c r="A89" s="33"/>
      <c r="B89" s="33"/>
      <c r="C89" s="33"/>
      <c r="D89" s="33"/>
      <c r="E89" s="33"/>
      <c r="F89" s="3"/>
    </row>
    <row r="90" spans="1:9" ht="15.75" thickBot="1" x14ac:dyDescent="0.3">
      <c r="A90" s="50" t="s">
        <v>17</v>
      </c>
      <c r="B90" s="50" t="s">
        <v>90</v>
      </c>
      <c r="C90" s="50" t="s">
        <v>91</v>
      </c>
      <c r="D90" s="50" t="s">
        <v>92</v>
      </c>
      <c r="E90" s="50" t="s">
        <v>93</v>
      </c>
      <c r="F90" s="3"/>
    </row>
    <row r="91" spans="1:9" x14ac:dyDescent="0.25">
      <c r="A91" s="33"/>
      <c r="B91" s="33"/>
      <c r="C91" s="33"/>
      <c r="D91" s="33"/>
      <c r="E91" s="33"/>
      <c r="F91" s="3"/>
    </row>
    <row r="92" spans="1:9" x14ac:dyDescent="0.25">
      <c r="A92" s="33" t="s">
        <v>54</v>
      </c>
      <c r="B92" s="33">
        <v>38639762494.174217</v>
      </c>
      <c r="C92" s="33">
        <v>39720014667.207832</v>
      </c>
      <c r="D92" s="33">
        <v>41685831047.417786</v>
      </c>
      <c r="E92" s="33">
        <f>B92</f>
        <v>38639762494.174217</v>
      </c>
      <c r="F92" s="3"/>
      <c r="G92" s="77" t="s">
        <v>110</v>
      </c>
    </row>
    <row r="93" spans="1:9" x14ac:dyDescent="0.25">
      <c r="A93" s="33" t="s">
        <v>25</v>
      </c>
      <c r="B93" s="33">
        <v>6628852038.5699997</v>
      </c>
      <c r="C93" s="33">
        <v>6697346284.1099997</v>
      </c>
      <c r="D93" s="33">
        <v>12568570998.76</v>
      </c>
      <c r="E93" s="33">
        <f>SUM(B93:D93)</f>
        <v>25894769321.440002</v>
      </c>
      <c r="F93" s="33"/>
      <c r="G93" s="4">
        <v>6628852038.5699997</v>
      </c>
      <c r="H93" s="4">
        <v>6697346284.1099997</v>
      </c>
      <c r="I93" s="4">
        <v>12568570998.76</v>
      </c>
    </row>
    <row r="94" spans="1:9" x14ac:dyDescent="0.25">
      <c r="A94" s="33" t="s">
        <v>26</v>
      </c>
      <c r="B94" s="33">
        <v>45268614532.744217</v>
      </c>
      <c r="C94" s="33">
        <v>46417360951.317833</v>
      </c>
      <c r="D94" s="33">
        <v>54254402046.177788</v>
      </c>
      <c r="E94" s="33">
        <f>E93+E92</f>
        <v>64534531815.61422</v>
      </c>
      <c r="F94" s="33"/>
    </row>
    <row r="95" spans="1:9" x14ac:dyDescent="0.25">
      <c r="A95" s="33" t="s">
        <v>27</v>
      </c>
      <c r="B95" s="33">
        <v>5548599865.5363827</v>
      </c>
      <c r="C95" s="33">
        <v>4731529903.9000454</v>
      </c>
      <c r="D95" s="33">
        <v>5651517142.8820896</v>
      </c>
      <c r="E95" s="33">
        <f>SUM(B95:D95)</f>
        <v>15931646912.318518</v>
      </c>
      <c r="F95" s="33"/>
    </row>
    <row r="96" spans="1:9" x14ac:dyDescent="0.25">
      <c r="A96" s="33" t="s">
        <v>28</v>
      </c>
      <c r="B96" s="33">
        <v>39720014667.207832</v>
      </c>
      <c r="C96" s="33">
        <v>41685831047.417786</v>
      </c>
      <c r="D96" s="33">
        <v>48602884903.2957</v>
      </c>
      <c r="E96" s="33">
        <f>E94-E95</f>
        <v>48602884903.2957</v>
      </c>
      <c r="F96" s="3"/>
    </row>
    <row r="97" spans="1:6" ht="15.75" thickBot="1" x14ac:dyDescent="0.3">
      <c r="A97" s="28"/>
      <c r="B97" s="28"/>
      <c r="C97" s="28"/>
      <c r="D97" s="28"/>
      <c r="E97" s="28"/>
      <c r="F97" s="3"/>
    </row>
    <row r="98" spans="1:6" ht="15.75" thickTop="1" x14ac:dyDescent="0.25">
      <c r="A98" s="117" t="s">
        <v>99</v>
      </c>
      <c r="B98" s="117"/>
      <c r="C98" s="117"/>
      <c r="D98" s="117"/>
      <c r="E98" s="117"/>
      <c r="F98" s="117"/>
    </row>
    <row r="99" spans="1:6" x14ac:dyDescent="0.25">
      <c r="A99" s="117"/>
      <c r="B99" s="117"/>
      <c r="C99" s="117"/>
      <c r="D99" s="117"/>
      <c r="E99" s="117"/>
      <c r="F99" s="117"/>
    </row>
    <row r="101" spans="1:6" x14ac:dyDescent="0.25">
      <c r="A101" s="3" t="s">
        <v>106</v>
      </c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21">
    <mergeCell ref="A63:E63"/>
    <mergeCell ref="A1:F1"/>
    <mergeCell ref="A8:F8"/>
    <mergeCell ref="A9:F9"/>
    <mergeCell ref="A20:A21"/>
    <mergeCell ref="A32:A33"/>
    <mergeCell ref="A38:F38"/>
    <mergeCell ref="A39:F39"/>
    <mergeCell ref="A41:E41"/>
    <mergeCell ref="A42:E42"/>
    <mergeCell ref="A43:E43"/>
    <mergeCell ref="B44:E44"/>
    <mergeCell ref="A88:E88"/>
    <mergeCell ref="A98:F98"/>
    <mergeCell ref="A99:F99"/>
    <mergeCell ref="A64:E64"/>
    <mergeCell ref="A65:E65"/>
    <mergeCell ref="B66:E66"/>
    <mergeCell ref="A83:F83"/>
    <mergeCell ref="A86:E86"/>
    <mergeCell ref="A87:E8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B39" sqref="B39"/>
    </sheetView>
  </sheetViews>
  <sheetFormatPr baseColWidth="10" defaultColWidth="11.42578125" defaultRowHeight="15" x14ac:dyDescent="0.25"/>
  <cols>
    <col min="1" max="1" width="51.42578125" style="3" customWidth="1"/>
    <col min="2" max="5" width="16" style="4" customWidth="1"/>
    <col min="6" max="6" width="15.7109375" style="4" customWidth="1"/>
    <col min="7" max="16384" width="11.42578125" style="4"/>
  </cols>
  <sheetData>
    <row r="1" spans="1:6" x14ac:dyDescent="0.25">
      <c r="A1" s="110" t="s">
        <v>47</v>
      </c>
      <c r="B1" s="110"/>
      <c r="C1" s="110"/>
      <c r="D1" s="110"/>
      <c r="E1" s="110"/>
      <c r="F1" s="110"/>
    </row>
    <row r="2" spans="1:6" x14ac:dyDescent="0.25">
      <c r="A2" s="5" t="s">
        <v>0</v>
      </c>
      <c r="B2" s="6" t="s">
        <v>1</v>
      </c>
      <c r="C2" s="6"/>
      <c r="D2" s="6"/>
      <c r="E2" s="6"/>
      <c r="F2" s="6"/>
    </row>
    <row r="3" spans="1:6" x14ac:dyDescent="0.25">
      <c r="A3" s="5" t="s">
        <v>42</v>
      </c>
      <c r="B3" s="6" t="s">
        <v>48</v>
      </c>
      <c r="C3" s="6"/>
      <c r="D3" s="6"/>
      <c r="E3" s="6"/>
      <c r="F3" s="6"/>
    </row>
    <row r="4" spans="1:6" x14ac:dyDescent="0.25">
      <c r="A4" s="5" t="s">
        <v>49</v>
      </c>
      <c r="B4" s="6" t="s">
        <v>50</v>
      </c>
      <c r="C4" s="6"/>
      <c r="D4" s="6"/>
      <c r="E4" s="6"/>
      <c r="F4" s="6"/>
    </row>
    <row r="5" spans="1:6" x14ac:dyDescent="0.25">
      <c r="A5" s="5" t="s">
        <v>51</v>
      </c>
      <c r="B5" s="7" t="s">
        <v>65</v>
      </c>
      <c r="C5" s="6"/>
      <c r="D5" s="6"/>
      <c r="E5" s="6"/>
      <c r="F5" s="6"/>
    </row>
    <row r="6" spans="1:6" x14ac:dyDescent="0.25">
      <c r="A6" s="5"/>
      <c r="B6" s="7"/>
      <c r="C6" s="6"/>
      <c r="D6" s="6"/>
      <c r="E6" s="6"/>
      <c r="F6" s="6"/>
    </row>
    <row r="8" spans="1:6" x14ac:dyDescent="0.25">
      <c r="A8" s="109" t="s">
        <v>53</v>
      </c>
      <c r="B8" s="109"/>
      <c r="C8" s="109"/>
      <c r="D8" s="109"/>
      <c r="E8" s="109"/>
      <c r="F8" s="109"/>
    </row>
    <row r="9" spans="1:6" x14ac:dyDescent="0.25">
      <c r="A9" s="110" t="s">
        <v>22</v>
      </c>
      <c r="B9" s="110"/>
      <c r="C9" s="110"/>
      <c r="D9" s="110"/>
      <c r="E9" s="110"/>
      <c r="F9" s="110"/>
    </row>
    <row r="10" spans="1:6" x14ac:dyDescent="0.25">
      <c r="A10" s="55"/>
      <c r="B10" s="55"/>
      <c r="C10" s="55"/>
      <c r="D10" s="55"/>
      <c r="E10" s="55"/>
      <c r="F10" s="55"/>
    </row>
    <row r="11" spans="1:6" ht="15.75" thickBot="1" x14ac:dyDescent="0.3">
      <c r="A11" s="10" t="s">
        <v>108</v>
      </c>
      <c r="B11" s="11" t="s">
        <v>2</v>
      </c>
      <c r="C11" s="11" t="s">
        <v>6</v>
      </c>
      <c r="D11" s="11" t="s">
        <v>43</v>
      </c>
      <c r="E11" s="11" t="s">
        <v>66</v>
      </c>
    </row>
    <row r="12" spans="1:6" x14ac:dyDescent="0.25">
      <c r="A12" s="12"/>
      <c r="B12" s="13"/>
      <c r="C12" s="13"/>
      <c r="D12" s="13"/>
      <c r="E12" s="13"/>
    </row>
    <row r="13" spans="1:6" x14ac:dyDescent="0.25">
      <c r="A13" s="14" t="s">
        <v>33</v>
      </c>
      <c r="B13" s="13"/>
      <c r="C13" s="13"/>
      <c r="D13" s="13"/>
      <c r="E13" s="13"/>
    </row>
    <row r="14" spans="1:6" s="3" customFormat="1" x14ac:dyDescent="0.25">
      <c r="A14" s="15" t="s">
        <v>34</v>
      </c>
      <c r="B14" s="2" t="s">
        <v>8</v>
      </c>
      <c r="C14" s="1">
        <f>'1T (Ajustado)'!F14</f>
        <v>919</v>
      </c>
      <c r="D14" s="1">
        <f>+'2T (Ajustado)'!F14</f>
        <v>1635</v>
      </c>
      <c r="E14" s="1">
        <f>SUM(C14:D14)</f>
        <v>2554</v>
      </c>
    </row>
    <row r="15" spans="1:6" s="3" customFormat="1" x14ac:dyDescent="0.25">
      <c r="A15" s="16"/>
      <c r="B15" s="2" t="s">
        <v>35</v>
      </c>
      <c r="C15" s="1">
        <f>'1T (Ajustado)'!F15</f>
        <v>2682</v>
      </c>
      <c r="D15" s="1">
        <f>+'2T (Ajustado)'!F15</f>
        <v>4659</v>
      </c>
      <c r="E15" s="1">
        <f t="shared" ref="E15:E33" si="0">SUM(C15:D15)</f>
        <v>7341</v>
      </c>
    </row>
    <row r="16" spans="1:6" s="2" customFormat="1" x14ac:dyDescent="0.25">
      <c r="A16" s="15" t="s">
        <v>36</v>
      </c>
      <c r="B16" s="2" t="s">
        <v>8</v>
      </c>
      <c r="C16" s="1">
        <f>'1T (Ajustado)'!F16</f>
        <v>133</v>
      </c>
      <c r="D16" s="1">
        <f>+'2T (Ajustado)'!F16</f>
        <v>225</v>
      </c>
      <c r="E16" s="1">
        <f t="shared" si="0"/>
        <v>358</v>
      </c>
    </row>
    <row r="17" spans="1:12" s="2" customFormat="1" x14ac:dyDescent="0.25">
      <c r="A17" s="16"/>
      <c r="B17" s="2" t="s">
        <v>35</v>
      </c>
      <c r="C17" s="1">
        <f>'1T (Ajustado)'!F17</f>
        <v>400</v>
      </c>
      <c r="D17" s="1">
        <f>+'2T (Ajustado)'!F17</f>
        <v>734</v>
      </c>
      <c r="E17" s="1">
        <f t="shared" si="0"/>
        <v>1134</v>
      </c>
      <c r="F17" s="3"/>
      <c r="G17" s="3"/>
      <c r="H17" s="3"/>
      <c r="I17" s="3"/>
      <c r="J17" s="3"/>
      <c r="K17" s="3"/>
      <c r="L17" s="3"/>
    </row>
    <row r="18" spans="1:12" s="2" customFormat="1" x14ac:dyDescent="0.25">
      <c r="A18" s="15" t="s">
        <v>32</v>
      </c>
      <c r="B18" s="2" t="s">
        <v>8</v>
      </c>
      <c r="C18" s="1">
        <f>'1T (Ajustado)'!F18</f>
        <v>214</v>
      </c>
      <c r="D18" s="1">
        <f>+'2T (Ajustado)'!F18</f>
        <v>319</v>
      </c>
      <c r="E18" s="1">
        <f t="shared" si="0"/>
        <v>533</v>
      </c>
    </row>
    <row r="19" spans="1:12" s="2" customFormat="1" x14ac:dyDescent="0.25">
      <c r="A19" s="16"/>
      <c r="B19" s="2" t="s">
        <v>35</v>
      </c>
      <c r="C19" s="1">
        <f>'1T (Ajustado)'!F19</f>
        <v>685</v>
      </c>
      <c r="D19" s="1">
        <f>+'2T (Ajustado)'!F19</f>
        <v>1116</v>
      </c>
      <c r="E19" s="1">
        <f t="shared" si="0"/>
        <v>1801</v>
      </c>
      <c r="F19" s="3"/>
      <c r="G19" s="3"/>
      <c r="H19" s="3"/>
      <c r="I19" s="3"/>
      <c r="J19" s="3"/>
      <c r="K19" s="3"/>
      <c r="L19" s="3"/>
    </row>
    <row r="20" spans="1:12" s="2" customFormat="1" ht="15" customHeight="1" x14ac:dyDescent="0.25">
      <c r="A20" s="111" t="s">
        <v>15</v>
      </c>
      <c r="B20" s="2" t="s">
        <v>8</v>
      </c>
      <c r="C20" s="1">
        <f>'1T (Ajustado)'!F20</f>
        <v>91</v>
      </c>
      <c r="D20" s="1">
        <f>+'2T (Ajustado)'!F20</f>
        <v>201</v>
      </c>
      <c r="E20" s="1">
        <f t="shared" si="0"/>
        <v>292</v>
      </c>
    </row>
    <row r="21" spans="1:12" s="2" customFormat="1" x14ac:dyDescent="0.25">
      <c r="A21" s="111"/>
      <c r="B21" s="2" t="s">
        <v>35</v>
      </c>
      <c r="C21" s="1">
        <f>'1T (Ajustado)'!F21</f>
        <v>269</v>
      </c>
      <c r="D21" s="1">
        <f>+'2T (Ajustado)'!F21</f>
        <v>583</v>
      </c>
      <c r="E21" s="1">
        <f t="shared" si="0"/>
        <v>852</v>
      </c>
      <c r="F21" s="3"/>
      <c r="G21" s="3"/>
      <c r="H21" s="3"/>
      <c r="I21" s="3"/>
      <c r="J21" s="3"/>
      <c r="K21" s="3"/>
      <c r="L21" s="3"/>
    </row>
    <row r="22" spans="1:12" s="2" customFormat="1" x14ac:dyDescent="0.25">
      <c r="A22" s="106" t="s">
        <v>104</v>
      </c>
      <c r="B22" s="2" t="s">
        <v>8</v>
      </c>
      <c r="C22" s="1">
        <f>+C14+C16+C18+C20</f>
        <v>1357</v>
      </c>
      <c r="D22" s="1">
        <f t="shared" ref="D22:E22" si="1">+D14+D16+D18+D20</f>
        <v>2380</v>
      </c>
      <c r="E22" s="1">
        <f t="shared" si="1"/>
        <v>3737</v>
      </c>
      <c r="F22" s="3"/>
      <c r="G22" s="3"/>
      <c r="H22" s="3"/>
      <c r="I22" s="3"/>
      <c r="J22" s="3"/>
      <c r="K22" s="3"/>
      <c r="L22" s="3"/>
    </row>
    <row r="23" spans="1:12" s="2" customFormat="1" x14ac:dyDescent="0.25">
      <c r="A23" s="104"/>
      <c r="B23" s="2" t="s">
        <v>35</v>
      </c>
      <c r="C23" s="1">
        <f>+C15+C17+C19+C21</f>
        <v>4036</v>
      </c>
      <c r="D23" s="1">
        <f t="shared" ref="D23:E23" si="2">+D15+D17+D19+D21</f>
        <v>7092</v>
      </c>
      <c r="E23" s="1">
        <f t="shared" si="2"/>
        <v>11128</v>
      </c>
      <c r="F23" s="3"/>
      <c r="G23" s="3"/>
      <c r="H23" s="3"/>
      <c r="I23" s="3"/>
      <c r="J23" s="3"/>
      <c r="K23" s="3"/>
      <c r="L23" s="3"/>
    </row>
    <row r="24" spans="1:12" s="2" customFormat="1" x14ac:dyDescent="0.25">
      <c r="A24" s="104"/>
      <c r="C24" s="1"/>
      <c r="D24" s="1"/>
      <c r="E24" s="1"/>
      <c r="F24" s="3"/>
      <c r="G24" s="3"/>
      <c r="H24" s="3"/>
      <c r="I24" s="3"/>
      <c r="J24" s="3"/>
      <c r="K24" s="3"/>
      <c r="L24" s="3"/>
    </row>
    <row r="25" spans="1:12" s="2" customFormat="1" x14ac:dyDescent="0.25">
      <c r="A25" s="14" t="s">
        <v>37</v>
      </c>
      <c r="C25" s="1"/>
      <c r="D25" s="1"/>
      <c r="E25" s="1"/>
      <c r="F25" s="3"/>
      <c r="G25" s="3"/>
      <c r="H25" s="3"/>
      <c r="I25" s="3"/>
      <c r="J25" s="3"/>
      <c r="K25" s="3"/>
      <c r="L25" s="3"/>
    </row>
    <row r="26" spans="1:12" s="2" customFormat="1" x14ac:dyDescent="0.25">
      <c r="A26" s="15" t="s">
        <v>12</v>
      </c>
      <c r="B26" s="2" t="s">
        <v>8</v>
      </c>
      <c r="C26" s="1">
        <f>'1T (Ajustado)'!F26</f>
        <v>1111</v>
      </c>
      <c r="D26" s="1">
        <f>+'2T (Ajustado)'!F26</f>
        <v>943</v>
      </c>
      <c r="E26" s="1">
        <f t="shared" si="0"/>
        <v>2054</v>
      </c>
    </row>
    <row r="27" spans="1:12" s="2" customFormat="1" x14ac:dyDescent="0.25">
      <c r="A27" s="16"/>
      <c r="B27" s="2" t="s">
        <v>35</v>
      </c>
      <c r="C27" s="1">
        <f>'1T (Ajustado)'!F27</f>
        <v>3192</v>
      </c>
      <c r="D27" s="1">
        <f>+'2T (Ajustado)'!F27</f>
        <v>2722</v>
      </c>
      <c r="E27" s="1">
        <f t="shared" si="0"/>
        <v>5914</v>
      </c>
      <c r="F27" s="3"/>
      <c r="G27" s="3"/>
      <c r="H27" s="3"/>
      <c r="I27" s="3"/>
      <c r="J27" s="3"/>
      <c r="K27" s="3"/>
      <c r="L27" s="3"/>
    </row>
    <row r="28" spans="1:12" s="2" customFormat="1" x14ac:dyDescent="0.25">
      <c r="A28" s="15" t="s">
        <v>13</v>
      </c>
      <c r="B28" s="2" t="s">
        <v>8</v>
      </c>
      <c r="C28" s="1">
        <f>'1T (Ajustado)'!F28</f>
        <v>243</v>
      </c>
      <c r="D28" s="1">
        <f>+'2T (Ajustado)'!F28</f>
        <v>121</v>
      </c>
      <c r="E28" s="1">
        <f t="shared" si="0"/>
        <v>364</v>
      </c>
    </row>
    <row r="29" spans="1:12" s="2" customFormat="1" x14ac:dyDescent="0.25">
      <c r="B29" s="2" t="s">
        <v>35</v>
      </c>
      <c r="C29" s="1">
        <f>'1T (Ajustado)'!F29</f>
        <v>785</v>
      </c>
      <c r="D29" s="1">
        <f>+'2T (Ajustado)'!F29</f>
        <v>391</v>
      </c>
      <c r="E29" s="1">
        <f t="shared" si="0"/>
        <v>1176</v>
      </c>
      <c r="F29" s="3"/>
      <c r="G29" s="3"/>
      <c r="H29" s="3"/>
      <c r="I29" s="3"/>
      <c r="J29" s="3"/>
      <c r="K29" s="3"/>
      <c r="L29" s="3"/>
    </row>
    <row r="30" spans="1:12" s="2" customFormat="1" x14ac:dyDescent="0.25">
      <c r="A30" s="15" t="s">
        <v>31</v>
      </c>
      <c r="B30" s="2" t="s">
        <v>8</v>
      </c>
      <c r="C30" s="1">
        <f>'1T (Ajustado)'!F30</f>
        <v>160</v>
      </c>
      <c r="D30" s="1">
        <f>+'2T (Ajustado)'!F30</f>
        <v>282</v>
      </c>
      <c r="E30" s="1">
        <f t="shared" si="0"/>
        <v>442</v>
      </c>
    </row>
    <row r="31" spans="1:12" s="2" customFormat="1" x14ac:dyDescent="0.25">
      <c r="B31" s="2" t="s">
        <v>35</v>
      </c>
      <c r="C31" s="1">
        <f>'1T (Ajustado)'!F31</f>
        <v>512</v>
      </c>
      <c r="D31" s="1">
        <f>+'2T (Ajustado)'!F31</f>
        <v>962</v>
      </c>
      <c r="E31" s="1">
        <f t="shared" si="0"/>
        <v>1474</v>
      </c>
      <c r="F31" s="3"/>
      <c r="G31" s="3"/>
      <c r="H31" s="3"/>
      <c r="I31" s="3"/>
      <c r="J31" s="3"/>
      <c r="K31" s="3"/>
      <c r="L31" s="3"/>
    </row>
    <row r="32" spans="1:12" s="2" customFormat="1" ht="15" customHeight="1" x14ac:dyDescent="0.25">
      <c r="A32" s="111" t="s">
        <v>14</v>
      </c>
      <c r="B32" s="2" t="s">
        <v>8</v>
      </c>
      <c r="C32" s="1">
        <f>'1T (Ajustado)'!F32</f>
        <v>140</v>
      </c>
      <c r="D32" s="1">
        <f>+'2T (Ajustado)'!F32</f>
        <v>111</v>
      </c>
      <c r="E32" s="1">
        <f t="shared" si="0"/>
        <v>251</v>
      </c>
    </row>
    <row r="33" spans="1:13" s="3" customFormat="1" x14ac:dyDescent="0.25">
      <c r="A33" s="111"/>
      <c r="B33" s="2" t="s">
        <v>35</v>
      </c>
      <c r="C33" s="1">
        <f>'1T (Ajustado)'!F33</f>
        <v>426</v>
      </c>
      <c r="D33" s="1">
        <f>+'2T (Ajustado)'!F33</f>
        <v>320</v>
      </c>
      <c r="E33" s="1">
        <f t="shared" si="0"/>
        <v>746</v>
      </c>
    </row>
    <row r="34" spans="1:13" s="3" customFormat="1" x14ac:dyDescent="0.25">
      <c r="A34" s="106" t="s">
        <v>105</v>
      </c>
      <c r="B34" s="2" t="s">
        <v>8</v>
      </c>
      <c r="C34" s="1">
        <f>+C26+C28+C30+C32</f>
        <v>1654</v>
      </c>
      <c r="D34" s="1">
        <f t="shared" ref="D34:E34" si="3">+D26+D28+D30+D32</f>
        <v>1457</v>
      </c>
      <c r="E34" s="1">
        <f t="shared" si="3"/>
        <v>3111</v>
      </c>
    </row>
    <row r="35" spans="1:13" s="3" customFormat="1" x14ac:dyDescent="0.25">
      <c r="A35" s="104"/>
      <c r="B35" s="2" t="s">
        <v>35</v>
      </c>
      <c r="C35" s="1">
        <f>+C27+C29+C31+C33</f>
        <v>4915</v>
      </c>
      <c r="D35" s="1">
        <f t="shared" ref="D35:E35" si="4">+D27+D29+D31+D33</f>
        <v>4395</v>
      </c>
      <c r="E35" s="1">
        <f t="shared" si="4"/>
        <v>9310</v>
      </c>
    </row>
    <row r="36" spans="1:13" s="3" customFormat="1" x14ac:dyDescent="0.25">
      <c r="A36" s="104"/>
      <c r="B36" s="2"/>
      <c r="C36" s="1"/>
      <c r="D36" s="1"/>
      <c r="E36" s="1"/>
    </row>
    <row r="37" spans="1:13" s="3" customFormat="1" ht="15.75" thickBot="1" x14ac:dyDescent="0.3">
      <c r="A37" s="19"/>
      <c r="B37" s="20"/>
      <c r="C37" s="20"/>
      <c r="D37" s="20"/>
      <c r="E37" s="20"/>
    </row>
    <row r="38" spans="1:13" ht="15.75" thickTop="1" x14ac:dyDescent="0.25">
      <c r="A38" s="107" t="s">
        <v>61</v>
      </c>
      <c r="B38" s="107"/>
      <c r="C38" s="107"/>
      <c r="D38" s="107"/>
      <c r="E38" s="107"/>
      <c r="F38" s="107"/>
    </row>
    <row r="39" spans="1:13" s="22" customFormat="1" x14ac:dyDescent="0.25">
      <c r="A39" s="21"/>
      <c r="B39" s="2"/>
    </row>
    <row r="40" spans="1:13" x14ac:dyDescent="0.25">
      <c r="G40" s="22"/>
      <c r="H40" s="22"/>
      <c r="I40" s="22"/>
      <c r="J40" s="22"/>
      <c r="K40" s="22"/>
      <c r="L40" s="22"/>
      <c r="M40" s="22"/>
    </row>
    <row r="41" spans="1:13" x14ac:dyDescent="0.25">
      <c r="A41" s="109" t="s">
        <v>55</v>
      </c>
      <c r="B41" s="109"/>
      <c r="C41" s="109"/>
      <c r="D41" s="109"/>
      <c r="E41" s="109"/>
      <c r="G41" s="22"/>
      <c r="H41" s="22"/>
      <c r="I41" s="22"/>
      <c r="J41" s="22"/>
      <c r="K41" s="22"/>
      <c r="L41" s="22"/>
      <c r="M41" s="22"/>
    </row>
    <row r="42" spans="1:13" x14ac:dyDescent="0.25">
      <c r="A42" s="108" t="s">
        <v>29</v>
      </c>
      <c r="B42" s="108"/>
      <c r="C42" s="108"/>
      <c r="D42" s="108"/>
      <c r="E42" s="108"/>
    </row>
    <row r="43" spans="1:13" x14ac:dyDescent="0.25">
      <c r="A43" s="109" t="s">
        <v>56</v>
      </c>
      <c r="B43" s="109"/>
      <c r="C43" s="109"/>
      <c r="D43" s="109"/>
      <c r="E43" s="109"/>
    </row>
    <row r="44" spans="1:13" ht="15.75" thickBot="1" x14ac:dyDescent="0.3">
      <c r="B44" s="112"/>
      <c r="C44" s="112"/>
      <c r="D44" s="112"/>
      <c r="E44" s="118"/>
      <c r="F44" s="23"/>
    </row>
    <row r="45" spans="1:13" ht="15.75" thickBot="1" x14ac:dyDescent="0.3">
      <c r="A45" s="10" t="s">
        <v>108</v>
      </c>
      <c r="B45" s="11" t="s">
        <v>6</v>
      </c>
      <c r="C45" s="11" t="s">
        <v>43</v>
      </c>
      <c r="D45" s="11" t="s">
        <v>66</v>
      </c>
      <c r="E45" s="56"/>
    </row>
    <row r="46" spans="1:13" x14ac:dyDescent="0.25">
      <c r="A46" s="14" t="s">
        <v>33</v>
      </c>
      <c r="B46" s="25"/>
      <c r="C46" s="25"/>
      <c r="D46" s="25"/>
      <c r="E46" s="57"/>
    </row>
    <row r="47" spans="1:13" x14ac:dyDescent="0.25">
      <c r="A47" s="15" t="s">
        <v>7</v>
      </c>
      <c r="B47" s="26">
        <f>+'1T (Ajustado)'!E47</f>
        <v>5139479223.6799994</v>
      </c>
      <c r="C47" s="26">
        <f>+'2T (Ajustado)'!E47</f>
        <v>9254754808.0299988</v>
      </c>
      <c r="D47" s="26">
        <f>+SUM(B47:C47)</f>
        <v>14394234031.709999</v>
      </c>
      <c r="E47" s="58"/>
    </row>
    <row r="48" spans="1:13" x14ac:dyDescent="0.25">
      <c r="A48" s="15" t="s">
        <v>9</v>
      </c>
      <c r="B48" s="26">
        <f>+'1T (Ajustado)'!E48</f>
        <v>898037772.1500001</v>
      </c>
      <c r="C48" s="26">
        <f>+'2T (Ajustado)'!E48</f>
        <v>1882494022.8</v>
      </c>
      <c r="D48" s="26">
        <f t="shared" ref="D48:D51" si="5">+SUM(B48:C48)</f>
        <v>2780531794.9499998</v>
      </c>
      <c r="E48" s="59"/>
    </row>
    <row r="49" spans="1:6" x14ac:dyDescent="0.25">
      <c r="A49" s="15" t="s">
        <v>10</v>
      </c>
      <c r="B49" s="26">
        <f>+'1T (Ajustado)'!E49</f>
        <v>2022708749.3499999</v>
      </c>
      <c r="C49" s="26">
        <f>+'2T (Ajustado)'!E49</f>
        <v>3414389372.54</v>
      </c>
      <c r="D49" s="26">
        <f t="shared" si="5"/>
        <v>5437098121.8899994</v>
      </c>
      <c r="E49" s="59"/>
    </row>
    <row r="50" spans="1:6" ht="30" x14ac:dyDescent="0.25">
      <c r="A50" s="27" t="s">
        <v>11</v>
      </c>
      <c r="B50" s="26">
        <f>+'1T (Ajustado)'!E50</f>
        <v>418400753.15999997</v>
      </c>
      <c r="C50" s="26">
        <f>+'2T (Ajustado)'!E50</f>
        <v>1003249571.04</v>
      </c>
      <c r="D50" s="26">
        <f t="shared" si="5"/>
        <v>1421650324.1999998</v>
      </c>
      <c r="E50" s="59"/>
    </row>
    <row r="51" spans="1:6" x14ac:dyDescent="0.25">
      <c r="A51" s="15" t="s">
        <v>38</v>
      </c>
      <c r="B51" s="26">
        <f>+'1T (Ajustado)'!E51</f>
        <v>564364620.94634938</v>
      </c>
      <c r="C51" s="26">
        <f>+'2T (Ajustado)'!E51</f>
        <v>794203306.17480004</v>
      </c>
      <c r="D51" s="26">
        <f t="shared" si="5"/>
        <v>1358567927.1211495</v>
      </c>
    </row>
    <row r="52" spans="1:6" ht="15.75" thickBot="1" x14ac:dyDescent="0.3">
      <c r="A52" s="28" t="s">
        <v>16</v>
      </c>
      <c r="B52" s="28">
        <f>SUM(B47:B51)</f>
        <v>9042991119.2863503</v>
      </c>
      <c r="C52" s="28">
        <f>SUM(C47:C51)</f>
        <v>16349091080.584801</v>
      </c>
      <c r="D52" s="28">
        <f>SUM(D47:D51)</f>
        <v>25392082199.871151</v>
      </c>
    </row>
    <row r="53" spans="1:6" ht="15.75" thickTop="1" x14ac:dyDescent="0.25">
      <c r="A53" s="14" t="s">
        <v>37</v>
      </c>
      <c r="B53" s="15"/>
      <c r="C53" s="15"/>
      <c r="D53" s="15"/>
    </row>
    <row r="54" spans="1:6" x14ac:dyDescent="0.25">
      <c r="A54" s="15" t="s">
        <v>7</v>
      </c>
      <c r="B54" s="15">
        <f>+'1T (Ajustado)'!E54</f>
        <v>6164181153.5300007</v>
      </c>
      <c r="C54" s="1">
        <f>+'2T (Ajustado)'!E54</f>
        <v>5113501432.6499996</v>
      </c>
      <c r="D54" s="1">
        <f>+SUM(B54:C54)</f>
        <v>11277682586.18</v>
      </c>
    </row>
    <row r="55" spans="1:6" x14ac:dyDescent="0.25">
      <c r="A55" s="15" t="s">
        <v>9</v>
      </c>
      <c r="B55" s="15">
        <f>+'1T (Ajustado)'!E55</f>
        <v>2212012022.8200002</v>
      </c>
      <c r="C55" s="1">
        <f>+'2T (Ajustado)'!E55</f>
        <v>984390366.96999991</v>
      </c>
      <c r="D55" s="1">
        <f t="shared" ref="D55:D58" si="6">+SUM(B55:C55)</f>
        <v>3196402389.79</v>
      </c>
    </row>
    <row r="56" spans="1:6" x14ac:dyDescent="0.25">
      <c r="A56" s="15" t="s">
        <v>10</v>
      </c>
      <c r="B56" s="15">
        <f>+'1T (Ajustado)'!E56</f>
        <v>1479604858.6199999</v>
      </c>
      <c r="C56" s="1">
        <f>+'2T (Ajustado)'!E56</f>
        <v>3070285844.5599999</v>
      </c>
      <c r="D56" s="1">
        <f t="shared" si="6"/>
        <v>4549890703.1800003</v>
      </c>
    </row>
    <row r="57" spans="1:6" ht="30" x14ac:dyDescent="0.25">
      <c r="A57" s="27" t="s">
        <v>11</v>
      </c>
      <c r="B57" s="15">
        <f>+'1T (Ajustado)'!E57</f>
        <v>653449000</v>
      </c>
      <c r="C57" s="1">
        <f>+'2T (Ajustado)'!E57</f>
        <v>528365000</v>
      </c>
      <c r="D57" s="1">
        <f t="shared" si="6"/>
        <v>1181814000</v>
      </c>
    </row>
    <row r="58" spans="1:6" x14ac:dyDescent="0.25">
      <c r="A58" s="15" t="s">
        <v>39</v>
      </c>
      <c r="B58" s="15">
        <f>+'1T (Ajustado)'!E58</f>
        <v>725414420.62232077</v>
      </c>
      <c r="C58" s="1">
        <f>+'2T (Ajustado)'!E58</f>
        <v>445995976.5571698</v>
      </c>
      <c r="D58" s="1">
        <f t="shared" si="6"/>
        <v>1171410397.1794906</v>
      </c>
    </row>
    <row r="59" spans="1:6" ht="15.75" thickBot="1" x14ac:dyDescent="0.3">
      <c r="A59" s="28" t="s">
        <v>16</v>
      </c>
      <c r="B59" s="28">
        <f>SUM(B54:B58)</f>
        <v>11234661455.592321</v>
      </c>
      <c r="C59" s="28">
        <f>SUM(C54:C58)</f>
        <v>10142538620.737169</v>
      </c>
      <c r="D59" s="28">
        <f>SUM(D54:D58)</f>
        <v>21377200076.329491</v>
      </c>
      <c r="E59" s="59"/>
    </row>
    <row r="60" spans="1:6" ht="15.75" thickTop="1" x14ac:dyDescent="0.25">
      <c r="A60" s="60" t="s">
        <v>62</v>
      </c>
      <c r="B60" s="61"/>
      <c r="C60" s="61"/>
      <c r="D60" s="61"/>
      <c r="E60" s="61"/>
      <c r="F60" s="61"/>
    </row>
    <row r="61" spans="1:6" x14ac:dyDescent="0.25">
      <c r="A61" s="60"/>
      <c r="B61" s="61"/>
      <c r="C61" s="61"/>
      <c r="D61" s="61"/>
      <c r="E61" s="61"/>
      <c r="F61" s="61"/>
    </row>
    <row r="63" spans="1:6" x14ac:dyDescent="0.25">
      <c r="A63" s="109" t="s">
        <v>59</v>
      </c>
      <c r="B63" s="109"/>
      <c r="C63" s="109"/>
      <c r="D63" s="109"/>
      <c r="E63" s="109"/>
      <c r="F63" s="62"/>
    </row>
    <row r="64" spans="1:6" x14ac:dyDescent="0.25">
      <c r="A64" s="108" t="s">
        <v>30</v>
      </c>
      <c r="B64" s="108"/>
      <c r="C64" s="108"/>
      <c r="D64" s="108"/>
      <c r="E64" s="108"/>
    </row>
    <row r="65" spans="1:6" x14ac:dyDescent="0.25">
      <c r="A65" s="109" t="s">
        <v>56</v>
      </c>
      <c r="B65" s="109"/>
      <c r="C65" s="109"/>
      <c r="D65" s="109"/>
      <c r="E65" s="109"/>
    </row>
    <row r="66" spans="1:6" x14ac:dyDescent="0.25">
      <c r="B66" s="115"/>
      <c r="C66" s="115"/>
      <c r="D66" s="115"/>
      <c r="E66" s="119"/>
      <c r="F66" s="63"/>
    </row>
    <row r="67" spans="1:6" ht="15.75" thickBot="1" x14ac:dyDescent="0.3">
      <c r="A67" s="44" t="s">
        <v>17</v>
      </c>
      <c r="B67" s="11" t="s">
        <v>6</v>
      </c>
      <c r="C67" s="11" t="s">
        <v>43</v>
      </c>
      <c r="D67" s="11" t="s">
        <v>66</v>
      </c>
      <c r="E67" s="63"/>
    </row>
    <row r="68" spans="1:6" x14ac:dyDescent="0.25">
      <c r="A68" s="92" t="s">
        <v>40</v>
      </c>
      <c r="B68" s="76"/>
      <c r="C68" s="76"/>
      <c r="D68" s="76"/>
      <c r="E68" s="85"/>
    </row>
    <row r="69" spans="1:6" x14ac:dyDescent="0.25">
      <c r="A69" s="93" t="s">
        <v>79</v>
      </c>
      <c r="B69" s="74">
        <f>+'1T (Ajustado)'!B69</f>
        <v>0</v>
      </c>
      <c r="C69" s="74">
        <f>+'3T'!E69</f>
        <v>0</v>
      </c>
      <c r="D69" s="74">
        <f>+SUM(B69:C69)</f>
        <v>0</v>
      </c>
      <c r="E69" s="85"/>
    </row>
    <row r="70" spans="1:6" ht="17.25" x14ac:dyDescent="0.25">
      <c r="A70" s="94" t="s">
        <v>80</v>
      </c>
      <c r="B70" s="74">
        <f>+'1T (Ajustado)'!B70</f>
        <v>0</v>
      </c>
      <c r="C70" s="74">
        <f>+'3T'!E70</f>
        <v>0</v>
      </c>
      <c r="D70" s="74">
        <f t="shared" ref="D70:D79" si="7">+SUM(B70:C70)</f>
        <v>0</v>
      </c>
      <c r="E70" s="85"/>
    </row>
    <row r="71" spans="1:6" x14ac:dyDescent="0.25">
      <c r="A71" s="95" t="s">
        <v>18</v>
      </c>
      <c r="B71" s="74">
        <f>+'1T (Ajustado)'!B71</f>
        <v>105809165.02055015</v>
      </c>
      <c r="C71" s="74">
        <f>+'3T'!E71</f>
        <v>522792089.38471675</v>
      </c>
      <c r="D71" s="74">
        <f t="shared" si="7"/>
        <v>628601254.40526688</v>
      </c>
      <c r="E71" s="85"/>
    </row>
    <row r="72" spans="1:6" x14ac:dyDescent="0.25">
      <c r="A72" s="95" t="s">
        <v>19</v>
      </c>
      <c r="B72" s="74">
        <f>+'1T (Ajustado)'!B72</f>
        <v>2393637.8059193064</v>
      </c>
      <c r="C72" s="74">
        <f>+'3T'!E72</f>
        <v>80943907.119054213</v>
      </c>
      <c r="D72" s="74">
        <f t="shared" si="7"/>
        <v>83337544.924973518</v>
      </c>
      <c r="E72" s="85"/>
    </row>
    <row r="73" spans="1:6" x14ac:dyDescent="0.25">
      <c r="A73" s="95" t="s">
        <v>20</v>
      </c>
      <c r="B73" s="74">
        <f>+'1T (Ajustado)'!B73</f>
        <v>681781.3897843709</v>
      </c>
      <c r="C73" s="74">
        <f>+'3T'!E73</f>
        <v>8394435.1548169702</v>
      </c>
      <c r="D73" s="74">
        <f t="shared" si="7"/>
        <v>9076216.5446013417</v>
      </c>
      <c r="E73" s="85"/>
    </row>
    <row r="74" spans="1:6" x14ac:dyDescent="0.25">
      <c r="A74" s="95" t="s">
        <v>21</v>
      </c>
      <c r="B74" s="74">
        <f>+'1T (Ajustado)'!B74</f>
        <v>148928.85393325781</v>
      </c>
      <c r="C74" s="74">
        <f>+'3T'!E74</f>
        <v>13259683.537846535</v>
      </c>
      <c r="D74" s="74">
        <f t="shared" si="7"/>
        <v>13408612.391779793</v>
      </c>
      <c r="E74" s="85"/>
    </row>
    <row r="75" spans="1:6" ht="17.25" x14ac:dyDescent="0.25">
      <c r="A75" s="96" t="s">
        <v>81</v>
      </c>
      <c r="B75" s="74">
        <f>+'1T (Ajustado)'!B75</f>
        <v>0</v>
      </c>
      <c r="C75" s="74">
        <f>+'3T'!E75</f>
        <v>0</v>
      </c>
      <c r="D75" s="74">
        <f t="shared" si="7"/>
        <v>0</v>
      </c>
    </row>
    <row r="76" spans="1:6" x14ac:dyDescent="0.25">
      <c r="A76" s="95" t="s">
        <v>82</v>
      </c>
      <c r="B76" s="74">
        <f>+'1T (Ajustado)'!B76</f>
        <v>50121577.536399998</v>
      </c>
      <c r="C76" s="74">
        <f>+'3T'!E76</f>
        <v>383683780.58919996</v>
      </c>
      <c r="D76" s="74">
        <f t="shared" si="7"/>
        <v>433805358.12559998</v>
      </c>
      <c r="E76" s="64"/>
    </row>
    <row r="77" spans="1:6" ht="17.25" x14ac:dyDescent="0.25">
      <c r="A77" s="97" t="s">
        <v>83</v>
      </c>
      <c r="B77" s="74">
        <f>+'1T (Ajustado)'!B77</f>
        <v>2286072268.8699999</v>
      </c>
      <c r="C77" s="74">
        <f>+'3T'!E77</f>
        <v>14996745315.708</v>
      </c>
      <c r="D77" s="74">
        <f t="shared" si="7"/>
        <v>17282817584.577999</v>
      </c>
      <c r="E77" s="64"/>
    </row>
    <row r="78" spans="1:6" x14ac:dyDescent="0.25">
      <c r="A78" s="98" t="s">
        <v>33</v>
      </c>
      <c r="B78" s="74">
        <f>+'1T (Ajustado)'!B78</f>
        <v>0</v>
      </c>
      <c r="C78" s="74">
        <f>+'3T'!E78</f>
        <v>0</v>
      </c>
      <c r="D78" s="74">
        <f t="shared" si="7"/>
        <v>0</v>
      </c>
      <c r="E78" s="64"/>
    </row>
    <row r="79" spans="1:6" ht="17.25" x14ac:dyDescent="0.25">
      <c r="A79" s="98" t="s">
        <v>84</v>
      </c>
      <c r="B79" s="74">
        <f>+'1T (Ajustado)'!B79</f>
        <v>0</v>
      </c>
      <c r="C79" s="74">
        <f>+'3T'!E79</f>
        <v>0</v>
      </c>
      <c r="D79" s="74">
        <f t="shared" si="7"/>
        <v>0</v>
      </c>
      <c r="E79" s="64"/>
    </row>
    <row r="80" spans="1:6" x14ac:dyDescent="0.25">
      <c r="A80" s="97"/>
      <c r="B80" s="46"/>
      <c r="C80" s="46"/>
      <c r="D80" s="46"/>
      <c r="E80" s="64"/>
    </row>
    <row r="81" spans="1:6" ht="15.75" thickBot="1" x14ac:dyDescent="0.3">
      <c r="A81" s="19" t="s">
        <v>16</v>
      </c>
      <c r="B81" s="49">
        <f>+SUM(B69:B79)</f>
        <v>2445227359.4765868</v>
      </c>
      <c r="C81" s="49">
        <f t="shared" ref="C81:D81" si="8">+SUM(C69:C79)</f>
        <v>16005819211.493635</v>
      </c>
      <c r="D81" s="49">
        <f t="shared" si="8"/>
        <v>18451046570.970222</v>
      </c>
      <c r="E81" s="59"/>
    </row>
    <row r="82" spans="1:6" ht="15.75" thickTop="1" x14ac:dyDescent="0.25">
      <c r="A82" s="15" t="s">
        <v>41</v>
      </c>
      <c r="B82" s="2"/>
      <c r="C82" s="2"/>
      <c r="D82" s="2"/>
      <c r="E82" s="2"/>
      <c r="F82" s="2"/>
    </row>
    <row r="83" spans="1:6" x14ac:dyDescent="0.25">
      <c r="A83" s="41" t="s">
        <v>58</v>
      </c>
      <c r="B83" s="41"/>
      <c r="C83" s="41"/>
      <c r="D83" s="41"/>
      <c r="E83" s="41"/>
      <c r="F83" s="65"/>
    </row>
    <row r="86" spans="1:6" s="3" customFormat="1" x14ac:dyDescent="0.25">
      <c r="A86" s="109" t="s">
        <v>60</v>
      </c>
      <c r="B86" s="109"/>
      <c r="C86" s="109"/>
      <c r="D86" s="109"/>
      <c r="E86" s="109"/>
      <c r="F86" s="66"/>
    </row>
    <row r="87" spans="1:6" s="3" customFormat="1" x14ac:dyDescent="0.25">
      <c r="A87" s="108" t="s">
        <v>23</v>
      </c>
      <c r="B87" s="108"/>
      <c r="C87" s="108"/>
      <c r="D87" s="108"/>
      <c r="E87" s="108"/>
      <c r="F87" s="66"/>
    </row>
    <row r="88" spans="1:6" s="3" customFormat="1" x14ac:dyDescent="0.25">
      <c r="A88" s="109" t="s">
        <v>56</v>
      </c>
      <c r="B88" s="109"/>
      <c r="C88" s="109"/>
      <c r="D88" s="109"/>
      <c r="E88" s="109"/>
      <c r="F88" s="66"/>
    </row>
    <row r="89" spans="1:6" s="3" customFormat="1" x14ac:dyDescent="0.25">
      <c r="A89" s="66"/>
      <c r="B89" s="66"/>
      <c r="C89" s="66"/>
      <c r="D89" s="66"/>
      <c r="E89" s="66"/>
      <c r="F89" s="66"/>
    </row>
    <row r="90" spans="1:6" s="3" customFormat="1" ht="15.75" thickBot="1" x14ac:dyDescent="0.3">
      <c r="A90" s="50" t="s">
        <v>17</v>
      </c>
      <c r="B90" s="11" t="s">
        <v>6</v>
      </c>
      <c r="C90" s="11" t="s">
        <v>43</v>
      </c>
      <c r="D90" s="11" t="s">
        <v>66</v>
      </c>
      <c r="E90" s="67"/>
    </row>
    <row r="91" spans="1:6" s="3" customFormat="1" x14ac:dyDescent="0.25">
      <c r="A91" s="33"/>
      <c r="B91" s="33"/>
      <c r="C91" s="33"/>
      <c r="D91" s="33"/>
      <c r="E91" s="66"/>
    </row>
    <row r="92" spans="1:6" s="3" customFormat="1" x14ac:dyDescent="0.25">
      <c r="A92" s="33" t="s">
        <v>24</v>
      </c>
      <c r="B92" s="46">
        <f>+'1T (Ajustado)'!E92</f>
        <v>14943266690.059</v>
      </c>
      <c r="C92" s="46">
        <f>+'2T (Ajustado)'!E92</f>
        <v>19592653485.792652</v>
      </c>
      <c r="D92" s="46">
        <f>+SUM(B92:C92)</f>
        <v>34535920175.851654</v>
      </c>
      <c r="E92" s="64"/>
    </row>
    <row r="93" spans="1:6" s="3" customFormat="1" x14ac:dyDescent="0.25">
      <c r="A93" s="33" t="s">
        <v>25</v>
      </c>
      <c r="B93" s="46">
        <f>+'1T (Ajustado)'!E93</f>
        <v>13161312388.689999</v>
      </c>
      <c r="C93" s="46">
        <f>+'2T (Ajustado)'!E93</f>
        <v>27645139653.040005</v>
      </c>
      <c r="D93" s="46">
        <f t="shared" ref="D93:D95" si="9">+SUM(B93:C93)</f>
        <v>40806452041.730003</v>
      </c>
      <c r="E93" s="68"/>
    </row>
    <row r="94" spans="1:6" s="3" customFormat="1" x14ac:dyDescent="0.25">
      <c r="A94" s="33" t="s">
        <v>26</v>
      </c>
      <c r="B94" s="46">
        <f>+'1T (Ajustado)'!E94</f>
        <v>28104579078.749001</v>
      </c>
      <c r="C94" s="46">
        <f>+'2T (Ajustado)'!E94</f>
        <v>47237793138.832657</v>
      </c>
      <c r="D94" s="46">
        <f t="shared" si="9"/>
        <v>75342372217.581665</v>
      </c>
      <c r="E94" s="68"/>
    </row>
    <row r="95" spans="1:6" s="3" customFormat="1" x14ac:dyDescent="0.25">
      <c r="A95" s="33" t="s">
        <v>27</v>
      </c>
      <c r="B95" s="46">
        <f>+'1T (Ajustado)'!E95</f>
        <v>8511925592.9563494</v>
      </c>
      <c r="C95" s="46">
        <f>+'2T (Ajustado)'!E95</f>
        <v>16065695962.8848</v>
      </c>
      <c r="D95" s="46">
        <f t="shared" si="9"/>
        <v>24577621555.841148</v>
      </c>
      <c r="E95" s="68"/>
    </row>
    <row r="96" spans="1:6" s="3" customFormat="1" x14ac:dyDescent="0.25">
      <c r="A96" s="33" t="s">
        <v>28</v>
      </c>
      <c r="B96" s="46">
        <f>+'1T (Ajustado)'!E96</f>
        <v>19592653485.792652</v>
      </c>
      <c r="C96" s="46">
        <f>+'2T (Ajustado)'!E96</f>
        <v>31172097175.947857</v>
      </c>
      <c r="D96" s="53">
        <f>+D94-D95</f>
        <v>50764750661.740517</v>
      </c>
      <c r="E96" s="69"/>
    </row>
    <row r="97" spans="1:6" s="3" customFormat="1" ht="15.75" thickBot="1" x14ac:dyDescent="0.3">
      <c r="A97" s="54"/>
      <c r="B97" s="54"/>
      <c r="C97" s="54"/>
      <c r="D97" s="54"/>
      <c r="E97" s="70"/>
    </row>
    <row r="98" spans="1:6" ht="15.75" thickTop="1" x14ac:dyDescent="0.25">
      <c r="A98" s="30" t="s">
        <v>62</v>
      </c>
      <c r="B98" s="65"/>
      <c r="C98" s="65"/>
      <c r="D98" s="65"/>
      <c r="E98" s="65"/>
      <c r="F98" s="65"/>
    </row>
    <row r="100" spans="1:6" x14ac:dyDescent="0.25">
      <c r="E100" s="68"/>
    </row>
    <row r="101" spans="1:6" x14ac:dyDescent="0.25">
      <c r="A101" s="3" t="s">
        <v>106</v>
      </c>
      <c r="E101" s="68"/>
    </row>
    <row r="102" spans="1:6" x14ac:dyDescent="0.25">
      <c r="A102" s="3" t="s">
        <v>109</v>
      </c>
    </row>
    <row r="103" spans="1:6" x14ac:dyDescent="0.25">
      <c r="A103" s="3" t="s">
        <v>107</v>
      </c>
    </row>
  </sheetData>
  <mergeCells count="17">
    <mergeCell ref="A65:E65"/>
    <mergeCell ref="B66:E66"/>
    <mergeCell ref="A86:E86"/>
    <mergeCell ref="A87:E87"/>
    <mergeCell ref="A88:E88"/>
    <mergeCell ref="A64:E64"/>
    <mergeCell ref="A1:F1"/>
    <mergeCell ref="A8:F8"/>
    <mergeCell ref="A9:F9"/>
    <mergeCell ref="A20:A21"/>
    <mergeCell ref="A32:A33"/>
    <mergeCell ref="A38:F38"/>
    <mergeCell ref="A41:E41"/>
    <mergeCell ref="A42:E42"/>
    <mergeCell ref="A43:E43"/>
    <mergeCell ref="B44:E44"/>
    <mergeCell ref="A63:E6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6"/>
  <sheetViews>
    <sheetView workbookViewId="0">
      <selection activeCell="B108" sqref="B108"/>
    </sheetView>
  </sheetViews>
  <sheetFormatPr baseColWidth="10" defaultColWidth="11.42578125" defaultRowHeight="15" x14ac:dyDescent="0.25"/>
  <cols>
    <col min="1" max="1" width="70.140625" style="3" customWidth="1"/>
    <col min="2" max="2" width="18" style="4" customWidth="1"/>
    <col min="3" max="3" width="17.85546875" style="4" bestFit="1" customWidth="1"/>
    <col min="4" max="4" width="16.42578125" style="4" bestFit="1" customWidth="1"/>
    <col min="5" max="5" width="17.85546875" style="4" bestFit="1" customWidth="1"/>
    <col min="6" max="6" width="12.140625" style="4" customWidth="1"/>
    <col min="7" max="7" width="16.42578125" style="4" bestFit="1" customWidth="1"/>
    <col min="8" max="9" width="11.42578125" style="4"/>
    <col min="10" max="10" width="17.85546875" style="4" bestFit="1" customWidth="1"/>
    <col min="11" max="256" width="11.42578125" style="4"/>
    <col min="257" max="257" width="56.7109375" style="4" customWidth="1"/>
    <col min="258" max="258" width="15.85546875" style="4" customWidth="1"/>
    <col min="259" max="261" width="16.28515625" style="4" bestFit="1" customWidth="1"/>
    <col min="262" max="262" width="12.140625" style="4" customWidth="1"/>
    <col min="263" max="263" width="16.42578125" style="4" bestFit="1" customWidth="1"/>
    <col min="264" max="265" width="11.42578125" style="4"/>
    <col min="266" max="266" width="17.85546875" style="4" bestFit="1" customWidth="1"/>
    <col min="267" max="512" width="11.42578125" style="4"/>
    <col min="513" max="513" width="56.7109375" style="4" customWidth="1"/>
    <col min="514" max="514" width="15.85546875" style="4" customWidth="1"/>
    <col min="515" max="517" width="16.28515625" style="4" bestFit="1" customWidth="1"/>
    <col min="518" max="518" width="12.140625" style="4" customWidth="1"/>
    <col min="519" max="519" width="16.42578125" style="4" bestFit="1" customWidth="1"/>
    <col min="520" max="521" width="11.42578125" style="4"/>
    <col min="522" max="522" width="17.85546875" style="4" bestFit="1" customWidth="1"/>
    <col min="523" max="768" width="11.42578125" style="4"/>
    <col min="769" max="769" width="56.7109375" style="4" customWidth="1"/>
    <col min="770" max="770" width="15.85546875" style="4" customWidth="1"/>
    <col min="771" max="773" width="16.28515625" style="4" bestFit="1" customWidth="1"/>
    <col min="774" max="774" width="12.140625" style="4" customWidth="1"/>
    <col min="775" max="775" width="16.42578125" style="4" bestFit="1" customWidth="1"/>
    <col min="776" max="777" width="11.42578125" style="4"/>
    <col min="778" max="778" width="17.85546875" style="4" bestFit="1" customWidth="1"/>
    <col min="779" max="1024" width="11.42578125" style="4"/>
    <col min="1025" max="1025" width="56.7109375" style="4" customWidth="1"/>
    <col min="1026" max="1026" width="15.85546875" style="4" customWidth="1"/>
    <col min="1027" max="1029" width="16.28515625" style="4" bestFit="1" customWidth="1"/>
    <col min="1030" max="1030" width="12.140625" style="4" customWidth="1"/>
    <col min="1031" max="1031" width="16.42578125" style="4" bestFit="1" customWidth="1"/>
    <col min="1032" max="1033" width="11.42578125" style="4"/>
    <col min="1034" max="1034" width="17.85546875" style="4" bestFit="1" customWidth="1"/>
    <col min="1035" max="1280" width="11.42578125" style="4"/>
    <col min="1281" max="1281" width="56.7109375" style="4" customWidth="1"/>
    <col min="1282" max="1282" width="15.85546875" style="4" customWidth="1"/>
    <col min="1283" max="1285" width="16.28515625" style="4" bestFit="1" customWidth="1"/>
    <col min="1286" max="1286" width="12.140625" style="4" customWidth="1"/>
    <col min="1287" max="1287" width="16.42578125" style="4" bestFit="1" customWidth="1"/>
    <col min="1288" max="1289" width="11.42578125" style="4"/>
    <col min="1290" max="1290" width="17.85546875" style="4" bestFit="1" customWidth="1"/>
    <col min="1291" max="1536" width="11.42578125" style="4"/>
    <col min="1537" max="1537" width="56.7109375" style="4" customWidth="1"/>
    <col min="1538" max="1538" width="15.85546875" style="4" customWidth="1"/>
    <col min="1539" max="1541" width="16.28515625" style="4" bestFit="1" customWidth="1"/>
    <col min="1542" max="1542" width="12.140625" style="4" customWidth="1"/>
    <col min="1543" max="1543" width="16.42578125" style="4" bestFit="1" customWidth="1"/>
    <col min="1544" max="1545" width="11.42578125" style="4"/>
    <col min="1546" max="1546" width="17.85546875" style="4" bestFit="1" customWidth="1"/>
    <col min="1547" max="1792" width="11.42578125" style="4"/>
    <col min="1793" max="1793" width="56.7109375" style="4" customWidth="1"/>
    <col min="1794" max="1794" width="15.85546875" style="4" customWidth="1"/>
    <col min="1795" max="1797" width="16.28515625" style="4" bestFit="1" customWidth="1"/>
    <col min="1798" max="1798" width="12.140625" style="4" customWidth="1"/>
    <col min="1799" max="1799" width="16.42578125" style="4" bestFit="1" customWidth="1"/>
    <col min="1800" max="1801" width="11.42578125" style="4"/>
    <col min="1802" max="1802" width="17.85546875" style="4" bestFit="1" customWidth="1"/>
    <col min="1803" max="2048" width="11.42578125" style="4"/>
    <col min="2049" max="2049" width="56.7109375" style="4" customWidth="1"/>
    <col min="2050" max="2050" width="15.85546875" style="4" customWidth="1"/>
    <col min="2051" max="2053" width="16.28515625" style="4" bestFit="1" customWidth="1"/>
    <col min="2054" max="2054" width="12.140625" style="4" customWidth="1"/>
    <col min="2055" max="2055" width="16.42578125" style="4" bestFit="1" customWidth="1"/>
    <col min="2056" max="2057" width="11.42578125" style="4"/>
    <col min="2058" max="2058" width="17.85546875" style="4" bestFit="1" customWidth="1"/>
    <col min="2059" max="2304" width="11.42578125" style="4"/>
    <col min="2305" max="2305" width="56.7109375" style="4" customWidth="1"/>
    <col min="2306" max="2306" width="15.85546875" style="4" customWidth="1"/>
    <col min="2307" max="2309" width="16.28515625" style="4" bestFit="1" customWidth="1"/>
    <col min="2310" max="2310" width="12.140625" style="4" customWidth="1"/>
    <col min="2311" max="2311" width="16.42578125" style="4" bestFit="1" customWidth="1"/>
    <col min="2312" max="2313" width="11.42578125" style="4"/>
    <col min="2314" max="2314" width="17.85546875" style="4" bestFit="1" customWidth="1"/>
    <col min="2315" max="2560" width="11.42578125" style="4"/>
    <col min="2561" max="2561" width="56.7109375" style="4" customWidth="1"/>
    <col min="2562" max="2562" width="15.85546875" style="4" customWidth="1"/>
    <col min="2563" max="2565" width="16.28515625" style="4" bestFit="1" customWidth="1"/>
    <col min="2566" max="2566" width="12.140625" style="4" customWidth="1"/>
    <col min="2567" max="2567" width="16.42578125" style="4" bestFit="1" customWidth="1"/>
    <col min="2568" max="2569" width="11.42578125" style="4"/>
    <col min="2570" max="2570" width="17.85546875" style="4" bestFit="1" customWidth="1"/>
    <col min="2571" max="2816" width="11.42578125" style="4"/>
    <col min="2817" max="2817" width="56.7109375" style="4" customWidth="1"/>
    <col min="2818" max="2818" width="15.85546875" style="4" customWidth="1"/>
    <col min="2819" max="2821" width="16.28515625" style="4" bestFit="1" customWidth="1"/>
    <col min="2822" max="2822" width="12.140625" style="4" customWidth="1"/>
    <col min="2823" max="2823" width="16.42578125" style="4" bestFit="1" customWidth="1"/>
    <col min="2824" max="2825" width="11.42578125" style="4"/>
    <col min="2826" max="2826" width="17.85546875" style="4" bestFit="1" customWidth="1"/>
    <col min="2827" max="3072" width="11.42578125" style="4"/>
    <col min="3073" max="3073" width="56.7109375" style="4" customWidth="1"/>
    <col min="3074" max="3074" width="15.85546875" style="4" customWidth="1"/>
    <col min="3075" max="3077" width="16.28515625" style="4" bestFit="1" customWidth="1"/>
    <col min="3078" max="3078" width="12.140625" style="4" customWidth="1"/>
    <col min="3079" max="3079" width="16.42578125" style="4" bestFit="1" customWidth="1"/>
    <col min="3080" max="3081" width="11.42578125" style="4"/>
    <col min="3082" max="3082" width="17.85546875" style="4" bestFit="1" customWidth="1"/>
    <col min="3083" max="3328" width="11.42578125" style="4"/>
    <col min="3329" max="3329" width="56.7109375" style="4" customWidth="1"/>
    <col min="3330" max="3330" width="15.85546875" style="4" customWidth="1"/>
    <col min="3331" max="3333" width="16.28515625" style="4" bestFit="1" customWidth="1"/>
    <col min="3334" max="3334" width="12.140625" style="4" customWidth="1"/>
    <col min="3335" max="3335" width="16.42578125" style="4" bestFit="1" customWidth="1"/>
    <col min="3336" max="3337" width="11.42578125" style="4"/>
    <col min="3338" max="3338" width="17.85546875" style="4" bestFit="1" customWidth="1"/>
    <col min="3339" max="3584" width="11.42578125" style="4"/>
    <col min="3585" max="3585" width="56.7109375" style="4" customWidth="1"/>
    <col min="3586" max="3586" width="15.85546875" style="4" customWidth="1"/>
    <col min="3587" max="3589" width="16.28515625" style="4" bestFit="1" customWidth="1"/>
    <col min="3590" max="3590" width="12.140625" style="4" customWidth="1"/>
    <col min="3591" max="3591" width="16.42578125" style="4" bestFit="1" customWidth="1"/>
    <col min="3592" max="3593" width="11.42578125" style="4"/>
    <col min="3594" max="3594" width="17.85546875" style="4" bestFit="1" customWidth="1"/>
    <col min="3595" max="3840" width="11.42578125" style="4"/>
    <col min="3841" max="3841" width="56.7109375" style="4" customWidth="1"/>
    <col min="3842" max="3842" width="15.85546875" style="4" customWidth="1"/>
    <col min="3843" max="3845" width="16.28515625" style="4" bestFit="1" customWidth="1"/>
    <col min="3846" max="3846" width="12.140625" style="4" customWidth="1"/>
    <col min="3847" max="3847" width="16.42578125" style="4" bestFit="1" customWidth="1"/>
    <col min="3848" max="3849" width="11.42578125" style="4"/>
    <col min="3850" max="3850" width="17.85546875" style="4" bestFit="1" customWidth="1"/>
    <col min="3851" max="4096" width="11.42578125" style="4"/>
    <col min="4097" max="4097" width="56.7109375" style="4" customWidth="1"/>
    <col min="4098" max="4098" width="15.85546875" style="4" customWidth="1"/>
    <col min="4099" max="4101" width="16.28515625" style="4" bestFit="1" customWidth="1"/>
    <col min="4102" max="4102" width="12.140625" style="4" customWidth="1"/>
    <col min="4103" max="4103" width="16.42578125" style="4" bestFit="1" customWidth="1"/>
    <col min="4104" max="4105" width="11.42578125" style="4"/>
    <col min="4106" max="4106" width="17.85546875" style="4" bestFit="1" customWidth="1"/>
    <col min="4107" max="4352" width="11.42578125" style="4"/>
    <col min="4353" max="4353" width="56.7109375" style="4" customWidth="1"/>
    <col min="4354" max="4354" width="15.85546875" style="4" customWidth="1"/>
    <col min="4355" max="4357" width="16.28515625" style="4" bestFit="1" customWidth="1"/>
    <col min="4358" max="4358" width="12.140625" style="4" customWidth="1"/>
    <col min="4359" max="4359" width="16.42578125" style="4" bestFit="1" customWidth="1"/>
    <col min="4360" max="4361" width="11.42578125" style="4"/>
    <col min="4362" max="4362" width="17.85546875" style="4" bestFit="1" customWidth="1"/>
    <col min="4363" max="4608" width="11.42578125" style="4"/>
    <col min="4609" max="4609" width="56.7109375" style="4" customWidth="1"/>
    <col min="4610" max="4610" width="15.85546875" style="4" customWidth="1"/>
    <col min="4611" max="4613" width="16.28515625" style="4" bestFit="1" customWidth="1"/>
    <col min="4614" max="4614" width="12.140625" style="4" customWidth="1"/>
    <col min="4615" max="4615" width="16.42578125" style="4" bestFit="1" customWidth="1"/>
    <col min="4616" max="4617" width="11.42578125" style="4"/>
    <col min="4618" max="4618" width="17.85546875" style="4" bestFit="1" customWidth="1"/>
    <col min="4619" max="4864" width="11.42578125" style="4"/>
    <col min="4865" max="4865" width="56.7109375" style="4" customWidth="1"/>
    <col min="4866" max="4866" width="15.85546875" style="4" customWidth="1"/>
    <col min="4867" max="4869" width="16.28515625" style="4" bestFit="1" customWidth="1"/>
    <col min="4870" max="4870" width="12.140625" style="4" customWidth="1"/>
    <col min="4871" max="4871" width="16.42578125" style="4" bestFit="1" customWidth="1"/>
    <col min="4872" max="4873" width="11.42578125" style="4"/>
    <col min="4874" max="4874" width="17.85546875" style="4" bestFit="1" customWidth="1"/>
    <col min="4875" max="5120" width="11.42578125" style="4"/>
    <col min="5121" max="5121" width="56.7109375" style="4" customWidth="1"/>
    <col min="5122" max="5122" width="15.85546875" style="4" customWidth="1"/>
    <col min="5123" max="5125" width="16.28515625" style="4" bestFit="1" customWidth="1"/>
    <col min="5126" max="5126" width="12.140625" style="4" customWidth="1"/>
    <col min="5127" max="5127" width="16.42578125" style="4" bestFit="1" customWidth="1"/>
    <col min="5128" max="5129" width="11.42578125" style="4"/>
    <col min="5130" max="5130" width="17.85546875" style="4" bestFit="1" customWidth="1"/>
    <col min="5131" max="5376" width="11.42578125" style="4"/>
    <col min="5377" max="5377" width="56.7109375" style="4" customWidth="1"/>
    <col min="5378" max="5378" width="15.85546875" style="4" customWidth="1"/>
    <col min="5379" max="5381" width="16.28515625" style="4" bestFit="1" customWidth="1"/>
    <col min="5382" max="5382" width="12.140625" style="4" customWidth="1"/>
    <col min="5383" max="5383" width="16.42578125" style="4" bestFit="1" customWidth="1"/>
    <col min="5384" max="5385" width="11.42578125" style="4"/>
    <col min="5386" max="5386" width="17.85546875" style="4" bestFit="1" customWidth="1"/>
    <col min="5387" max="5632" width="11.42578125" style="4"/>
    <col min="5633" max="5633" width="56.7109375" style="4" customWidth="1"/>
    <col min="5634" max="5634" width="15.85546875" style="4" customWidth="1"/>
    <col min="5635" max="5637" width="16.28515625" style="4" bestFit="1" customWidth="1"/>
    <col min="5638" max="5638" width="12.140625" style="4" customWidth="1"/>
    <col min="5639" max="5639" width="16.42578125" style="4" bestFit="1" customWidth="1"/>
    <col min="5640" max="5641" width="11.42578125" style="4"/>
    <col min="5642" max="5642" width="17.85546875" style="4" bestFit="1" customWidth="1"/>
    <col min="5643" max="5888" width="11.42578125" style="4"/>
    <col min="5889" max="5889" width="56.7109375" style="4" customWidth="1"/>
    <col min="5890" max="5890" width="15.85546875" style="4" customWidth="1"/>
    <col min="5891" max="5893" width="16.28515625" style="4" bestFit="1" customWidth="1"/>
    <col min="5894" max="5894" width="12.140625" style="4" customWidth="1"/>
    <col min="5895" max="5895" width="16.42578125" style="4" bestFit="1" customWidth="1"/>
    <col min="5896" max="5897" width="11.42578125" style="4"/>
    <col min="5898" max="5898" width="17.85546875" style="4" bestFit="1" customWidth="1"/>
    <col min="5899" max="6144" width="11.42578125" style="4"/>
    <col min="6145" max="6145" width="56.7109375" style="4" customWidth="1"/>
    <col min="6146" max="6146" width="15.85546875" style="4" customWidth="1"/>
    <col min="6147" max="6149" width="16.28515625" style="4" bestFit="1" customWidth="1"/>
    <col min="6150" max="6150" width="12.140625" style="4" customWidth="1"/>
    <col min="6151" max="6151" width="16.42578125" style="4" bestFit="1" customWidth="1"/>
    <col min="6152" max="6153" width="11.42578125" style="4"/>
    <col min="6154" max="6154" width="17.85546875" style="4" bestFit="1" customWidth="1"/>
    <col min="6155" max="6400" width="11.42578125" style="4"/>
    <col min="6401" max="6401" width="56.7109375" style="4" customWidth="1"/>
    <col min="6402" max="6402" width="15.85546875" style="4" customWidth="1"/>
    <col min="6403" max="6405" width="16.28515625" style="4" bestFit="1" customWidth="1"/>
    <col min="6406" max="6406" width="12.140625" style="4" customWidth="1"/>
    <col min="6407" max="6407" width="16.42578125" style="4" bestFit="1" customWidth="1"/>
    <col min="6408" max="6409" width="11.42578125" style="4"/>
    <col min="6410" max="6410" width="17.85546875" style="4" bestFit="1" customWidth="1"/>
    <col min="6411" max="6656" width="11.42578125" style="4"/>
    <col min="6657" max="6657" width="56.7109375" style="4" customWidth="1"/>
    <col min="6658" max="6658" width="15.85546875" style="4" customWidth="1"/>
    <col min="6659" max="6661" width="16.28515625" style="4" bestFit="1" customWidth="1"/>
    <col min="6662" max="6662" width="12.140625" style="4" customWidth="1"/>
    <col min="6663" max="6663" width="16.42578125" style="4" bestFit="1" customWidth="1"/>
    <col min="6664" max="6665" width="11.42578125" style="4"/>
    <col min="6666" max="6666" width="17.85546875" style="4" bestFit="1" customWidth="1"/>
    <col min="6667" max="6912" width="11.42578125" style="4"/>
    <col min="6913" max="6913" width="56.7109375" style="4" customWidth="1"/>
    <col min="6914" max="6914" width="15.85546875" style="4" customWidth="1"/>
    <col min="6915" max="6917" width="16.28515625" style="4" bestFit="1" customWidth="1"/>
    <col min="6918" max="6918" width="12.140625" style="4" customWidth="1"/>
    <col min="6919" max="6919" width="16.42578125" style="4" bestFit="1" customWidth="1"/>
    <col min="6920" max="6921" width="11.42578125" style="4"/>
    <col min="6922" max="6922" width="17.85546875" style="4" bestFit="1" customWidth="1"/>
    <col min="6923" max="7168" width="11.42578125" style="4"/>
    <col min="7169" max="7169" width="56.7109375" style="4" customWidth="1"/>
    <col min="7170" max="7170" width="15.85546875" style="4" customWidth="1"/>
    <col min="7171" max="7173" width="16.28515625" style="4" bestFit="1" customWidth="1"/>
    <col min="7174" max="7174" width="12.140625" style="4" customWidth="1"/>
    <col min="7175" max="7175" width="16.42578125" style="4" bestFit="1" customWidth="1"/>
    <col min="7176" max="7177" width="11.42578125" style="4"/>
    <col min="7178" max="7178" width="17.85546875" style="4" bestFit="1" customWidth="1"/>
    <col min="7179" max="7424" width="11.42578125" style="4"/>
    <col min="7425" max="7425" width="56.7109375" style="4" customWidth="1"/>
    <col min="7426" max="7426" width="15.85546875" style="4" customWidth="1"/>
    <col min="7427" max="7429" width="16.28515625" style="4" bestFit="1" customWidth="1"/>
    <col min="7430" max="7430" width="12.140625" style="4" customWidth="1"/>
    <col min="7431" max="7431" width="16.42578125" style="4" bestFit="1" customWidth="1"/>
    <col min="7432" max="7433" width="11.42578125" style="4"/>
    <col min="7434" max="7434" width="17.85546875" style="4" bestFit="1" customWidth="1"/>
    <col min="7435" max="7680" width="11.42578125" style="4"/>
    <col min="7681" max="7681" width="56.7109375" style="4" customWidth="1"/>
    <col min="7682" max="7682" width="15.85546875" style="4" customWidth="1"/>
    <col min="7683" max="7685" width="16.28515625" style="4" bestFit="1" customWidth="1"/>
    <col min="7686" max="7686" width="12.140625" style="4" customWidth="1"/>
    <col min="7687" max="7687" width="16.42578125" style="4" bestFit="1" customWidth="1"/>
    <col min="7688" max="7689" width="11.42578125" style="4"/>
    <col min="7690" max="7690" width="17.85546875" style="4" bestFit="1" customWidth="1"/>
    <col min="7691" max="7936" width="11.42578125" style="4"/>
    <col min="7937" max="7937" width="56.7109375" style="4" customWidth="1"/>
    <col min="7938" max="7938" width="15.85546875" style="4" customWidth="1"/>
    <col min="7939" max="7941" width="16.28515625" style="4" bestFit="1" customWidth="1"/>
    <col min="7942" max="7942" width="12.140625" style="4" customWidth="1"/>
    <col min="7943" max="7943" width="16.42578125" style="4" bestFit="1" customWidth="1"/>
    <col min="7944" max="7945" width="11.42578125" style="4"/>
    <col min="7946" max="7946" width="17.85546875" style="4" bestFit="1" customWidth="1"/>
    <col min="7947" max="8192" width="11.42578125" style="4"/>
    <col min="8193" max="8193" width="56.7109375" style="4" customWidth="1"/>
    <col min="8194" max="8194" width="15.85546875" style="4" customWidth="1"/>
    <col min="8195" max="8197" width="16.28515625" style="4" bestFit="1" customWidth="1"/>
    <col min="8198" max="8198" width="12.140625" style="4" customWidth="1"/>
    <col min="8199" max="8199" width="16.42578125" style="4" bestFit="1" customWidth="1"/>
    <col min="8200" max="8201" width="11.42578125" style="4"/>
    <col min="8202" max="8202" width="17.85546875" style="4" bestFit="1" customWidth="1"/>
    <col min="8203" max="8448" width="11.42578125" style="4"/>
    <col min="8449" max="8449" width="56.7109375" style="4" customWidth="1"/>
    <col min="8450" max="8450" width="15.85546875" style="4" customWidth="1"/>
    <col min="8451" max="8453" width="16.28515625" style="4" bestFit="1" customWidth="1"/>
    <col min="8454" max="8454" width="12.140625" style="4" customWidth="1"/>
    <col min="8455" max="8455" width="16.42578125" style="4" bestFit="1" customWidth="1"/>
    <col min="8456" max="8457" width="11.42578125" style="4"/>
    <col min="8458" max="8458" width="17.85546875" style="4" bestFit="1" customWidth="1"/>
    <col min="8459" max="8704" width="11.42578125" style="4"/>
    <col min="8705" max="8705" width="56.7109375" style="4" customWidth="1"/>
    <col min="8706" max="8706" width="15.85546875" style="4" customWidth="1"/>
    <col min="8707" max="8709" width="16.28515625" style="4" bestFit="1" customWidth="1"/>
    <col min="8710" max="8710" width="12.140625" style="4" customWidth="1"/>
    <col min="8711" max="8711" width="16.42578125" style="4" bestFit="1" customWidth="1"/>
    <col min="8712" max="8713" width="11.42578125" style="4"/>
    <col min="8714" max="8714" width="17.85546875" style="4" bestFit="1" customWidth="1"/>
    <col min="8715" max="8960" width="11.42578125" style="4"/>
    <col min="8961" max="8961" width="56.7109375" style="4" customWidth="1"/>
    <col min="8962" max="8962" width="15.85546875" style="4" customWidth="1"/>
    <col min="8963" max="8965" width="16.28515625" style="4" bestFit="1" customWidth="1"/>
    <col min="8966" max="8966" width="12.140625" style="4" customWidth="1"/>
    <col min="8967" max="8967" width="16.42578125" style="4" bestFit="1" customWidth="1"/>
    <col min="8968" max="8969" width="11.42578125" style="4"/>
    <col min="8970" max="8970" width="17.85546875" style="4" bestFit="1" customWidth="1"/>
    <col min="8971" max="9216" width="11.42578125" style="4"/>
    <col min="9217" max="9217" width="56.7109375" style="4" customWidth="1"/>
    <col min="9218" max="9218" width="15.85546875" style="4" customWidth="1"/>
    <col min="9219" max="9221" width="16.28515625" style="4" bestFit="1" customWidth="1"/>
    <col min="9222" max="9222" width="12.140625" style="4" customWidth="1"/>
    <col min="9223" max="9223" width="16.42578125" style="4" bestFit="1" customWidth="1"/>
    <col min="9224" max="9225" width="11.42578125" style="4"/>
    <col min="9226" max="9226" width="17.85546875" style="4" bestFit="1" customWidth="1"/>
    <col min="9227" max="9472" width="11.42578125" style="4"/>
    <col min="9473" max="9473" width="56.7109375" style="4" customWidth="1"/>
    <col min="9474" max="9474" width="15.85546875" style="4" customWidth="1"/>
    <col min="9475" max="9477" width="16.28515625" style="4" bestFit="1" customWidth="1"/>
    <col min="9478" max="9478" width="12.140625" style="4" customWidth="1"/>
    <col min="9479" max="9479" width="16.42578125" style="4" bestFit="1" customWidth="1"/>
    <col min="9480" max="9481" width="11.42578125" style="4"/>
    <col min="9482" max="9482" width="17.85546875" style="4" bestFit="1" customWidth="1"/>
    <col min="9483" max="9728" width="11.42578125" style="4"/>
    <col min="9729" max="9729" width="56.7109375" style="4" customWidth="1"/>
    <col min="9730" max="9730" width="15.85546875" style="4" customWidth="1"/>
    <col min="9731" max="9733" width="16.28515625" style="4" bestFit="1" customWidth="1"/>
    <col min="9734" max="9734" width="12.140625" style="4" customWidth="1"/>
    <col min="9735" max="9735" width="16.42578125" style="4" bestFit="1" customWidth="1"/>
    <col min="9736" max="9737" width="11.42578125" style="4"/>
    <col min="9738" max="9738" width="17.85546875" style="4" bestFit="1" customWidth="1"/>
    <col min="9739" max="9984" width="11.42578125" style="4"/>
    <col min="9985" max="9985" width="56.7109375" style="4" customWidth="1"/>
    <col min="9986" max="9986" width="15.85546875" style="4" customWidth="1"/>
    <col min="9987" max="9989" width="16.28515625" style="4" bestFit="1" customWidth="1"/>
    <col min="9990" max="9990" width="12.140625" style="4" customWidth="1"/>
    <col min="9991" max="9991" width="16.42578125" style="4" bestFit="1" customWidth="1"/>
    <col min="9992" max="9993" width="11.42578125" style="4"/>
    <col min="9994" max="9994" width="17.85546875" style="4" bestFit="1" customWidth="1"/>
    <col min="9995" max="10240" width="11.42578125" style="4"/>
    <col min="10241" max="10241" width="56.7109375" style="4" customWidth="1"/>
    <col min="10242" max="10242" width="15.85546875" style="4" customWidth="1"/>
    <col min="10243" max="10245" width="16.28515625" style="4" bestFit="1" customWidth="1"/>
    <col min="10246" max="10246" width="12.140625" style="4" customWidth="1"/>
    <col min="10247" max="10247" width="16.42578125" style="4" bestFit="1" customWidth="1"/>
    <col min="10248" max="10249" width="11.42578125" style="4"/>
    <col min="10250" max="10250" width="17.85546875" style="4" bestFit="1" customWidth="1"/>
    <col min="10251" max="10496" width="11.42578125" style="4"/>
    <col min="10497" max="10497" width="56.7109375" style="4" customWidth="1"/>
    <col min="10498" max="10498" width="15.85546875" style="4" customWidth="1"/>
    <col min="10499" max="10501" width="16.28515625" style="4" bestFit="1" customWidth="1"/>
    <col min="10502" max="10502" width="12.140625" style="4" customWidth="1"/>
    <col min="10503" max="10503" width="16.42578125" style="4" bestFit="1" customWidth="1"/>
    <col min="10504" max="10505" width="11.42578125" style="4"/>
    <col min="10506" max="10506" width="17.85546875" style="4" bestFit="1" customWidth="1"/>
    <col min="10507" max="10752" width="11.42578125" style="4"/>
    <col min="10753" max="10753" width="56.7109375" style="4" customWidth="1"/>
    <col min="10754" max="10754" width="15.85546875" style="4" customWidth="1"/>
    <col min="10755" max="10757" width="16.28515625" style="4" bestFit="1" customWidth="1"/>
    <col min="10758" max="10758" width="12.140625" style="4" customWidth="1"/>
    <col min="10759" max="10759" width="16.42578125" style="4" bestFit="1" customWidth="1"/>
    <col min="10760" max="10761" width="11.42578125" style="4"/>
    <col min="10762" max="10762" width="17.85546875" style="4" bestFit="1" customWidth="1"/>
    <col min="10763" max="11008" width="11.42578125" style="4"/>
    <col min="11009" max="11009" width="56.7109375" style="4" customWidth="1"/>
    <col min="11010" max="11010" width="15.85546875" style="4" customWidth="1"/>
    <col min="11011" max="11013" width="16.28515625" style="4" bestFit="1" customWidth="1"/>
    <col min="11014" max="11014" width="12.140625" style="4" customWidth="1"/>
    <col min="11015" max="11015" width="16.42578125" style="4" bestFit="1" customWidth="1"/>
    <col min="11016" max="11017" width="11.42578125" style="4"/>
    <col min="11018" max="11018" width="17.85546875" style="4" bestFit="1" customWidth="1"/>
    <col min="11019" max="11264" width="11.42578125" style="4"/>
    <col min="11265" max="11265" width="56.7109375" style="4" customWidth="1"/>
    <col min="11266" max="11266" width="15.85546875" style="4" customWidth="1"/>
    <col min="11267" max="11269" width="16.28515625" style="4" bestFit="1" customWidth="1"/>
    <col min="11270" max="11270" width="12.140625" style="4" customWidth="1"/>
    <col min="11271" max="11271" width="16.42578125" style="4" bestFit="1" customWidth="1"/>
    <col min="11272" max="11273" width="11.42578125" style="4"/>
    <col min="11274" max="11274" width="17.85546875" style="4" bestFit="1" customWidth="1"/>
    <col min="11275" max="11520" width="11.42578125" style="4"/>
    <col min="11521" max="11521" width="56.7109375" style="4" customWidth="1"/>
    <col min="11522" max="11522" width="15.85546875" style="4" customWidth="1"/>
    <col min="11523" max="11525" width="16.28515625" style="4" bestFit="1" customWidth="1"/>
    <col min="11526" max="11526" width="12.140625" style="4" customWidth="1"/>
    <col min="11527" max="11527" width="16.42578125" style="4" bestFit="1" customWidth="1"/>
    <col min="11528" max="11529" width="11.42578125" style="4"/>
    <col min="11530" max="11530" width="17.85546875" style="4" bestFit="1" customWidth="1"/>
    <col min="11531" max="11776" width="11.42578125" style="4"/>
    <col min="11777" max="11777" width="56.7109375" style="4" customWidth="1"/>
    <col min="11778" max="11778" width="15.85546875" style="4" customWidth="1"/>
    <col min="11779" max="11781" width="16.28515625" style="4" bestFit="1" customWidth="1"/>
    <col min="11782" max="11782" width="12.140625" style="4" customWidth="1"/>
    <col min="11783" max="11783" width="16.42578125" style="4" bestFit="1" customWidth="1"/>
    <col min="11784" max="11785" width="11.42578125" style="4"/>
    <col min="11786" max="11786" width="17.85546875" style="4" bestFit="1" customWidth="1"/>
    <col min="11787" max="12032" width="11.42578125" style="4"/>
    <col min="12033" max="12033" width="56.7109375" style="4" customWidth="1"/>
    <col min="12034" max="12034" width="15.85546875" style="4" customWidth="1"/>
    <col min="12035" max="12037" width="16.28515625" style="4" bestFit="1" customWidth="1"/>
    <col min="12038" max="12038" width="12.140625" style="4" customWidth="1"/>
    <col min="12039" max="12039" width="16.42578125" style="4" bestFit="1" customWidth="1"/>
    <col min="12040" max="12041" width="11.42578125" style="4"/>
    <col min="12042" max="12042" width="17.85546875" style="4" bestFit="1" customWidth="1"/>
    <col min="12043" max="12288" width="11.42578125" style="4"/>
    <col min="12289" max="12289" width="56.7109375" style="4" customWidth="1"/>
    <col min="12290" max="12290" width="15.85546875" style="4" customWidth="1"/>
    <col min="12291" max="12293" width="16.28515625" style="4" bestFit="1" customWidth="1"/>
    <col min="12294" max="12294" width="12.140625" style="4" customWidth="1"/>
    <col min="12295" max="12295" width="16.42578125" style="4" bestFit="1" customWidth="1"/>
    <col min="12296" max="12297" width="11.42578125" style="4"/>
    <col min="12298" max="12298" width="17.85546875" style="4" bestFit="1" customWidth="1"/>
    <col min="12299" max="12544" width="11.42578125" style="4"/>
    <col min="12545" max="12545" width="56.7109375" style="4" customWidth="1"/>
    <col min="12546" max="12546" width="15.85546875" style="4" customWidth="1"/>
    <col min="12547" max="12549" width="16.28515625" style="4" bestFit="1" customWidth="1"/>
    <col min="12550" max="12550" width="12.140625" style="4" customWidth="1"/>
    <col min="12551" max="12551" width="16.42578125" style="4" bestFit="1" customWidth="1"/>
    <col min="12552" max="12553" width="11.42578125" style="4"/>
    <col min="12554" max="12554" width="17.85546875" style="4" bestFit="1" customWidth="1"/>
    <col min="12555" max="12800" width="11.42578125" style="4"/>
    <col min="12801" max="12801" width="56.7109375" style="4" customWidth="1"/>
    <col min="12802" max="12802" width="15.85546875" style="4" customWidth="1"/>
    <col min="12803" max="12805" width="16.28515625" style="4" bestFit="1" customWidth="1"/>
    <col min="12806" max="12806" width="12.140625" style="4" customWidth="1"/>
    <col min="12807" max="12807" width="16.42578125" style="4" bestFit="1" customWidth="1"/>
    <col min="12808" max="12809" width="11.42578125" style="4"/>
    <col min="12810" max="12810" width="17.85546875" style="4" bestFit="1" customWidth="1"/>
    <col min="12811" max="13056" width="11.42578125" style="4"/>
    <col min="13057" max="13057" width="56.7109375" style="4" customWidth="1"/>
    <col min="13058" max="13058" width="15.85546875" style="4" customWidth="1"/>
    <col min="13059" max="13061" width="16.28515625" style="4" bestFit="1" customWidth="1"/>
    <col min="13062" max="13062" width="12.140625" style="4" customWidth="1"/>
    <col min="13063" max="13063" width="16.42578125" style="4" bestFit="1" customWidth="1"/>
    <col min="13064" max="13065" width="11.42578125" style="4"/>
    <col min="13066" max="13066" width="17.85546875" style="4" bestFit="1" customWidth="1"/>
    <col min="13067" max="13312" width="11.42578125" style="4"/>
    <col min="13313" max="13313" width="56.7109375" style="4" customWidth="1"/>
    <col min="13314" max="13314" width="15.85546875" style="4" customWidth="1"/>
    <col min="13315" max="13317" width="16.28515625" style="4" bestFit="1" customWidth="1"/>
    <col min="13318" max="13318" width="12.140625" style="4" customWidth="1"/>
    <col min="13319" max="13319" width="16.42578125" style="4" bestFit="1" customWidth="1"/>
    <col min="13320" max="13321" width="11.42578125" style="4"/>
    <col min="13322" max="13322" width="17.85546875" style="4" bestFit="1" customWidth="1"/>
    <col min="13323" max="13568" width="11.42578125" style="4"/>
    <col min="13569" max="13569" width="56.7109375" style="4" customWidth="1"/>
    <col min="13570" max="13570" width="15.85546875" style="4" customWidth="1"/>
    <col min="13571" max="13573" width="16.28515625" style="4" bestFit="1" customWidth="1"/>
    <col min="13574" max="13574" width="12.140625" style="4" customWidth="1"/>
    <col min="13575" max="13575" width="16.42578125" style="4" bestFit="1" customWidth="1"/>
    <col min="13576" max="13577" width="11.42578125" style="4"/>
    <col min="13578" max="13578" width="17.85546875" style="4" bestFit="1" customWidth="1"/>
    <col min="13579" max="13824" width="11.42578125" style="4"/>
    <col min="13825" max="13825" width="56.7109375" style="4" customWidth="1"/>
    <col min="13826" max="13826" width="15.85546875" style="4" customWidth="1"/>
    <col min="13827" max="13829" width="16.28515625" style="4" bestFit="1" customWidth="1"/>
    <col min="13830" max="13830" width="12.140625" style="4" customWidth="1"/>
    <col min="13831" max="13831" width="16.42578125" style="4" bestFit="1" customWidth="1"/>
    <col min="13832" max="13833" width="11.42578125" style="4"/>
    <col min="13834" max="13834" width="17.85546875" style="4" bestFit="1" customWidth="1"/>
    <col min="13835" max="14080" width="11.42578125" style="4"/>
    <col min="14081" max="14081" width="56.7109375" style="4" customWidth="1"/>
    <col min="14082" max="14082" width="15.85546875" style="4" customWidth="1"/>
    <col min="14083" max="14085" width="16.28515625" style="4" bestFit="1" customWidth="1"/>
    <col min="14086" max="14086" width="12.140625" style="4" customWidth="1"/>
    <col min="14087" max="14087" width="16.42578125" style="4" bestFit="1" customWidth="1"/>
    <col min="14088" max="14089" width="11.42578125" style="4"/>
    <col min="14090" max="14090" width="17.85546875" style="4" bestFit="1" customWidth="1"/>
    <col min="14091" max="14336" width="11.42578125" style="4"/>
    <col min="14337" max="14337" width="56.7109375" style="4" customWidth="1"/>
    <col min="14338" max="14338" width="15.85546875" style="4" customWidth="1"/>
    <col min="14339" max="14341" width="16.28515625" style="4" bestFit="1" customWidth="1"/>
    <col min="14342" max="14342" width="12.140625" style="4" customWidth="1"/>
    <col min="14343" max="14343" width="16.42578125" style="4" bestFit="1" customWidth="1"/>
    <col min="14344" max="14345" width="11.42578125" style="4"/>
    <col min="14346" max="14346" width="17.85546875" style="4" bestFit="1" customWidth="1"/>
    <col min="14347" max="14592" width="11.42578125" style="4"/>
    <col min="14593" max="14593" width="56.7109375" style="4" customWidth="1"/>
    <col min="14594" max="14594" width="15.85546875" style="4" customWidth="1"/>
    <col min="14595" max="14597" width="16.28515625" style="4" bestFit="1" customWidth="1"/>
    <col min="14598" max="14598" width="12.140625" style="4" customWidth="1"/>
    <col min="14599" max="14599" width="16.42578125" style="4" bestFit="1" customWidth="1"/>
    <col min="14600" max="14601" width="11.42578125" style="4"/>
    <col min="14602" max="14602" width="17.85546875" style="4" bestFit="1" customWidth="1"/>
    <col min="14603" max="14848" width="11.42578125" style="4"/>
    <col min="14849" max="14849" width="56.7109375" style="4" customWidth="1"/>
    <col min="14850" max="14850" width="15.85546875" style="4" customWidth="1"/>
    <col min="14851" max="14853" width="16.28515625" style="4" bestFit="1" customWidth="1"/>
    <col min="14854" max="14854" width="12.140625" style="4" customWidth="1"/>
    <col min="14855" max="14855" width="16.42578125" style="4" bestFit="1" customWidth="1"/>
    <col min="14856" max="14857" width="11.42578125" style="4"/>
    <col min="14858" max="14858" width="17.85546875" style="4" bestFit="1" customWidth="1"/>
    <col min="14859" max="15104" width="11.42578125" style="4"/>
    <col min="15105" max="15105" width="56.7109375" style="4" customWidth="1"/>
    <col min="15106" max="15106" width="15.85546875" style="4" customWidth="1"/>
    <col min="15107" max="15109" width="16.28515625" style="4" bestFit="1" customWidth="1"/>
    <col min="15110" max="15110" width="12.140625" style="4" customWidth="1"/>
    <col min="15111" max="15111" width="16.42578125" style="4" bestFit="1" customWidth="1"/>
    <col min="15112" max="15113" width="11.42578125" style="4"/>
    <col min="15114" max="15114" width="17.85546875" style="4" bestFit="1" customWidth="1"/>
    <col min="15115" max="15360" width="11.42578125" style="4"/>
    <col min="15361" max="15361" width="56.7109375" style="4" customWidth="1"/>
    <col min="15362" max="15362" width="15.85546875" style="4" customWidth="1"/>
    <col min="15363" max="15365" width="16.28515625" style="4" bestFit="1" customWidth="1"/>
    <col min="15366" max="15366" width="12.140625" style="4" customWidth="1"/>
    <col min="15367" max="15367" width="16.42578125" style="4" bestFit="1" customWidth="1"/>
    <col min="15368" max="15369" width="11.42578125" style="4"/>
    <col min="15370" max="15370" width="17.85546875" style="4" bestFit="1" customWidth="1"/>
    <col min="15371" max="15616" width="11.42578125" style="4"/>
    <col min="15617" max="15617" width="56.7109375" style="4" customWidth="1"/>
    <col min="15618" max="15618" width="15.85546875" style="4" customWidth="1"/>
    <col min="15619" max="15621" width="16.28515625" style="4" bestFit="1" customWidth="1"/>
    <col min="15622" max="15622" width="12.140625" style="4" customWidth="1"/>
    <col min="15623" max="15623" width="16.42578125" style="4" bestFit="1" customWidth="1"/>
    <col min="15624" max="15625" width="11.42578125" style="4"/>
    <col min="15626" max="15626" width="17.85546875" style="4" bestFit="1" customWidth="1"/>
    <col min="15627" max="15872" width="11.42578125" style="4"/>
    <col min="15873" max="15873" width="56.7109375" style="4" customWidth="1"/>
    <col min="15874" max="15874" width="15.85546875" style="4" customWidth="1"/>
    <col min="15875" max="15877" width="16.28515625" style="4" bestFit="1" customWidth="1"/>
    <col min="15878" max="15878" width="12.140625" style="4" customWidth="1"/>
    <col min="15879" max="15879" width="16.42578125" style="4" bestFit="1" customWidth="1"/>
    <col min="15880" max="15881" width="11.42578125" style="4"/>
    <col min="15882" max="15882" width="17.85546875" style="4" bestFit="1" customWidth="1"/>
    <col min="15883" max="16128" width="11.42578125" style="4"/>
    <col min="16129" max="16129" width="56.7109375" style="4" customWidth="1"/>
    <col min="16130" max="16130" width="15.85546875" style="4" customWidth="1"/>
    <col min="16131" max="16133" width="16.28515625" style="4" bestFit="1" customWidth="1"/>
    <col min="16134" max="16134" width="12.140625" style="4" customWidth="1"/>
    <col min="16135" max="16135" width="16.42578125" style="4" bestFit="1" customWidth="1"/>
    <col min="16136" max="16137" width="11.42578125" style="4"/>
    <col min="16138" max="16138" width="17.85546875" style="4" bestFit="1" customWidth="1"/>
    <col min="16139" max="16384" width="11.42578125" style="4"/>
  </cols>
  <sheetData>
    <row r="1" spans="1:52" x14ac:dyDescent="0.25">
      <c r="A1" s="110" t="s">
        <v>47</v>
      </c>
      <c r="B1" s="110"/>
      <c r="C1" s="110"/>
      <c r="D1" s="110"/>
      <c r="E1" s="110"/>
      <c r="F1" s="110"/>
    </row>
    <row r="2" spans="1:52" x14ac:dyDescent="0.25">
      <c r="A2" s="5" t="s">
        <v>0</v>
      </c>
      <c r="B2" s="6" t="s">
        <v>1</v>
      </c>
      <c r="C2" s="6"/>
      <c r="D2" s="6"/>
      <c r="E2" s="6"/>
      <c r="F2" s="6"/>
    </row>
    <row r="3" spans="1:52" x14ac:dyDescent="0.25">
      <c r="A3" s="5" t="s">
        <v>68</v>
      </c>
      <c r="B3" s="6" t="s">
        <v>69</v>
      </c>
      <c r="C3" s="6"/>
      <c r="D3" s="6"/>
      <c r="E3" s="6"/>
      <c r="F3" s="6"/>
    </row>
    <row r="4" spans="1:52" x14ac:dyDescent="0.25">
      <c r="A4" s="5" t="s">
        <v>49</v>
      </c>
      <c r="B4" s="6" t="s">
        <v>50</v>
      </c>
      <c r="C4" s="6"/>
      <c r="D4" s="6"/>
      <c r="E4" s="6"/>
      <c r="F4" s="6"/>
    </row>
    <row r="5" spans="1:52" x14ac:dyDescent="0.25">
      <c r="A5" s="5" t="s">
        <v>51</v>
      </c>
      <c r="B5" s="7" t="s">
        <v>89</v>
      </c>
      <c r="C5" s="6"/>
      <c r="D5" s="6"/>
      <c r="E5" s="6"/>
      <c r="F5" s="6"/>
    </row>
    <row r="6" spans="1:52" x14ac:dyDescent="0.25">
      <c r="A6" s="5"/>
      <c r="B6" s="71"/>
      <c r="C6" s="6"/>
      <c r="D6" s="6"/>
      <c r="E6" s="6"/>
      <c r="F6" s="6"/>
    </row>
    <row r="8" spans="1:52" x14ac:dyDescent="0.25">
      <c r="A8" s="110" t="s">
        <v>70</v>
      </c>
      <c r="B8" s="110"/>
      <c r="C8" s="110"/>
      <c r="D8" s="110"/>
      <c r="E8" s="110"/>
      <c r="F8" s="110"/>
    </row>
    <row r="9" spans="1:52" x14ac:dyDescent="0.25">
      <c r="A9" s="109" t="s">
        <v>22</v>
      </c>
      <c r="B9" s="109"/>
      <c r="C9" s="109"/>
      <c r="D9" s="109"/>
      <c r="E9" s="109"/>
      <c r="F9" s="109"/>
    </row>
    <row r="10" spans="1:52" x14ac:dyDescent="0.25">
      <c r="K10" s="72"/>
      <c r="L10" s="72"/>
    </row>
    <row r="11" spans="1:52" ht="15.75" thickBot="1" x14ac:dyDescent="0.3">
      <c r="A11" s="10" t="s">
        <v>108</v>
      </c>
      <c r="B11" s="11" t="s">
        <v>2</v>
      </c>
      <c r="C11" s="11" t="s">
        <v>6</v>
      </c>
      <c r="D11" s="11" t="s">
        <v>43</v>
      </c>
      <c r="E11" s="11" t="s">
        <v>74</v>
      </c>
      <c r="F11" s="11" t="s">
        <v>87</v>
      </c>
      <c r="K11" s="72"/>
      <c r="L11" s="72"/>
    </row>
    <row r="12" spans="1:52" x14ac:dyDescent="0.25">
      <c r="A12" s="12"/>
      <c r="B12" s="76"/>
      <c r="C12" s="13"/>
      <c r="D12" s="13"/>
      <c r="E12" s="13"/>
      <c r="F12" s="13"/>
      <c r="K12" s="72"/>
      <c r="L12" s="72"/>
    </row>
    <row r="13" spans="1:52" x14ac:dyDescent="0.25">
      <c r="A13" s="14" t="s">
        <v>33</v>
      </c>
      <c r="B13" s="76"/>
      <c r="C13" s="13"/>
      <c r="D13" s="13"/>
      <c r="E13" s="13"/>
      <c r="F13" s="13"/>
      <c r="K13" s="72"/>
      <c r="L13" s="72"/>
    </row>
    <row r="14" spans="1:52" x14ac:dyDescent="0.25">
      <c r="A14" s="15" t="s">
        <v>34</v>
      </c>
      <c r="B14" s="2" t="s">
        <v>8</v>
      </c>
      <c r="C14" s="1">
        <f>'1T (Ajustado)'!F14</f>
        <v>919</v>
      </c>
      <c r="D14" s="1">
        <f>'2T'!F14</f>
        <v>1635</v>
      </c>
      <c r="E14" s="1">
        <f>+'3T'!F14</f>
        <v>1610</v>
      </c>
      <c r="F14" s="2">
        <f>+SUM(C14:E14)</f>
        <v>4164</v>
      </c>
      <c r="K14" s="72"/>
      <c r="L14" s="72"/>
    </row>
    <row r="15" spans="1:52" x14ac:dyDescent="0.25">
      <c r="A15" s="16"/>
      <c r="B15" s="2" t="s">
        <v>35</v>
      </c>
      <c r="C15" s="1">
        <f>'1T (Ajustado)'!F15</f>
        <v>2682</v>
      </c>
      <c r="D15" s="1">
        <f>'2T'!F15</f>
        <v>4659</v>
      </c>
      <c r="E15" s="1">
        <f>+'3T'!F15</f>
        <v>4654</v>
      </c>
      <c r="F15" s="2">
        <f t="shared" ref="F15:F33" si="0">+SUM(C15:E15)</f>
        <v>11995</v>
      </c>
      <c r="K15" s="72"/>
      <c r="L15" s="72"/>
    </row>
    <row r="16" spans="1:52" s="73" customFormat="1" x14ac:dyDescent="0.25">
      <c r="A16" s="15" t="s">
        <v>36</v>
      </c>
      <c r="B16" s="2" t="s">
        <v>8</v>
      </c>
      <c r="C16" s="1">
        <f>'1T (Ajustado)'!F16</f>
        <v>133</v>
      </c>
      <c r="D16" s="1">
        <f>'2T'!F16</f>
        <v>225</v>
      </c>
      <c r="E16" s="1">
        <f>+'3T'!F16</f>
        <v>419</v>
      </c>
      <c r="F16" s="2">
        <f t="shared" si="0"/>
        <v>777</v>
      </c>
      <c r="G16" s="22"/>
      <c r="H16" s="4"/>
      <c r="I16" s="4"/>
      <c r="J16" s="4"/>
      <c r="K16" s="72"/>
      <c r="L16" s="7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x14ac:dyDescent="0.25">
      <c r="A17" s="16"/>
      <c r="B17" s="2" t="s">
        <v>35</v>
      </c>
      <c r="C17" s="1">
        <f>'1T (Ajustado)'!F17</f>
        <v>400</v>
      </c>
      <c r="D17" s="1">
        <f>'2T'!F17</f>
        <v>734</v>
      </c>
      <c r="E17" s="1">
        <f>+'3T'!F17</f>
        <v>1429</v>
      </c>
      <c r="F17" s="2">
        <f t="shared" si="0"/>
        <v>2563</v>
      </c>
      <c r="K17" s="72"/>
      <c r="L17" s="72"/>
    </row>
    <row r="18" spans="1:52" s="73" customFormat="1" x14ac:dyDescent="0.25">
      <c r="A18" s="15" t="s">
        <v>32</v>
      </c>
      <c r="B18" s="2" t="s">
        <v>8</v>
      </c>
      <c r="C18" s="1">
        <f>'1T (Ajustado)'!F18</f>
        <v>214</v>
      </c>
      <c r="D18" s="1">
        <f>'2T'!F18</f>
        <v>319</v>
      </c>
      <c r="E18" s="1">
        <f>+'3T'!F18</f>
        <v>341</v>
      </c>
      <c r="F18" s="2">
        <f t="shared" si="0"/>
        <v>874</v>
      </c>
      <c r="G18" s="22"/>
      <c r="H18" s="4"/>
      <c r="I18" s="4"/>
      <c r="J18" s="4"/>
      <c r="K18" s="72"/>
      <c r="L18" s="7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x14ac:dyDescent="0.25">
      <c r="A19" s="16"/>
      <c r="B19" s="2" t="s">
        <v>35</v>
      </c>
      <c r="C19" s="1">
        <f>'1T (Ajustado)'!F19</f>
        <v>685</v>
      </c>
      <c r="D19" s="1">
        <f>'2T'!F19</f>
        <v>1116</v>
      </c>
      <c r="E19" s="1">
        <f>+'3T'!F19</f>
        <v>1197</v>
      </c>
      <c r="F19" s="2">
        <f t="shared" si="0"/>
        <v>2998</v>
      </c>
      <c r="K19" s="72"/>
      <c r="L19" s="72"/>
    </row>
    <row r="20" spans="1:52" s="73" customFormat="1" ht="15" customHeight="1" x14ac:dyDescent="0.25">
      <c r="A20" s="111" t="s">
        <v>15</v>
      </c>
      <c r="B20" s="2" t="s">
        <v>8</v>
      </c>
      <c r="C20" s="1">
        <f>'1T (Ajustado)'!F20</f>
        <v>91</v>
      </c>
      <c r="D20" s="1">
        <f>'2T'!F20</f>
        <v>201</v>
      </c>
      <c r="E20" s="1">
        <f>+'3T'!F20</f>
        <v>164</v>
      </c>
      <c r="F20" s="2">
        <f t="shared" si="0"/>
        <v>456</v>
      </c>
      <c r="G20" s="74"/>
      <c r="H20" s="4"/>
      <c r="I20" s="4"/>
      <c r="J20" s="4"/>
      <c r="K20" s="72"/>
      <c r="L20" s="7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x14ac:dyDescent="0.25">
      <c r="A21" s="111"/>
      <c r="B21" s="2" t="s">
        <v>35</v>
      </c>
      <c r="C21" s="1">
        <f>'1T (Ajustado)'!F21</f>
        <v>269</v>
      </c>
      <c r="D21" s="1">
        <f>'2T'!F21</f>
        <v>583</v>
      </c>
      <c r="E21" s="1">
        <f>+'3T'!F21</f>
        <v>504</v>
      </c>
      <c r="F21" s="2">
        <f t="shared" si="0"/>
        <v>1356</v>
      </c>
      <c r="G21" s="13"/>
      <c r="K21" s="72"/>
      <c r="L21" s="72"/>
    </row>
    <row r="22" spans="1:52" x14ac:dyDescent="0.25">
      <c r="A22" s="106" t="s">
        <v>104</v>
      </c>
      <c r="B22" s="2" t="s">
        <v>8</v>
      </c>
      <c r="C22" s="1">
        <f>+C14+C16+C18+C20</f>
        <v>1357</v>
      </c>
      <c r="D22" s="1">
        <f t="shared" ref="D22:F22" si="1">+D14+D16+D18+D20</f>
        <v>2380</v>
      </c>
      <c r="E22" s="1">
        <f t="shared" si="1"/>
        <v>2534</v>
      </c>
      <c r="F22" s="1">
        <f t="shared" si="1"/>
        <v>6271</v>
      </c>
      <c r="G22" s="105"/>
      <c r="K22" s="72"/>
      <c r="L22" s="72"/>
    </row>
    <row r="23" spans="1:52" x14ac:dyDescent="0.25">
      <c r="A23" s="104"/>
      <c r="B23" s="2" t="s">
        <v>35</v>
      </c>
      <c r="C23" s="1">
        <f>+C15+C17+C19+C21</f>
        <v>4036</v>
      </c>
      <c r="D23" s="1">
        <f t="shared" ref="D23:F23" si="2">+D15+D17+D19+D21</f>
        <v>7092</v>
      </c>
      <c r="E23" s="1">
        <f t="shared" si="2"/>
        <v>7784</v>
      </c>
      <c r="F23" s="1">
        <f t="shared" si="2"/>
        <v>18912</v>
      </c>
      <c r="G23" s="105"/>
      <c r="K23" s="72"/>
      <c r="L23" s="72"/>
    </row>
    <row r="24" spans="1:52" x14ac:dyDescent="0.25">
      <c r="A24" s="104"/>
      <c r="B24" s="2"/>
      <c r="C24" s="1"/>
      <c r="D24" s="1"/>
      <c r="E24" s="1"/>
      <c r="F24" s="2"/>
      <c r="G24" s="105"/>
      <c r="K24" s="72"/>
      <c r="L24" s="72"/>
    </row>
    <row r="25" spans="1:52" x14ac:dyDescent="0.25">
      <c r="A25" s="14" t="s">
        <v>37</v>
      </c>
      <c r="B25" s="2"/>
      <c r="C25" s="1"/>
      <c r="D25" s="1"/>
      <c r="E25" s="1"/>
      <c r="F25" s="2"/>
      <c r="G25" s="13"/>
      <c r="K25" s="72"/>
      <c r="L25" s="72"/>
    </row>
    <row r="26" spans="1:52" s="22" customFormat="1" x14ac:dyDescent="0.25">
      <c r="A26" s="15" t="s">
        <v>12</v>
      </c>
      <c r="B26" s="2" t="s">
        <v>8</v>
      </c>
      <c r="C26" s="1">
        <f>'1T (Ajustado)'!F26</f>
        <v>1111</v>
      </c>
      <c r="D26" s="1">
        <f>'2T'!F26</f>
        <v>892</v>
      </c>
      <c r="E26" s="1">
        <f>+'3T'!F26</f>
        <v>1253</v>
      </c>
      <c r="F26" s="2">
        <f t="shared" si="0"/>
        <v>3256</v>
      </c>
      <c r="G26" s="13"/>
    </row>
    <row r="27" spans="1:52" x14ac:dyDescent="0.25">
      <c r="A27" s="16"/>
      <c r="B27" s="2" t="s">
        <v>35</v>
      </c>
      <c r="C27" s="1">
        <f>'1T (Ajustado)'!F27</f>
        <v>3192</v>
      </c>
      <c r="D27" s="1">
        <f>'2T'!F27</f>
        <v>2573</v>
      </c>
      <c r="E27" s="1">
        <f>+'3T'!F27</f>
        <v>3544</v>
      </c>
      <c r="F27" s="2">
        <f t="shared" si="0"/>
        <v>9309</v>
      </c>
      <c r="G27" s="13"/>
      <c r="I27" s="22"/>
      <c r="J27" s="22"/>
      <c r="K27" s="22"/>
    </row>
    <row r="28" spans="1:52" s="75" customFormat="1" x14ac:dyDescent="0.25">
      <c r="A28" s="15" t="s">
        <v>13</v>
      </c>
      <c r="B28" s="2" t="s">
        <v>8</v>
      </c>
      <c r="C28" s="1">
        <f>'1T (Ajustado)'!F28</f>
        <v>243</v>
      </c>
      <c r="D28" s="1">
        <f>'2T'!F28</f>
        <v>113</v>
      </c>
      <c r="E28" s="1">
        <f>+'3T'!F28</f>
        <v>108</v>
      </c>
      <c r="F28" s="2">
        <f t="shared" si="0"/>
        <v>464</v>
      </c>
      <c r="G28" s="1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x14ac:dyDescent="0.25">
      <c r="A29" s="2"/>
      <c r="B29" s="2" t="s">
        <v>35</v>
      </c>
      <c r="C29" s="1">
        <f>'1T (Ajustado)'!F29</f>
        <v>785</v>
      </c>
      <c r="D29" s="1">
        <f>'2T'!F29</f>
        <v>365</v>
      </c>
      <c r="E29" s="1">
        <f>+'3T'!F29</f>
        <v>327</v>
      </c>
      <c r="F29" s="2">
        <f t="shared" si="0"/>
        <v>1477</v>
      </c>
      <c r="G29" s="13"/>
      <c r="I29" s="22"/>
      <c r="J29" s="22"/>
      <c r="K29" s="22"/>
    </row>
    <row r="30" spans="1:52" s="75" customFormat="1" x14ac:dyDescent="0.25">
      <c r="A30" s="15" t="s">
        <v>31</v>
      </c>
      <c r="B30" s="2" t="s">
        <v>8</v>
      </c>
      <c r="C30" s="1">
        <f>'1T (Ajustado)'!F30</f>
        <v>160</v>
      </c>
      <c r="D30" s="1">
        <f>'2T'!F30</f>
        <v>242</v>
      </c>
      <c r="E30" s="1">
        <f>+'3T'!F30</f>
        <v>91</v>
      </c>
      <c r="F30" s="2">
        <f t="shared" si="0"/>
        <v>493</v>
      </c>
      <c r="G30" s="1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x14ac:dyDescent="0.25">
      <c r="A31" s="2"/>
      <c r="B31" s="2" t="s">
        <v>35</v>
      </c>
      <c r="C31" s="1">
        <f>'1T (Ajustado)'!F31</f>
        <v>512</v>
      </c>
      <c r="D31" s="1">
        <f>'2T'!F31</f>
        <v>825</v>
      </c>
      <c r="E31" s="1">
        <f>+'3T'!F31</f>
        <v>334</v>
      </c>
      <c r="F31" s="2">
        <f t="shared" si="0"/>
        <v>1671</v>
      </c>
      <c r="G31" s="13"/>
      <c r="I31" s="22"/>
      <c r="J31" s="22"/>
      <c r="K31" s="22"/>
    </row>
    <row r="32" spans="1:52" s="75" customFormat="1" ht="15" customHeight="1" x14ac:dyDescent="0.25">
      <c r="A32" s="111" t="s">
        <v>14</v>
      </c>
      <c r="B32" s="2" t="s">
        <v>8</v>
      </c>
      <c r="C32" s="1">
        <f>'1T (Ajustado)'!F32</f>
        <v>140</v>
      </c>
      <c r="D32" s="1">
        <f>'2T'!F32</f>
        <v>99</v>
      </c>
      <c r="E32" s="1">
        <f>+'3T'!F32</f>
        <v>151</v>
      </c>
      <c r="F32" s="2">
        <f t="shared" si="0"/>
        <v>390</v>
      </c>
      <c r="G32" s="1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x14ac:dyDescent="0.25">
      <c r="A33" s="111"/>
      <c r="B33" s="2" t="s">
        <v>35</v>
      </c>
      <c r="C33" s="1">
        <f>'1T (Ajustado)'!F33</f>
        <v>426</v>
      </c>
      <c r="D33" s="1">
        <f>'2T'!F33</f>
        <v>285</v>
      </c>
      <c r="E33" s="1">
        <f>+'3T'!F33</f>
        <v>438</v>
      </c>
      <c r="F33" s="2">
        <f t="shared" si="0"/>
        <v>1149</v>
      </c>
      <c r="G33" s="13"/>
      <c r="H33" s="22"/>
    </row>
    <row r="34" spans="1:52" x14ac:dyDescent="0.25">
      <c r="A34" s="106" t="s">
        <v>105</v>
      </c>
      <c r="B34" s="2" t="s">
        <v>8</v>
      </c>
      <c r="C34" s="1">
        <f>+C26+C28+C30+C32</f>
        <v>1654</v>
      </c>
      <c r="D34" s="1">
        <f t="shared" ref="D34:F34" si="3">+D26+D28+D30+D32</f>
        <v>1346</v>
      </c>
      <c r="E34" s="1">
        <f t="shared" si="3"/>
        <v>1603</v>
      </c>
      <c r="F34" s="1">
        <f t="shared" si="3"/>
        <v>4603</v>
      </c>
      <c r="G34" s="105"/>
      <c r="H34" s="22"/>
    </row>
    <row r="35" spans="1:52" x14ac:dyDescent="0.25">
      <c r="A35" s="104"/>
      <c r="B35" s="2" t="s">
        <v>35</v>
      </c>
      <c r="C35" s="1">
        <f>+C27+C29+C31+C33</f>
        <v>4915</v>
      </c>
      <c r="D35" s="1">
        <f t="shared" ref="D35:F35" si="4">+D27+D29+D31+D33</f>
        <v>4048</v>
      </c>
      <c r="E35" s="1">
        <f t="shared" si="4"/>
        <v>4643</v>
      </c>
      <c r="F35" s="1">
        <f t="shared" si="4"/>
        <v>13606</v>
      </c>
      <c r="G35" s="105"/>
      <c r="H35" s="22"/>
    </row>
    <row r="36" spans="1:52" x14ac:dyDescent="0.25">
      <c r="A36" s="104"/>
      <c r="B36" s="2"/>
      <c r="C36" s="1"/>
      <c r="D36" s="1"/>
      <c r="E36" s="1"/>
      <c r="F36" s="2"/>
      <c r="G36" s="105"/>
      <c r="H36" s="22"/>
    </row>
    <row r="37" spans="1:52" ht="15.75" thickBot="1" x14ac:dyDescent="0.3">
      <c r="A37" s="19"/>
      <c r="B37" s="20"/>
      <c r="C37" s="20"/>
      <c r="D37" s="20"/>
      <c r="E37" s="20"/>
      <c r="F37" s="20"/>
    </row>
    <row r="38" spans="1:52" ht="15.75" thickTop="1" x14ac:dyDescent="0.25">
      <c r="A38" s="113" t="s">
        <v>75</v>
      </c>
      <c r="B38" s="113"/>
      <c r="C38" s="113"/>
      <c r="D38" s="113"/>
      <c r="E38" s="113"/>
      <c r="F38" s="113"/>
    </row>
    <row r="39" spans="1:52" x14ac:dyDescent="0.25">
      <c r="A39" s="113"/>
      <c r="B39" s="113"/>
      <c r="C39" s="113"/>
      <c r="D39" s="113"/>
      <c r="E39" s="113"/>
      <c r="F39" s="113"/>
    </row>
    <row r="40" spans="1:52" s="22" customFormat="1" x14ac:dyDescent="0.25">
      <c r="A40" s="15"/>
      <c r="B40" s="2"/>
    </row>
    <row r="41" spans="1:52" x14ac:dyDescent="0.25">
      <c r="A41" s="110" t="s">
        <v>76</v>
      </c>
      <c r="B41" s="110"/>
      <c r="C41" s="110"/>
      <c r="D41" s="110"/>
      <c r="E41" s="110"/>
      <c r="F41" s="4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x14ac:dyDescent="0.25">
      <c r="A42" s="110" t="s">
        <v>29</v>
      </c>
      <c r="B42" s="110"/>
      <c r="C42" s="110"/>
      <c r="D42" s="110"/>
      <c r="E42" s="110"/>
    </row>
    <row r="43" spans="1:52" x14ac:dyDescent="0.25">
      <c r="A43" s="110" t="s">
        <v>77</v>
      </c>
      <c r="B43" s="110"/>
      <c r="C43" s="110"/>
      <c r="D43" s="110"/>
      <c r="E43" s="110"/>
    </row>
    <row r="44" spans="1:52" ht="15.75" thickBot="1" x14ac:dyDescent="0.3">
      <c r="B44" s="114"/>
      <c r="C44" s="114"/>
      <c r="D44" s="114"/>
      <c r="E44" s="114"/>
      <c r="F44" s="42"/>
    </row>
    <row r="45" spans="1:52" ht="15.75" thickBot="1" x14ac:dyDescent="0.3">
      <c r="A45" s="10" t="s">
        <v>108</v>
      </c>
      <c r="B45" s="11" t="s">
        <v>6</v>
      </c>
      <c r="C45" s="11" t="s">
        <v>43</v>
      </c>
      <c r="D45" s="11" t="s">
        <v>74</v>
      </c>
      <c r="E45" s="11" t="s">
        <v>87</v>
      </c>
      <c r="F45" s="42"/>
    </row>
    <row r="46" spans="1:52" x14ac:dyDescent="0.25">
      <c r="A46" s="14" t="s">
        <v>33</v>
      </c>
      <c r="B46" s="25"/>
      <c r="C46" s="25"/>
      <c r="D46" s="25"/>
      <c r="E46" s="25"/>
      <c r="F46" s="42"/>
    </row>
    <row r="47" spans="1:52" x14ac:dyDescent="0.25">
      <c r="A47" s="15" t="s">
        <v>7</v>
      </c>
      <c r="B47" s="26">
        <f>+'1T (Ajustado)'!E47</f>
        <v>5139479223.6799994</v>
      </c>
      <c r="C47" s="26">
        <f>+'2T'!E47</f>
        <v>9254754808.0299988</v>
      </c>
      <c r="D47" s="26">
        <f>+'3T'!E47</f>
        <v>9227636548.9699993</v>
      </c>
      <c r="E47" s="25">
        <f>SUM(B47:D47)</f>
        <v>23621870580.68</v>
      </c>
      <c r="F47" s="42"/>
    </row>
    <row r="48" spans="1:52" x14ac:dyDescent="0.25">
      <c r="A48" s="15" t="s">
        <v>9</v>
      </c>
      <c r="B48" s="1">
        <f>+'1T (Ajustado)'!E48</f>
        <v>898037772.1500001</v>
      </c>
      <c r="C48" s="1">
        <f>+'2T'!E48</f>
        <v>1882494022.8</v>
      </c>
      <c r="D48" s="26">
        <f>+'3T'!E48</f>
        <v>4696430263.7600002</v>
      </c>
      <c r="E48" s="15">
        <f t="shared" ref="E48:E59" si="5">SUM(B48:D48)</f>
        <v>7476962058.71</v>
      </c>
      <c r="F48" s="42"/>
    </row>
    <row r="49" spans="1:6" x14ac:dyDescent="0.25">
      <c r="A49" s="15" t="s">
        <v>10</v>
      </c>
      <c r="B49" s="1">
        <f>+'1T (Ajustado)'!E49</f>
        <v>2022708749.3499999</v>
      </c>
      <c r="C49" s="1">
        <f>+'2T'!E49</f>
        <v>3414389372.54</v>
      </c>
      <c r="D49" s="26">
        <f>+'3T'!E49</f>
        <v>4496506124.7399998</v>
      </c>
      <c r="E49" s="15">
        <f t="shared" si="5"/>
        <v>9933604246.6299992</v>
      </c>
      <c r="F49" s="42"/>
    </row>
    <row r="50" spans="1:6" x14ac:dyDescent="0.25">
      <c r="A50" s="15" t="s">
        <v>11</v>
      </c>
      <c r="B50" s="1">
        <f>+'1T (Ajustado)'!E50</f>
        <v>418400753.15999997</v>
      </c>
      <c r="C50" s="1">
        <f>+'2T'!E50</f>
        <v>1003249571.04</v>
      </c>
      <c r="D50" s="26">
        <f>+'3T'!E50</f>
        <v>800546000</v>
      </c>
      <c r="E50" s="15">
        <f t="shared" si="5"/>
        <v>2222196324.1999998</v>
      </c>
      <c r="F50" s="42"/>
    </row>
    <row r="51" spans="1:6" x14ac:dyDescent="0.25">
      <c r="A51" s="15" t="s">
        <v>38</v>
      </c>
      <c r="B51" s="1">
        <f>+'1T (Ajustado)'!E51</f>
        <v>564364620.94634938</v>
      </c>
      <c r="C51" s="1">
        <f>+'2T'!E51</f>
        <v>794203306.17480004</v>
      </c>
      <c r="D51" s="26">
        <f>+'3T'!E51</f>
        <v>794203306.17480004</v>
      </c>
      <c r="E51" s="15">
        <f t="shared" si="5"/>
        <v>2152771233.2959495</v>
      </c>
      <c r="F51" s="42"/>
    </row>
    <row r="52" spans="1:6" ht="15.75" thickBot="1" x14ac:dyDescent="0.3">
      <c r="A52" s="28" t="s">
        <v>16</v>
      </c>
      <c r="B52" s="28">
        <f>SUM(B47:B51)</f>
        <v>9042991119.2863503</v>
      </c>
      <c r="C52" s="28">
        <f>SUM(C47:C51)</f>
        <v>16349091080.584801</v>
      </c>
      <c r="D52" s="28">
        <f>SUM(D47:D51)</f>
        <v>20015322243.644802</v>
      </c>
      <c r="E52" s="28">
        <f t="shared" si="5"/>
        <v>45407404443.515953</v>
      </c>
      <c r="F52" s="42"/>
    </row>
    <row r="53" spans="1:6" ht="15.75" thickTop="1" x14ac:dyDescent="0.25">
      <c r="A53" s="14" t="s">
        <v>37</v>
      </c>
      <c r="B53" s="15"/>
      <c r="C53" s="15"/>
      <c r="D53" s="15"/>
      <c r="E53" s="15"/>
      <c r="F53" s="42"/>
    </row>
    <row r="54" spans="1:6" x14ac:dyDescent="0.25">
      <c r="A54" s="15" t="s">
        <v>7</v>
      </c>
      <c r="B54" s="1">
        <f>+'1T (Ajustado)'!E54</f>
        <v>6164181153.5300007</v>
      </c>
      <c r="C54" s="1">
        <f>+'2T'!E54</f>
        <v>4831995545.6499996</v>
      </c>
      <c r="D54" s="1">
        <f>+'3T'!E54</f>
        <v>7030293830.3800001</v>
      </c>
      <c r="E54" s="25">
        <f t="shared" si="5"/>
        <v>18026470529.560001</v>
      </c>
      <c r="F54" s="42"/>
    </row>
    <row r="55" spans="1:6" x14ac:dyDescent="0.25">
      <c r="A55" s="15" t="s">
        <v>9</v>
      </c>
      <c r="B55" s="1">
        <f>+'1T (Ajustado)'!E55</f>
        <v>2212012022.8200002</v>
      </c>
      <c r="C55" s="1">
        <f>+'2T'!E55</f>
        <v>940750833.96999991</v>
      </c>
      <c r="D55" s="1">
        <f>+'3T'!E55</f>
        <v>938365927.62</v>
      </c>
      <c r="E55" s="15">
        <f t="shared" si="5"/>
        <v>4091128784.4099998</v>
      </c>
      <c r="F55" s="42"/>
    </row>
    <row r="56" spans="1:6" x14ac:dyDescent="0.25">
      <c r="A56" s="15" t="s">
        <v>10</v>
      </c>
      <c r="B56" s="1">
        <f>+'1T (Ajustado)'!E56</f>
        <v>1479604858.6199999</v>
      </c>
      <c r="C56" s="1">
        <f>+'2T'!E56</f>
        <v>2610964744.6399999</v>
      </c>
      <c r="D56" s="1">
        <f>+'3T'!E56</f>
        <v>858064544.89999998</v>
      </c>
      <c r="E56" s="15">
        <f t="shared" si="5"/>
        <v>4948634148.1599998</v>
      </c>
      <c r="F56" s="42"/>
    </row>
    <row r="57" spans="1:6" x14ac:dyDescent="0.25">
      <c r="A57" s="15" t="s">
        <v>11</v>
      </c>
      <c r="B57" s="1">
        <f>+'1T (Ajustado)'!E57</f>
        <v>653449000</v>
      </c>
      <c r="C57" s="1">
        <f>+'2T'!E57</f>
        <v>468699000</v>
      </c>
      <c r="D57" s="1">
        <f>+'3T'!E57</f>
        <v>741609000</v>
      </c>
      <c r="E57" s="15">
        <f t="shared" si="5"/>
        <v>1863757000</v>
      </c>
      <c r="F57" s="42"/>
    </row>
    <row r="58" spans="1:6" x14ac:dyDescent="0.25">
      <c r="A58" s="15" t="s">
        <v>39</v>
      </c>
      <c r="B58" s="1">
        <f>+'1T (Ajustado)'!E58</f>
        <v>725414420.62232077</v>
      </c>
      <c r="C58" s="1">
        <f>+'2T'!E58</f>
        <v>445995976.5571698</v>
      </c>
      <c r="D58" s="1">
        <f>+'3T'!E58</f>
        <v>445995976.5571698</v>
      </c>
      <c r="E58" s="15">
        <f t="shared" si="5"/>
        <v>1617406373.7366605</v>
      </c>
      <c r="F58" s="42"/>
    </row>
    <row r="59" spans="1:6" ht="15.75" thickBot="1" x14ac:dyDescent="0.3">
      <c r="A59" s="28" t="s">
        <v>16</v>
      </c>
      <c r="B59" s="28">
        <f>SUM(B54:B58)</f>
        <v>11234661455.592321</v>
      </c>
      <c r="C59" s="28">
        <f>SUM(C54:C58)</f>
        <v>9298406100.8171692</v>
      </c>
      <c r="D59" s="28">
        <f>+'3T'!E59</f>
        <v>10014329279.457169</v>
      </c>
      <c r="E59" s="28">
        <f t="shared" si="5"/>
        <v>30547396835.866661</v>
      </c>
      <c r="F59" s="42"/>
    </row>
    <row r="60" spans="1:6" ht="15.75" thickTop="1" x14ac:dyDescent="0.25">
      <c r="A60" s="41" t="s">
        <v>75</v>
      </c>
      <c r="B60" s="2"/>
      <c r="C60" s="2"/>
      <c r="D60" s="2"/>
      <c r="E60" s="78"/>
      <c r="F60" s="42"/>
    </row>
    <row r="61" spans="1:6" x14ac:dyDescent="0.25">
      <c r="A61" s="41"/>
      <c r="B61" s="41"/>
      <c r="C61" s="41"/>
      <c r="D61" s="41"/>
      <c r="E61" s="41"/>
      <c r="F61" s="41"/>
    </row>
    <row r="62" spans="1:6" x14ac:dyDescent="0.25">
      <c r="B62" s="43"/>
      <c r="C62" s="43"/>
      <c r="D62" s="43"/>
      <c r="E62" s="43"/>
    </row>
    <row r="63" spans="1:6" x14ac:dyDescent="0.25">
      <c r="A63" s="109" t="s">
        <v>78</v>
      </c>
      <c r="B63" s="109"/>
      <c r="C63" s="109"/>
      <c r="D63" s="109"/>
      <c r="E63" s="109"/>
    </row>
    <row r="64" spans="1:6" x14ac:dyDescent="0.25">
      <c r="A64" s="110" t="s">
        <v>30</v>
      </c>
      <c r="B64" s="110"/>
      <c r="C64" s="110"/>
      <c r="D64" s="110"/>
      <c r="E64" s="110"/>
    </row>
    <row r="65" spans="1:6" x14ac:dyDescent="0.25">
      <c r="A65" s="110" t="s">
        <v>77</v>
      </c>
      <c r="B65" s="110"/>
      <c r="C65" s="110"/>
      <c r="D65" s="110"/>
      <c r="E65" s="110"/>
    </row>
    <row r="66" spans="1:6" x14ac:dyDescent="0.25">
      <c r="B66" s="115"/>
      <c r="C66" s="115"/>
      <c r="D66" s="115"/>
      <c r="E66" s="115"/>
    </row>
    <row r="67" spans="1:6" ht="15.75" thickBot="1" x14ac:dyDescent="0.3">
      <c r="A67" s="24" t="s">
        <v>17</v>
      </c>
      <c r="B67" s="31" t="s">
        <v>6</v>
      </c>
      <c r="C67" s="31" t="s">
        <v>43</v>
      </c>
      <c r="D67" s="31" t="s">
        <v>74</v>
      </c>
      <c r="E67" s="31" t="s">
        <v>87</v>
      </c>
    </row>
    <row r="68" spans="1:6" x14ac:dyDescent="0.25">
      <c r="A68" s="32" t="s">
        <v>40</v>
      </c>
    </row>
    <row r="69" spans="1:6" x14ac:dyDescent="0.25">
      <c r="A69" s="79" t="s">
        <v>79</v>
      </c>
      <c r="B69" s="4">
        <f>+'1T (Ajustado)'!B69</f>
        <v>0</v>
      </c>
      <c r="C69" s="4">
        <f>+'2T'!E69</f>
        <v>0</v>
      </c>
      <c r="D69" s="4">
        <f>+'3T'!E69</f>
        <v>0</v>
      </c>
      <c r="E69" s="33">
        <f t="shared" ref="E69:E70" si="6">SUM(B69:D69)</f>
        <v>0</v>
      </c>
    </row>
    <row r="70" spans="1:6" ht="17.25" x14ac:dyDescent="0.25">
      <c r="A70" s="80" t="s">
        <v>80</v>
      </c>
      <c r="B70" s="4">
        <f>+'1T (Ajustado)'!B70</f>
        <v>0</v>
      </c>
      <c r="C70" s="4">
        <f>+'2T'!E70</f>
        <v>0</v>
      </c>
      <c r="D70" s="4">
        <f>+'3T'!E70</f>
        <v>0</v>
      </c>
      <c r="E70" s="33">
        <f t="shared" si="6"/>
        <v>0</v>
      </c>
    </row>
    <row r="71" spans="1:6" x14ac:dyDescent="0.25">
      <c r="A71" s="81" t="s">
        <v>18</v>
      </c>
      <c r="B71" s="34">
        <f>+'1T (Ajustado)'!B71</f>
        <v>105809165.02055015</v>
      </c>
      <c r="C71" s="34">
        <f>+'2T'!E71</f>
        <v>407780565.65897119</v>
      </c>
      <c r="D71" s="4">
        <f>+'3T'!E71</f>
        <v>522792089.38471675</v>
      </c>
      <c r="E71" s="33">
        <f>SUM(B71:D71)</f>
        <v>1036381820.0642381</v>
      </c>
    </row>
    <row r="72" spans="1:6" x14ac:dyDescent="0.25">
      <c r="A72" s="81" t="s">
        <v>19</v>
      </c>
      <c r="B72" s="34">
        <f>+'1T (Ajustado)'!B72</f>
        <v>2393637.8059193064</v>
      </c>
      <c r="C72" s="34">
        <f>+'2T'!E72</f>
        <v>62220968.738439821</v>
      </c>
      <c r="D72" s="4">
        <f>+'3T'!E72</f>
        <v>80943907.119054213</v>
      </c>
      <c r="E72" s="33">
        <f t="shared" ref="E72:E79" si="7">SUM(B72:D72)</f>
        <v>145558513.66341335</v>
      </c>
      <c r="F72" s="43"/>
    </row>
    <row r="73" spans="1:6" x14ac:dyDescent="0.25">
      <c r="A73" s="81" t="s">
        <v>20</v>
      </c>
      <c r="B73" s="34">
        <f>+'1T (Ajustado)'!B73</f>
        <v>681781.3897843709</v>
      </c>
      <c r="C73" s="34">
        <f>+'2T'!E73</f>
        <v>5668687.6238866765</v>
      </c>
      <c r="D73" s="4">
        <f>+'3T'!E73</f>
        <v>8394435.1548169702</v>
      </c>
      <c r="E73" s="33">
        <f t="shared" si="7"/>
        <v>14744904.168488018</v>
      </c>
    </row>
    <row r="74" spans="1:6" x14ac:dyDescent="0.25">
      <c r="A74" s="81" t="s">
        <v>21</v>
      </c>
      <c r="B74" s="34">
        <f>+'1T (Ajustado)'!B74</f>
        <v>148928.85393325781</v>
      </c>
      <c r="C74" s="34">
        <f>+'2T'!E74</f>
        <v>8176154.0505023133</v>
      </c>
      <c r="D74" s="4">
        <f>+'3T'!E74</f>
        <v>13259683.537846535</v>
      </c>
      <c r="E74" s="33">
        <f t="shared" si="7"/>
        <v>21584766.442282107</v>
      </c>
    </row>
    <row r="75" spans="1:6" ht="17.25" x14ac:dyDescent="0.25">
      <c r="A75" s="82" t="s">
        <v>81</v>
      </c>
      <c r="B75" s="34">
        <f>+'1T (Ajustado)'!B75</f>
        <v>0</v>
      </c>
      <c r="C75" s="34">
        <f>+'2T'!E75</f>
        <v>0</v>
      </c>
      <c r="D75" s="4">
        <f>+'3T'!E75</f>
        <v>0</v>
      </c>
      <c r="E75" s="33">
        <f t="shared" si="7"/>
        <v>0</v>
      </c>
    </row>
    <row r="76" spans="1:6" x14ac:dyDescent="0.25">
      <c r="A76" s="81" t="s">
        <v>82</v>
      </c>
      <c r="B76" s="34">
        <f>+'1T (Ajustado)'!B76</f>
        <v>50121577.536399998</v>
      </c>
      <c r="C76" s="34">
        <f>+'2T'!E76</f>
        <v>310356930.10299999</v>
      </c>
      <c r="D76" s="4">
        <f>+'3T'!E76</f>
        <v>383683780.58919996</v>
      </c>
      <c r="E76" s="33">
        <f t="shared" si="7"/>
        <v>744162288.22860003</v>
      </c>
    </row>
    <row r="77" spans="1:6" ht="17.25" x14ac:dyDescent="0.25">
      <c r="A77" s="33" t="s">
        <v>83</v>
      </c>
      <c r="B77" s="34">
        <f>+'1T (Ajustado)'!B77</f>
        <v>2286072268.8699999</v>
      </c>
      <c r="C77" s="34">
        <f>+'2T'!E77</f>
        <v>15271492656.709999</v>
      </c>
      <c r="D77" s="4">
        <f>+'3T'!E77</f>
        <v>14996745315.708</v>
      </c>
      <c r="E77" s="33">
        <f t="shared" si="7"/>
        <v>32554310241.287998</v>
      </c>
      <c r="F77" s="43"/>
    </row>
    <row r="78" spans="1:6" x14ac:dyDescent="0.25">
      <c r="A78" s="83" t="s">
        <v>33</v>
      </c>
      <c r="B78" s="34">
        <f>+'1T (Ajustado)'!B78</f>
        <v>0</v>
      </c>
      <c r="C78" s="34">
        <f>+'2T'!E78</f>
        <v>0</v>
      </c>
      <c r="D78" s="4">
        <f>+'3T'!E78</f>
        <v>0</v>
      </c>
      <c r="E78" s="33">
        <f t="shared" si="7"/>
        <v>0</v>
      </c>
      <c r="F78" s="43"/>
    </row>
    <row r="79" spans="1:6" ht="17.25" x14ac:dyDescent="0.25">
      <c r="A79" s="83" t="s">
        <v>84</v>
      </c>
      <c r="B79" s="34">
        <f>+'1T (Ajustado)'!B79</f>
        <v>0</v>
      </c>
      <c r="C79" s="34">
        <f>+'2T'!E79</f>
        <v>0</v>
      </c>
      <c r="D79" s="4">
        <f>+'3T'!E79</f>
        <v>0</v>
      </c>
      <c r="E79" s="33">
        <f t="shared" si="7"/>
        <v>0</v>
      </c>
      <c r="F79" s="43"/>
    </row>
    <row r="80" spans="1:6" x14ac:dyDescent="0.25">
      <c r="A80" s="33"/>
      <c r="B80" s="34"/>
      <c r="C80" s="34"/>
      <c r="D80" s="34"/>
      <c r="E80" s="33"/>
      <c r="F80" s="43"/>
    </row>
    <row r="81" spans="1:6" ht="15.75" thickBot="1" x14ac:dyDescent="0.3">
      <c r="A81" s="19" t="s">
        <v>16</v>
      </c>
      <c r="B81" s="35">
        <f>B70+B75+B77</f>
        <v>2286072268.8699999</v>
      </c>
      <c r="C81" s="35">
        <f>C69+C77</f>
        <v>15271492656.709999</v>
      </c>
      <c r="D81" s="28">
        <f>D69+D77</f>
        <v>14996745315.708</v>
      </c>
      <c r="E81" s="28">
        <f>SUM(B81:D81)</f>
        <v>32554310241.287998</v>
      </c>
      <c r="F81" s="2"/>
    </row>
    <row r="82" spans="1:6" ht="15.75" thickTop="1" x14ac:dyDescent="0.25">
      <c r="A82" s="15" t="s">
        <v>41</v>
      </c>
      <c r="B82" s="2"/>
      <c r="C82" s="2"/>
      <c r="D82" s="2"/>
    </row>
    <row r="83" spans="1:6" x14ac:dyDescent="0.25">
      <c r="A83" s="113" t="s">
        <v>85</v>
      </c>
      <c r="B83" s="113"/>
      <c r="C83" s="113"/>
      <c r="D83" s="113"/>
      <c r="E83" s="113"/>
      <c r="F83" s="113"/>
    </row>
    <row r="84" spans="1:6" x14ac:dyDescent="0.25">
      <c r="A84" s="2"/>
      <c r="B84" s="41"/>
      <c r="C84" s="41"/>
      <c r="D84" s="41"/>
      <c r="E84" s="41"/>
      <c r="F84" s="41"/>
    </row>
    <row r="85" spans="1:6" x14ac:dyDescent="0.25">
      <c r="A85" s="15"/>
      <c r="B85" s="41"/>
      <c r="C85" s="41"/>
      <c r="D85" s="41"/>
      <c r="E85" s="41"/>
      <c r="F85" s="41"/>
    </row>
    <row r="86" spans="1:6" x14ac:dyDescent="0.25">
      <c r="A86" s="108" t="s">
        <v>86</v>
      </c>
      <c r="B86" s="108"/>
      <c r="C86" s="108"/>
      <c r="D86" s="108"/>
      <c r="E86" s="108"/>
      <c r="F86" s="3"/>
    </row>
    <row r="87" spans="1:6" x14ac:dyDescent="0.25">
      <c r="A87" s="108" t="s">
        <v>23</v>
      </c>
      <c r="B87" s="108"/>
      <c r="C87" s="108"/>
      <c r="D87" s="108"/>
      <c r="E87" s="108"/>
      <c r="F87" s="3"/>
    </row>
    <row r="88" spans="1:6" x14ac:dyDescent="0.25">
      <c r="A88" s="108" t="s">
        <v>77</v>
      </c>
      <c r="B88" s="108"/>
      <c r="C88" s="108"/>
      <c r="D88" s="108"/>
      <c r="E88" s="108"/>
      <c r="F88" s="3"/>
    </row>
    <row r="89" spans="1:6" x14ac:dyDescent="0.25">
      <c r="A89" s="33"/>
      <c r="B89" s="33"/>
      <c r="C89" s="33"/>
      <c r="D89" s="33"/>
      <c r="E89" s="33"/>
      <c r="F89" s="3"/>
    </row>
    <row r="90" spans="1:6" ht="15.75" thickBot="1" x14ac:dyDescent="0.3">
      <c r="A90" s="50" t="s">
        <v>17</v>
      </c>
      <c r="B90" s="50" t="s">
        <v>6</v>
      </c>
      <c r="C90" s="50" t="s">
        <v>43</v>
      </c>
      <c r="D90" s="50" t="s">
        <v>74</v>
      </c>
      <c r="E90" s="50" t="s">
        <v>87</v>
      </c>
      <c r="F90" s="3"/>
    </row>
    <row r="91" spans="1:6" x14ac:dyDescent="0.25">
      <c r="A91" s="33"/>
      <c r="B91" s="33"/>
      <c r="C91" s="33"/>
      <c r="D91" s="33"/>
      <c r="E91" s="33"/>
      <c r="F91" s="3"/>
    </row>
    <row r="92" spans="1:6" x14ac:dyDescent="0.25">
      <c r="A92" s="33" t="s">
        <v>54</v>
      </c>
      <c r="B92" s="33">
        <f>+'1T (Ajustado)'!E92</f>
        <v>14943266690.059</v>
      </c>
      <c r="C92" s="33">
        <f>+'2T'!E92</f>
        <v>19592653485.792652</v>
      </c>
      <c r="D92" s="33">
        <f>+'3T'!E92</f>
        <v>31172097175.947857</v>
      </c>
      <c r="E92" s="33">
        <f>+B92</f>
        <v>14943266690.059</v>
      </c>
      <c r="F92" s="3"/>
    </row>
    <row r="93" spans="1:6" x14ac:dyDescent="0.25">
      <c r="A93" s="33" t="s">
        <v>25</v>
      </c>
      <c r="B93" s="33">
        <f>+'1T (Ajustado)'!E93</f>
        <v>13161312388.689999</v>
      </c>
      <c r="C93" s="33">
        <f>+'2T'!E93</f>
        <v>27645139653.040005</v>
      </c>
      <c r="D93" s="33">
        <f>+'3T'!E93</f>
        <v>23473484529.719997</v>
      </c>
      <c r="E93" s="33">
        <f>+SUM(B93:D93)</f>
        <v>64279936571.449997</v>
      </c>
      <c r="F93" s="33"/>
    </row>
    <row r="94" spans="1:6" x14ac:dyDescent="0.25">
      <c r="A94" s="33" t="s">
        <v>26</v>
      </c>
      <c r="B94" s="33">
        <f>+'1T (Ajustado)'!E94</f>
        <v>28104579078.749001</v>
      </c>
      <c r="C94" s="33">
        <f>+'2T'!E94</f>
        <v>47237793138.832657</v>
      </c>
      <c r="D94" s="33">
        <f>+'3T'!E94</f>
        <v>54645581705.667854</v>
      </c>
      <c r="E94" s="33">
        <f>SUM(E92:E93)</f>
        <v>79223203261.509003</v>
      </c>
      <c r="F94" s="33"/>
    </row>
    <row r="95" spans="1:6" x14ac:dyDescent="0.25">
      <c r="A95" s="33" t="s">
        <v>27</v>
      </c>
      <c r="B95" s="33">
        <f>+'1T (Ajustado)'!E95</f>
        <v>8511925592.9563494</v>
      </c>
      <c r="C95" s="33">
        <f>+'2T'!E95</f>
        <v>16065695962.8848</v>
      </c>
      <c r="D95" s="33">
        <f>+'3T'!E95</f>
        <v>16005819211.493637</v>
      </c>
      <c r="E95" s="33">
        <f>+SUM(B95:D95)</f>
        <v>40583440767.334785</v>
      </c>
      <c r="F95" s="33"/>
    </row>
    <row r="96" spans="1:6" x14ac:dyDescent="0.25">
      <c r="A96" s="33" t="s">
        <v>28</v>
      </c>
      <c r="B96" s="33">
        <f>+'1T (Ajustado)'!E96</f>
        <v>19592653485.792652</v>
      </c>
      <c r="C96" s="33">
        <f>+'2T'!E96</f>
        <v>31172097175.947857</v>
      </c>
      <c r="D96" s="33">
        <f>+'3T'!E96</f>
        <v>38639762494.174217</v>
      </c>
      <c r="E96" s="33">
        <f>+E94-E95</f>
        <v>38639762494.174217</v>
      </c>
      <c r="F96" s="3"/>
    </row>
    <row r="97" spans="1:6" ht="15.75" thickBot="1" x14ac:dyDescent="0.3">
      <c r="A97" s="28"/>
      <c r="B97" s="28"/>
      <c r="C97" s="28"/>
      <c r="D97" s="28"/>
      <c r="E97" s="28"/>
      <c r="F97" s="3"/>
    </row>
    <row r="98" spans="1:6" ht="15.75" thickTop="1" x14ac:dyDescent="0.25">
      <c r="A98" s="117" t="s">
        <v>85</v>
      </c>
      <c r="B98" s="117"/>
      <c r="C98" s="117"/>
      <c r="D98" s="117"/>
      <c r="E98" s="117"/>
      <c r="F98" s="117"/>
    </row>
    <row r="99" spans="1:6" x14ac:dyDescent="0.25">
      <c r="A99" s="117"/>
      <c r="B99" s="117"/>
      <c r="C99" s="117"/>
      <c r="D99" s="117"/>
      <c r="E99" s="117"/>
      <c r="F99" s="117"/>
    </row>
    <row r="101" spans="1:6" x14ac:dyDescent="0.25">
      <c r="A101" s="3" t="s">
        <v>106</v>
      </c>
    </row>
    <row r="102" spans="1:6" x14ac:dyDescent="0.25">
      <c r="A102" s="3" t="s">
        <v>109</v>
      </c>
    </row>
    <row r="103" spans="1:6" x14ac:dyDescent="0.25">
      <c r="A103" s="3" t="s">
        <v>107</v>
      </c>
    </row>
    <row r="104" spans="1:6" x14ac:dyDescent="0.25">
      <c r="A104" s="4"/>
    </row>
    <row r="105" spans="1:6" x14ac:dyDescent="0.25">
      <c r="A105" s="4"/>
    </row>
    <row r="106" spans="1:6" x14ac:dyDescent="0.25">
      <c r="A106" s="4"/>
    </row>
  </sheetData>
  <mergeCells count="21">
    <mergeCell ref="A88:E88"/>
    <mergeCell ref="A98:F98"/>
    <mergeCell ref="A99:F99"/>
    <mergeCell ref="A64:E64"/>
    <mergeCell ref="A65:E65"/>
    <mergeCell ref="B66:E66"/>
    <mergeCell ref="A83:F83"/>
    <mergeCell ref="A86:E86"/>
    <mergeCell ref="A87:E87"/>
    <mergeCell ref="A63:E63"/>
    <mergeCell ref="A1:F1"/>
    <mergeCell ref="A8:F8"/>
    <mergeCell ref="A9:F9"/>
    <mergeCell ref="A20:A21"/>
    <mergeCell ref="A32:A33"/>
    <mergeCell ref="A38:F38"/>
    <mergeCell ref="A39:F39"/>
    <mergeCell ref="A41:E41"/>
    <mergeCell ref="A42:E42"/>
    <mergeCell ref="A43:E43"/>
    <mergeCell ref="B44:E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6"/>
  <sheetViews>
    <sheetView topLeftCell="A55" workbookViewId="0">
      <selection activeCell="A106" sqref="A106"/>
    </sheetView>
  </sheetViews>
  <sheetFormatPr baseColWidth="10" defaultColWidth="11.42578125" defaultRowHeight="15" x14ac:dyDescent="0.25"/>
  <cols>
    <col min="1" max="1" width="70.140625" style="3" customWidth="1"/>
    <col min="2" max="2" width="18.140625" style="4" customWidth="1"/>
    <col min="3" max="3" width="17.42578125" style="4" customWidth="1"/>
    <col min="4" max="4" width="18" style="4" customWidth="1"/>
    <col min="5" max="5" width="17.7109375" style="4" customWidth="1"/>
    <col min="6" max="7" width="18.85546875" style="4" bestFit="1" customWidth="1"/>
    <col min="8" max="8" width="16.7109375" style="4" bestFit="1" customWidth="1"/>
    <col min="9" max="9" width="11.42578125" style="4"/>
    <col min="10" max="10" width="17.85546875" style="4" bestFit="1" customWidth="1"/>
    <col min="11" max="256" width="11.42578125" style="4"/>
    <col min="257" max="257" width="56.7109375" style="4" customWidth="1"/>
    <col min="258" max="258" width="15.85546875" style="4" customWidth="1"/>
    <col min="259" max="261" width="16.28515625" style="4" bestFit="1" customWidth="1"/>
    <col min="262" max="262" width="12.140625" style="4" customWidth="1"/>
    <col min="263" max="263" width="16.42578125" style="4" bestFit="1" customWidth="1"/>
    <col min="264" max="265" width="11.42578125" style="4"/>
    <col min="266" max="266" width="17.85546875" style="4" bestFit="1" customWidth="1"/>
    <col min="267" max="512" width="11.42578125" style="4"/>
    <col min="513" max="513" width="56.7109375" style="4" customWidth="1"/>
    <col min="514" max="514" width="15.85546875" style="4" customWidth="1"/>
    <col min="515" max="517" width="16.28515625" style="4" bestFit="1" customWidth="1"/>
    <col min="518" max="518" width="12.140625" style="4" customWidth="1"/>
    <col min="519" max="519" width="16.42578125" style="4" bestFit="1" customWidth="1"/>
    <col min="520" max="521" width="11.42578125" style="4"/>
    <col min="522" max="522" width="17.85546875" style="4" bestFit="1" customWidth="1"/>
    <col min="523" max="768" width="11.42578125" style="4"/>
    <col min="769" max="769" width="56.7109375" style="4" customWidth="1"/>
    <col min="770" max="770" width="15.85546875" style="4" customWidth="1"/>
    <col min="771" max="773" width="16.28515625" style="4" bestFit="1" customWidth="1"/>
    <col min="774" max="774" width="12.140625" style="4" customWidth="1"/>
    <col min="775" max="775" width="16.42578125" style="4" bestFit="1" customWidth="1"/>
    <col min="776" max="777" width="11.42578125" style="4"/>
    <col min="778" max="778" width="17.85546875" style="4" bestFit="1" customWidth="1"/>
    <col min="779" max="1024" width="11.42578125" style="4"/>
    <col min="1025" max="1025" width="56.7109375" style="4" customWidth="1"/>
    <col min="1026" max="1026" width="15.85546875" style="4" customWidth="1"/>
    <col min="1027" max="1029" width="16.28515625" style="4" bestFit="1" customWidth="1"/>
    <col min="1030" max="1030" width="12.140625" style="4" customWidth="1"/>
    <col min="1031" max="1031" width="16.42578125" style="4" bestFit="1" customWidth="1"/>
    <col min="1032" max="1033" width="11.42578125" style="4"/>
    <col min="1034" max="1034" width="17.85546875" style="4" bestFit="1" customWidth="1"/>
    <col min="1035" max="1280" width="11.42578125" style="4"/>
    <col min="1281" max="1281" width="56.7109375" style="4" customWidth="1"/>
    <col min="1282" max="1282" width="15.85546875" style="4" customWidth="1"/>
    <col min="1283" max="1285" width="16.28515625" style="4" bestFit="1" customWidth="1"/>
    <col min="1286" max="1286" width="12.140625" style="4" customWidth="1"/>
    <col min="1287" max="1287" width="16.42578125" style="4" bestFit="1" customWidth="1"/>
    <col min="1288" max="1289" width="11.42578125" style="4"/>
    <col min="1290" max="1290" width="17.85546875" style="4" bestFit="1" customWidth="1"/>
    <col min="1291" max="1536" width="11.42578125" style="4"/>
    <col min="1537" max="1537" width="56.7109375" style="4" customWidth="1"/>
    <col min="1538" max="1538" width="15.85546875" style="4" customWidth="1"/>
    <col min="1539" max="1541" width="16.28515625" style="4" bestFit="1" customWidth="1"/>
    <col min="1542" max="1542" width="12.140625" style="4" customWidth="1"/>
    <col min="1543" max="1543" width="16.42578125" style="4" bestFit="1" customWidth="1"/>
    <col min="1544" max="1545" width="11.42578125" style="4"/>
    <col min="1546" max="1546" width="17.85546875" style="4" bestFit="1" customWidth="1"/>
    <col min="1547" max="1792" width="11.42578125" style="4"/>
    <col min="1793" max="1793" width="56.7109375" style="4" customWidth="1"/>
    <col min="1794" max="1794" width="15.85546875" style="4" customWidth="1"/>
    <col min="1795" max="1797" width="16.28515625" style="4" bestFit="1" customWidth="1"/>
    <col min="1798" max="1798" width="12.140625" style="4" customWidth="1"/>
    <col min="1799" max="1799" width="16.42578125" style="4" bestFit="1" customWidth="1"/>
    <col min="1800" max="1801" width="11.42578125" style="4"/>
    <col min="1802" max="1802" width="17.85546875" style="4" bestFit="1" customWidth="1"/>
    <col min="1803" max="2048" width="11.42578125" style="4"/>
    <col min="2049" max="2049" width="56.7109375" style="4" customWidth="1"/>
    <col min="2050" max="2050" width="15.85546875" style="4" customWidth="1"/>
    <col min="2051" max="2053" width="16.28515625" style="4" bestFit="1" customWidth="1"/>
    <col min="2054" max="2054" width="12.140625" style="4" customWidth="1"/>
    <col min="2055" max="2055" width="16.42578125" style="4" bestFit="1" customWidth="1"/>
    <col min="2056" max="2057" width="11.42578125" style="4"/>
    <col min="2058" max="2058" width="17.85546875" style="4" bestFit="1" customWidth="1"/>
    <col min="2059" max="2304" width="11.42578125" style="4"/>
    <col min="2305" max="2305" width="56.7109375" style="4" customWidth="1"/>
    <col min="2306" max="2306" width="15.85546875" style="4" customWidth="1"/>
    <col min="2307" max="2309" width="16.28515625" style="4" bestFit="1" customWidth="1"/>
    <col min="2310" max="2310" width="12.140625" style="4" customWidth="1"/>
    <col min="2311" max="2311" width="16.42578125" style="4" bestFit="1" customWidth="1"/>
    <col min="2312" max="2313" width="11.42578125" style="4"/>
    <col min="2314" max="2314" width="17.85546875" style="4" bestFit="1" customWidth="1"/>
    <col min="2315" max="2560" width="11.42578125" style="4"/>
    <col min="2561" max="2561" width="56.7109375" style="4" customWidth="1"/>
    <col min="2562" max="2562" width="15.85546875" style="4" customWidth="1"/>
    <col min="2563" max="2565" width="16.28515625" style="4" bestFit="1" customWidth="1"/>
    <col min="2566" max="2566" width="12.140625" style="4" customWidth="1"/>
    <col min="2567" max="2567" width="16.42578125" style="4" bestFit="1" customWidth="1"/>
    <col min="2568" max="2569" width="11.42578125" style="4"/>
    <col min="2570" max="2570" width="17.85546875" style="4" bestFit="1" customWidth="1"/>
    <col min="2571" max="2816" width="11.42578125" style="4"/>
    <col min="2817" max="2817" width="56.7109375" style="4" customWidth="1"/>
    <col min="2818" max="2818" width="15.85546875" style="4" customWidth="1"/>
    <col min="2819" max="2821" width="16.28515625" style="4" bestFit="1" customWidth="1"/>
    <col min="2822" max="2822" width="12.140625" style="4" customWidth="1"/>
    <col min="2823" max="2823" width="16.42578125" style="4" bestFit="1" customWidth="1"/>
    <col min="2824" max="2825" width="11.42578125" style="4"/>
    <col min="2826" max="2826" width="17.85546875" style="4" bestFit="1" customWidth="1"/>
    <col min="2827" max="3072" width="11.42578125" style="4"/>
    <col min="3073" max="3073" width="56.7109375" style="4" customWidth="1"/>
    <col min="3074" max="3074" width="15.85546875" style="4" customWidth="1"/>
    <col min="3075" max="3077" width="16.28515625" style="4" bestFit="1" customWidth="1"/>
    <col min="3078" max="3078" width="12.140625" style="4" customWidth="1"/>
    <col min="3079" max="3079" width="16.42578125" style="4" bestFit="1" customWidth="1"/>
    <col min="3080" max="3081" width="11.42578125" style="4"/>
    <col min="3082" max="3082" width="17.85546875" style="4" bestFit="1" customWidth="1"/>
    <col min="3083" max="3328" width="11.42578125" style="4"/>
    <col min="3329" max="3329" width="56.7109375" style="4" customWidth="1"/>
    <col min="3330" max="3330" width="15.85546875" style="4" customWidth="1"/>
    <col min="3331" max="3333" width="16.28515625" style="4" bestFit="1" customWidth="1"/>
    <col min="3334" max="3334" width="12.140625" style="4" customWidth="1"/>
    <col min="3335" max="3335" width="16.42578125" style="4" bestFit="1" customWidth="1"/>
    <col min="3336" max="3337" width="11.42578125" style="4"/>
    <col min="3338" max="3338" width="17.85546875" style="4" bestFit="1" customWidth="1"/>
    <col min="3339" max="3584" width="11.42578125" style="4"/>
    <col min="3585" max="3585" width="56.7109375" style="4" customWidth="1"/>
    <col min="3586" max="3586" width="15.85546875" style="4" customWidth="1"/>
    <col min="3587" max="3589" width="16.28515625" style="4" bestFit="1" customWidth="1"/>
    <col min="3590" max="3590" width="12.140625" style="4" customWidth="1"/>
    <col min="3591" max="3591" width="16.42578125" style="4" bestFit="1" customWidth="1"/>
    <col min="3592" max="3593" width="11.42578125" style="4"/>
    <col min="3594" max="3594" width="17.85546875" style="4" bestFit="1" customWidth="1"/>
    <col min="3595" max="3840" width="11.42578125" style="4"/>
    <col min="3841" max="3841" width="56.7109375" style="4" customWidth="1"/>
    <col min="3842" max="3842" width="15.85546875" style="4" customWidth="1"/>
    <col min="3843" max="3845" width="16.28515625" style="4" bestFit="1" customWidth="1"/>
    <col min="3846" max="3846" width="12.140625" style="4" customWidth="1"/>
    <col min="3847" max="3847" width="16.42578125" style="4" bestFit="1" customWidth="1"/>
    <col min="3848" max="3849" width="11.42578125" style="4"/>
    <col min="3850" max="3850" width="17.85546875" style="4" bestFit="1" customWidth="1"/>
    <col min="3851" max="4096" width="11.42578125" style="4"/>
    <col min="4097" max="4097" width="56.7109375" style="4" customWidth="1"/>
    <col min="4098" max="4098" width="15.85546875" style="4" customWidth="1"/>
    <col min="4099" max="4101" width="16.28515625" style="4" bestFit="1" customWidth="1"/>
    <col min="4102" max="4102" width="12.140625" style="4" customWidth="1"/>
    <col min="4103" max="4103" width="16.42578125" style="4" bestFit="1" customWidth="1"/>
    <col min="4104" max="4105" width="11.42578125" style="4"/>
    <col min="4106" max="4106" width="17.85546875" style="4" bestFit="1" customWidth="1"/>
    <col min="4107" max="4352" width="11.42578125" style="4"/>
    <col min="4353" max="4353" width="56.7109375" style="4" customWidth="1"/>
    <col min="4354" max="4354" width="15.85546875" style="4" customWidth="1"/>
    <col min="4355" max="4357" width="16.28515625" style="4" bestFit="1" customWidth="1"/>
    <col min="4358" max="4358" width="12.140625" style="4" customWidth="1"/>
    <col min="4359" max="4359" width="16.42578125" style="4" bestFit="1" customWidth="1"/>
    <col min="4360" max="4361" width="11.42578125" style="4"/>
    <col min="4362" max="4362" width="17.85546875" style="4" bestFit="1" customWidth="1"/>
    <col min="4363" max="4608" width="11.42578125" style="4"/>
    <col min="4609" max="4609" width="56.7109375" style="4" customWidth="1"/>
    <col min="4610" max="4610" width="15.85546875" style="4" customWidth="1"/>
    <col min="4611" max="4613" width="16.28515625" style="4" bestFit="1" customWidth="1"/>
    <col min="4614" max="4614" width="12.140625" style="4" customWidth="1"/>
    <col min="4615" max="4615" width="16.42578125" style="4" bestFit="1" customWidth="1"/>
    <col min="4616" max="4617" width="11.42578125" style="4"/>
    <col min="4618" max="4618" width="17.85546875" style="4" bestFit="1" customWidth="1"/>
    <col min="4619" max="4864" width="11.42578125" style="4"/>
    <col min="4865" max="4865" width="56.7109375" style="4" customWidth="1"/>
    <col min="4866" max="4866" width="15.85546875" style="4" customWidth="1"/>
    <col min="4867" max="4869" width="16.28515625" style="4" bestFit="1" customWidth="1"/>
    <col min="4870" max="4870" width="12.140625" style="4" customWidth="1"/>
    <col min="4871" max="4871" width="16.42578125" style="4" bestFit="1" customWidth="1"/>
    <col min="4872" max="4873" width="11.42578125" style="4"/>
    <col min="4874" max="4874" width="17.85546875" style="4" bestFit="1" customWidth="1"/>
    <col min="4875" max="5120" width="11.42578125" style="4"/>
    <col min="5121" max="5121" width="56.7109375" style="4" customWidth="1"/>
    <col min="5122" max="5122" width="15.85546875" style="4" customWidth="1"/>
    <col min="5123" max="5125" width="16.28515625" style="4" bestFit="1" customWidth="1"/>
    <col min="5126" max="5126" width="12.140625" style="4" customWidth="1"/>
    <col min="5127" max="5127" width="16.42578125" style="4" bestFit="1" customWidth="1"/>
    <col min="5128" max="5129" width="11.42578125" style="4"/>
    <col min="5130" max="5130" width="17.85546875" style="4" bestFit="1" customWidth="1"/>
    <col min="5131" max="5376" width="11.42578125" style="4"/>
    <col min="5377" max="5377" width="56.7109375" style="4" customWidth="1"/>
    <col min="5378" max="5378" width="15.85546875" style="4" customWidth="1"/>
    <col min="5379" max="5381" width="16.28515625" style="4" bestFit="1" customWidth="1"/>
    <col min="5382" max="5382" width="12.140625" style="4" customWidth="1"/>
    <col min="5383" max="5383" width="16.42578125" style="4" bestFit="1" customWidth="1"/>
    <col min="5384" max="5385" width="11.42578125" style="4"/>
    <col min="5386" max="5386" width="17.85546875" style="4" bestFit="1" customWidth="1"/>
    <col min="5387" max="5632" width="11.42578125" style="4"/>
    <col min="5633" max="5633" width="56.7109375" style="4" customWidth="1"/>
    <col min="5634" max="5634" width="15.85546875" style="4" customWidth="1"/>
    <col min="5635" max="5637" width="16.28515625" style="4" bestFit="1" customWidth="1"/>
    <col min="5638" max="5638" width="12.140625" style="4" customWidth="1"/>
    <col min="5639" max="5639" width="16.42578125" style="4" bestFit="1" customWidth="1"/>
    <col min="5640" max="5641" width="11.42578125" style="4"/>
    <col min="5642" max="5642" width="17.85546875" style="4" bestFit="1" customWidth="1"/>
    <col min="5643" max="5888" width="11.42578125" style="4"/>
    <col min="5889" max="5889" width="56.7109375" style="4" customWidth="1"/>
    <col min="5890" max="5890" width="15.85546875" style="4" customWidth="1"/>
    <col min="5891" max="5893" width="16.28515625" style="4" bestFit="1" customWidth="1"/>
    <col min="5894" max="5894" width="12.140625" style="4" customWidth="1"/>
    <col min="5895" max="5895" width="16.42578125" style="4" bestFit="1" customWidth="1"/>
    <col min="5896" max="5897" width="11.42578125" style="4"/>
    <col min="5898" max="5898" width="17.85546875" style="4" bestFit="1" customWidth="1"/>
    <col min="5899" max="6144" width="11.42578125" style="4"/>
    <col min="6145" max="6145" width="56.7109375" style="4" customWidth="1"/>
    <col min="6146" max="6146" width="15.85546875" style="4" customWidth="1"/>
    <col min="6147" max="6149" width="16.28515625" style="4" bestFit="1" customWidth="1"/>
    <col min="6150" max="6150" width="12.140625" style="4" customWidth="1"/>
    <col min="6151" max="6151" width="16.42578125" style="4" bestFit="1" customWidth="1"/>
    <col min="6152" max="6153" width="11.42578125" style="4"/>
    <col min="6154" max="6154" width="17.85546875" style="4" bestFit="1" customWidth="1"/>
    <col min="6155" max="6400" width="11.42578125" style="4"/>
    <col min="6401" max="6401" width="56.7109375" style="4" customWidth="1"/>
    <col min="6402" max="6402" width="15.85546875" style="4" customWidth="1"/>
    <col min="6403" max="6405" width="16.28515625" style="4" bestFit="1" customWidth="1"/>
    <col min="6406" max="6406" width="12.140625" style="4" customWidth="1"/>
    <col min="6407" max="6407" width="16.42578125" style="4" bestFit="1" customWidth="1"/>
    <col min="6408" max="6409" width="11.42578125" style="4"/>
    <col min="6410" max="6410" width="17.85546875" style="4" bestFit="1" customWidth="1"/>
    <col min="6411" max="6656" width="11.42578125" style="4"/>
    <col min="6657" max="6657" width="56.7109375" style="4" customWidth="1"/>
    <col min="6658" max="6658" width="15.85546875" style="4" customWidth="1"/>
    <col min="6659" max="6661" width="16.28515625" style="4" bestFit="1" customWidth="1"/>
    <col min="6662" max="6662" width="12.140625" style="4" customWidth="1"/>
    <col min="6663" max="6663" width="16.42578125" style="4" bestFit="1" customWidth="1"/>
    <col min="6664" max="6665" width="11.42578125" style="4"/>
    <col min="6666" max="6666" width="17.85546875" style="4" bestFit="1" customWidth="1"/>
    <col min="6667" max="6912" width="11.42578125" style="4"/>
    <col min="6913" max="6913" width="56.7109375" style="4" customWidth="1"/>
    <col min="6914" max="6914" width="15.85546875" style="4" customWidth="1"/>
    <col min="6915" max="6917" width="16.28515625" style="4" bestFit="1" customWidth="1"/>
    <col min="6918" max="6918" width="12.140625" style="4" customWidth="1"/>
    <col min="6919" max="6919" width="16.42578125" style="4" bestFit="1" customWidth="1"/>
    <col min="6920" max="6921" width="11.42578125" style="4"/>
    <col min="6922" max="6922" width="17.85546875" style="4" bestFit="1" customWidth="1"/>
    <col min="6923" max="7168" width="11.42578125" style="4"/>
    <col min="7169" max="7169" width="56.7109375" style="4" customWidth="1"/>
    <col min="7170" max="7170" width="15.85546875" style="4" customWidth="1"/>
    <col min="7171" max="7173" width="16.28515625" style="4" bestFit="1" customWidth="1"/>
    <col min="7174" max="7174" width="12.140625" style="4" customWidth="1"/>
    <col min="7175" max="7175" width="16.42578125" style="4" bestFit="1" customWidth="1"/>
    <col min="7176" max="7177" width="11.42578125" style="4"/>
    <col min="7178" max="7178" width="17.85546875" style="4" bestFit="1" customWidth="1"/>
    <col min="7179" max="7424" width="11.42578125" style="4"/>
    <col min="7425" max="7425" width="56.7109375" style="4" customWidth="1"/>
    <col min="7426" max="7426" width="15.85546875" style="4" customWidth="1"/>
    <col min="7427" max="7429" width="16.28515625" style="4" bestFit="1" customWidth="1"/>
    <col min="7430" max="7430" width="12.140625" style="4" customWidth="1"/>
    <col min="7431" max="7431" width="16.42578125" style="4" bestFit="1" customWidth="1"/>
    <col min="7432" max="7433" width="11.42578125" style="4"/>
    <col min="7434" max="7434" width="17.85546875" style="4" bestFit="1" customWidth="1"/>
    <col min="7435" max="7680" width="11.42578125" style="4"/>
    <col min="7681" max="7681" width="56.7109375" style="4" customWidth="1"/>
    <col min="7682" max="7682" width="15.85546875" style="4" customWidth="1"/>
    <col min="7683" max="7685" width="16.28515625" style="4" bestFit="1" customWidth="1"/>
    <col min="7686" max="7686" width="12.140625" style="4" customWidth="1"/>
    <col min="7687" max="7687" width="16.42578125" style="4" bestFit="1" customWidth="1"/>
    <col min="7688" max="7689" width="11.42578125" style="4"/>
    <col min="7690" max="7690" width="17.85546875" style="4" bestFit="1" customWidth="1"/>
    <col min="7691" max="7936" width="11.42578125" style="4"/>
    <col min="7937" max="7937" width="56.7109375" style="4" customWidth="1"/>
    <col min="7938" max="7938" width="15.85546875" style="4" customWidth="1"/>
    <col min="7939" max="7941" width="16.28515625" style="4" bestFit="1" customWidth="1"/>
    <col min="7942" max="7942" width="12.140625" style="4" customWidth="1"/>
    <col min="7943" max="7943" width="16.42578125" style="4" bestFit="1" customWidth="1"/>
    <col min="7944" max="7945" width="11.42578125" style="4"/>
    <col min="7946" max="7946" width="17.85546875" style="4" bestFit="1" customWidth="1"/>
    <col min="7947" max="8192" width="11.42578125" style="4"/>
    <col min="8193" max="8193" width="56.7109375" style="4" customWidth="1"/>
    <col min="8194" max="8194" width="15.85546875" style="4" customWidth="1"/>
    <col min="8195" max="8197" width="16.28515625" style="4" bestFit="1" customWidth="1"/>
    <col min="8198" max="8198" width="12.140625" style="4" customWidth="1"/>
    <col min="8199" max="8199" width="16.42578125" style="4" bestFit="1" customWidth="1"/>
    <col min="8200" max="8201" width="11.42578125" style="4"/>
    <col min="8202" max="8202" width="17.85546875" style="4" bestFit="1" customWidth="1"/>
    <col min="8203" max="8448" width="11.42578125" style="4"/>
    <col min="8449" max="8449" width="56.7109375" style="4" customWidth="1"/>
    <col min="8450" max="8450" width="15.85546875" style="4" customWidth="1"/>
    <col min="8451" max="8453" width="16.28515625" style="4" bestFit="1" customWidth="1"/>
    <col min="8454" max="8454" width="12.140625" style="4" customWidth="1"/>
    <col min="8455" max="8455" width="16.42578125" style="4" bestFit="1" customWidth="1"/>
    <col min="8456" max="8457" width="11.42578125" style="4"/>
    <col min="8458" max="8458" width="17.85546875" style="4" bestFit="1" customWidth="1"/>
    <col min="8459" max="8704" width="11.42578125" style="4"/>
    <col min="8705" max="8705" width="56.7109375" style="4" customWidth="1"/>
    <col min="8706" max="8706" width="15.85546875" style="4" customWidth="1"/>
    <col min="8707" max="8709" width="16.28515625" style="4" bestFit="1" customWidth="1"/>
    <col min="8710" max="8710" width="12.140625" style="4" customWidth="1"/>
    <col min="8711" max="8711" width="16.42578125" style="4" bestFit="1" customWidth="1"/>
    <col min="8712" max="8713" width="11.42578125" style="4"/>
    <col min="8714" max="8714" width="17.85546875" style="4" bestFit="1" customWidth="1"/>
    <col min="8715" max="8960" width="11.42578125" style="4"/>
    <col min="8961" max="8961" width="56.7109375" style="4" customWidth="1"/>
    <col min="8962" max="8962" width="15.85546875" style="4" customWidth="1"/>
    <col min="8963" max="8965" width="16.28515625" style="4" bestFit="1" customWidth="1"/>
    <col min="8966" max="8966" width="12.140625" style="4" customWidth="1"/>
    <col min="8967" max="8967" width="16.42578125" style="4" bestFit="1" customWidth="1"/>
    <col min="8968" max="8969" width="11.42578125" style="4"/>
    <col min="8970" max="8970" width="17.85546875" style="4" bestFit="1" customWidth="1"/>
    <col min="8971" max="9216" width="11.42578125" style="4"/>
    <col min="9217" max="9217" width="56.7109375" style="4" customWidth="1"/>
    <col min="9218" max="9218" width="15.85546875" style="4" customWidth="1"/>
    <col min="9219" max="9221" width="16.28515625" style="4" bestFit="1" customWidth="1"/>
    <col min="9222" max="9222" width="12.140625" style="4" customWidth="1"/>
    <col min="9223" max="9223" width="16.42578125" style="4" bestFit="1" customWidth="1"/>
    <col min="9224" max="9225" width="11.42578125" style="4"/>
    <col min="9226" max="9226" width="17.85546875" style="4" bestFit="1" customWidth="1"/>
    <col min="9227" max="9472" width="11.42578125" style="4"/>
    <col min="9473" max="9473" width="56.7109375" style="4" customWidth="1"/>
    <col min="9474" max="9474" width="15.85546875" style="4" customWidth="1"/>
    <col min="9475" max="9477" width="16.28515625" style="4" bestFit="1" customWidth="1"/>
    <col min="9478" max="9478" width="12.140625" style="4" customWidth="1"/>
    <col min="9479" max="9479" width="16.42578125" style="4" bestFit="1" customWidth="1"/>
    <col min="9480" max="9481" width="11.42578125" style="4"/>
    <col min="9482" max="9482" width="17.85546875" style="4" bestFit="1" customWidth="1"/>
    <col min="9483" max="9728" width="11.42578125" style="4"/>
    <col min="9729" max="9729" width="56.7109375" style="4" customWidth="1"/>
    <col min="9730" max="9730" width="15.85546875" style="4" customWidth="1"/>
    <col min="9731" max="9733" width="16.28515625" style="4" bestFit="1" customWidth="1"/>
    <col min="9734" max="9734" width="12.140625" style="4" customWidth="1"/>
    <col min="9735" max="9735" width="16.42578125" style="4" bestFit="1" customWidth="1"/>
    <col min="9736" max="9737" width="11.42578125" style="4"/>
    <col min="9738" max="9738" width="17.85546875" style="4" bestFit="1" customWidth="1"/>
    <col min="9739" max="9984" width="11.42578125" style="4"/>
    <col min="9985" max="9985" width="56.7109375" style="4" customWidth="1"/>
    <col min="9986" max="9986" width="15.85546875" style="4" customWidth="1"/>
    <col min="9987" max="9989" width="16.28515625" style="4" bestFit="1" customWidth="1"/>
    <col min="9990" max="9990" width="12.140625" style="4" customWidth="1"/>
    <col min="9991" max="9991" width="16.42578125" style="4" bestFit="1" customWidth="1"/>
    <col min="9992" max="9993" width="11.42578125" style="4"/>
    <col min="9994" max="9994" width="17.85546875" style="4" bestFit="1" customWidth="1"/>
    <col min="9995" max="10240" width="11.42578125" style="4"/>
    <col min="10241" max="10241" width="56.7109375" style="4" customWidth="1"/>
    <col min="10242" max="10242" width="15.85546875" style="4" customWidth="1"/>
    <col min="10243" max="10245" width="16.28515625" style="4" bestFit="1" customWidth="1"/>
    <col min="10246" max="10246" width="12.140625" style="4" customWidth="1"/>
    <col min="10247" max="10247" width="16.42578125" style="4" bestFit="1" customWidth="1"/>
    <col min="10248" max="10249" width="11.42578125" style="4"/>
    <col min="10250" max="10250" width="17.85546875" style="4" bestFit="1" customWidth="1"/>
    <col min="10251" max="10496" width="11.42578125" style="4"/>
    <col min="10497" max="10497" width="56.7109375" style="4" customWidth="1"/>
    <col min="10498" max="10498" width="15.85546875" style="4" customWidth="1"/>
    <col min="10499" max="10501" width="16.28515625" style="4" bestFit="1" customWidth="1"/>
    <col min="10502" max="10502" width="12.140625" style="4" customWidth="1"/>
    <col min="10503" max="10503" width="16.42578125" style="4" bestFit="1" customWidth="1"/>
    <col min="10504" max="10505" width="11.42578125" style="4"/>
    <col min="10506" max="10506" width="17.85546875" style="4" bestFit="1" customWidth="1"/>
    <col min="10507" max="10752" width="11.42578125" style="4"/>
    <col min="10753" max="10753" width="56.7109375" style="4" customWidth="1"/>
    <col min="10754" max="10754" width="15.85546875" style="4" customWidth="1"/>
    <col min="10755" max="10757" width="16.28515625" style="4" bestFit="1" customWidth="1"/>
    <col min="10758" max="10758" width="12.140625" style="4" customWidth="1"/>
    <col min="10759" max="10759" width="16.42578125" style="4" bestFit="1" customWidth="1"/>
    <col min="10760" max="10761" width="11.42578125" style="4"/>
    <col min="10762" max="10762" width="17.85546875" style="4" bestFit="1" customWidth="1"/>
    <col min="10763" max="11008" width="11.42578125" style="4"/>
    <col min="11009" max="11009" width="56.7109375" style="4" customWidth="1"/>
    <col min="11010" max="11010" width="15.85546875" style="4" customWidth="1"/>
    <col min="11011" max="11013" width="16.28515625" style="4" bestFit="1" customWidth="1"/>
    <col min="11014" max="11014" width="12.140625" style="4" customWidth="1"/>
    <col min="11015" max="11015" width="16.42578125" style="4" bestFit="1" customWidth="1"/>
    <col min="11016" max="11017" width="11.42578125" style="4"/>
    <col min="11018" max="11018" width="17.85546875" style="4" bestFit="1" customWidth="1"/>
    <col min="11019" max="11264" width="11.42578125" style="4"/>
    <col min="11265" max="11265" width="56.7109375" style="4" customWidth="1"/>
    <col min="11266" max="11266" width="15.85546875" style="4" customWidth="1"/>
    <col min="11267" max="11269" width="16.28515625" style="4" bestFit="1" customWidth="1"/>
    <col min="11270" max="11270" width="12.140625" style="4" customWidth="1"/>
    <col min="11271" max="11271" width="16.42578125" style="4" bestFit="1" customWidth="1"/>
    <col min="11272" max="11273" width="11.42578125" style="4"/>
    <col min="11274" max="11274" width="17.85546875" style="4" bestFit="1" customWidth="1"/>
    <col min="11275" max="11520" width="11.42578125" style="4"/>
    <col min="11521" max="11521" width="56.7109375" style="4" customWidth="1"/>
    <col min="11522" max="11522" width="15.85546875" style="4" customWidth="1"/>
    <col min="11523" max="11525" width="16.28515625" style="4" bestFit="1" customWidth="1"/>
    <col min="11526" max="11526" width="12.140625" style="4" customWidth="1"/>
    <col min="11527" max="11527" width="16.42578125" style="4" bestFit="1" customWidth="1"/>
    <col min="11528" max="11529" width="11.42578125" style="4"/>
    <col min="11530" max="11530" width="17.85546875" style="4" bestFit="1" customWidth="1"/>
    <col min="11531" max="11776" width="11.42578125" style="4"/>
    <col min="11777" max="11777" width="56.7109375" style="4" customWidth="1"/>
    <col min="11778" max="11778" width="15.85546875" style="4" customWidth="1"/>
    <col min="11779" max="11781" width="16.28515625" style="4" bestFit="1" customWidth="1"/>
    <col min="11782" max="11782" width="12.140625" style="4" customWidth="1"/>
    <col min="11783" max="11783" width="16.42578125" style="4" bestFit="1" customWidth="1"/>
    <col min="11784" max="11785" width="11.42578125" style="4"/>
    <col min="11786" max="11786" width="17.85546875" style="4" bestFit="1" customWidth="1"/>
    <col min="11787" max="12032" width="11.42578125" style="4"/>
    <col min="12033" max="12033" width="56.7109375" style="4" customWidth="1"/>
    <col min="12034" max="12034" width="15.85546875" style="4" customWidth="1"/>
    <col min="12035" max="12037" width="16.28515625" style="4" bestFit="1" customWidth="1"/>
    <col min="12038" max="12038" width="12.140625" style="4" customWidth="1"/>
    <col min="12039" max="12039" width="16.42578125" style="4" bestFit="1" customWidth="1"/>
    <col min="12040" max="12041" width="11.42578125" style="4"/>
    <col min="12042" max="12042" width="17.85546875" style="4" bestFit="1" customWidth="1"/>
    <col min="12043" max="12288" width="11.42578125" style="4"/>
    <col min="12289" max="12289" width="56.7109375" style="4" customWidth="1"/>
    <col min="12290" max="12290" width="15.85546875" style="4" customWidth="1"/>
    <col min="12291" max="12293" width="16.28515625" style="4" bestFit="1" customWidth="1"/>
    <col min="12294" max="12294" width="12.140625" style="4" customWidth="1"/>
    <col min="12295" max="12295" width="16.42578125" style="4" bestFit="1" customWidth="1"/>
    <col min="12296" max="12297" width="11.42578125" style="4"/>
    <col min="12298" max="12298" width="17.85546875" style="4" bestFit="1" customWidth="1"/>
    <col min="12299" max="12544" width="11.42578125" style="4"/>
    <col min="12545" max="12545" width="56.7109375" style="4" customWidth="1"/>
    <col min="12546" max="12546" width="15.85546875" style="4" customWidth="1"/>
    <col min="12547" max="12549" width="16.28515625" style="4" bestFit="1" customWidth="1"/>
    <col min="12550" max="12550" width="12.140625" style="4" customWidth="1"/>
    <col min="12551" max="12551" width="16.42578125" style="4" bestFit="1" customWidth="1"/>
    <col min="12552" max="12553" width="11.42578125" style="4"/>
    <col min="12554" max="12554" width="17.85546875" style="4" bestFit="1" customWidth="1"/>
    <col min="12555" max="12800" width="11.42578125" style="4"/>
    <col min="12801" max="12801" width="56.7109375" style="4" customWidth="1"/>
    <col min="12802" max="12802" width="15.85546875" style="4" customWidth="1"/>
    <col min="12803" max="12805" width="16.28515625" style="4" bestFit="1" customWidth="1"/>
    <col min="12806" max="12806" width="12.140625" style="4" customWidth="1"/>
    <col min="12807" max="12807" width="16.42578125" style="4" bestFit="1" customWidth="1"/>
    <col min="12808" max="12809" width="11.42578125" style="4"/>
    <col min="12810" max="12810" width="17.85546875" style="4" bestFit="1" customWidth="1"/>
    <col min="12811" max="13056" width="11.42578125" style="4"/>
    <col min="13057" max="13057" width="56.7109375" style="4" customWidth="1"/>
    <col min="13058" max="13058" width="15.85546875" style="4" customWidth="1"/>
    <col min="13059" max="13061" width="16.28515625" style="4" bestFit="1" customWidth="1"/>
    <col min="13062" max="13062" width="12.140625" style="4" customWidth="1"/>
    <col min="13063" max="13063" width="16.42578125" style="4" bestFit="1" customWidth="1"/>
    <col min="13064" max="13065" width="11.42578125" style="4"/>
    <col min="13066" max="13066" width="17.85546875" style="4" bestFit="1" customWidth="1"/>
    <col min="13067" max="13312" width="11.42578125" style="4"/>
    <col min="13313" max="13313" width="56.7109375" style="4" customWidth="1"/>
    <col min="13314" max="13314" width="15.85546875" style="4" customWidth="1"/>
    <col min="13315" max="13317" width="16.28515625" style="4" bestFit="1" customWidth="1"/>
    <col min="13318" max="13318" width="12.140625" style="4" customWidth="1"/>
    <col min="13319" max="13319" width="16.42578125" style="4" bestFit="1" customWidth="1"/>
    <col min="13320" max="13321" width="11.42578125" style="4"/>
    <col min="13322" max="13322" width="17.85546875" style="4" bestFit="1" customWidth="1"/>
    <col min="13323" max="13568" width="11.42578125" style="4"/>
    <col min="13569" max="13569" width="56.7109375" style="4" customWidth="1"/>
    <col min="13570" max="13570" width="15.85546875" style="4" customWidth="1"/>
    <col min="13571" max="13573" width="16.28515625" style="4" bestFit="1" customWidth="1"/>
    <col min="13574" max="13574" width="12.140625" style="4" customWidth="1"/>
    <col min="13575" max="13575" width="16.42578125" style="4" bestFit="1" customWidth="1"/>
    <col min="13576" max="13577" width="11.42578125" style="4"/>
    <col min="13578" max="13578" width="17.85546875" style="4" bestFit="1" customWidth="1"/>
    <col min="13579" max="13824" width="11.42578125" style="4"/>
    <col min="13825" max="13825" width="56.7109375" style="4" customWidth="1"/>
    <col min="13826" max="13826" width="15.85546875" style="4" customWidth="1"/>
    <col min="13827" max="13829" width="16.28515625" style="4" bestFit="1" customWidth="1"/>
    <col min="13830" max="13830" width="12.140625" style="4" customWidth="1"/>
    <col min="13831" max="13831" width="16.42578125" style="4" bestFit="1" customWidth="1"/>
    <col min="13832" max="13833" width="11.42578125" style="4"/>
    <col min="13834" max="13834" width="17.85546875" style="4" bestFit="1" customWidth="1"/>
    <col min="13835" max="14080" width="11.42578125" style="4"/>
    <col min="14081" max="14081" width="56.7109375" style="4" customWidth="1"/>
    <col min="14082" max="14082" width="15.85546875" style="4" customWidth="1"/>
    <col min="14083" max="14085" width="16.28515625" style="4" bestFit="1" customWidth="1"/>
    <col min="14086" max="14086" width="12.140625" style="4" customWidth="1"/>
    <col min="14087" max="14087" width="16.42578125" style="4" bestFit="1" customWidth="1"/>
    <col min="14088" max="14089" width="11.42578125" style="4"/>
    <col min="14090" max="14090" width="17.85546875" style="4" bestFit="1" customWidth="1"/>
    <col min="14091" max="14336" width="11.42578125" style="4"/>
    <col min="14337" max="14337" width="56.7109375" style="4" customWidth="1"/>
    <col min="14338" max="14338" width="15.85546875" style="4" customWidth="1"/>
    <col min="14339" max="14341" width="16.28515625" style="4" bestFit="1" customWidth="1"/>
    <col min="14342" max="14342" width="12.140625" style="4" customWidth="1"/>
    <col min="14343" max="14343" width="16.42578125" style="4" bestFit="1" customWidth="1"/>
    <col min="14344" max="14345" width="11.42578125" style="4"/>
    <col min="14346" max="14346" width="17.85546875" style="4" bestFit="1" customWidth="1"/>
    <col min="14347" max="14592" width="11.42578125" style="4"/>
    <col min="14593" max="14593" width="56.7109375" style="4" customWidth="1"/>
    <col min="14594" max="14594" width="15.85546875" style="4" customWidth="1"/>
    <col min="14595" max="14597" width="16.28515625" style="4" bestFit="1" customWidth="1"/>
    <col min="14598" max="14598" width="12.140625" style="4" customWidth="1"/>
    <col min="14599" max="14599" width="16.42578125" style="4" bestFit="1" customWidth="1"/>
    <col min="14600" max="14601" width="11.42578125" style="4"/>
    <col min="14602" max="14602" width="17.85546875" style="4" bestFit="1" customWidth="1"/>
    <col min="14603" max="14848" width="11.42578125" style="4"/>
    <col min="14849" max="14849" width="56.7109375" style="4" customWidth="1"/>
    <col min="14850" max="14850" width="15.85546875" style="4" customWidth="1"/>
    <col min="14851" max="14853" width="16.28515625" style="4" bestFit="1" customWidth="1"/>
    <col min="14854" max="14854" width="12.140625" style="4" customWidth="1"/>
    <col min="14855" max="14855" width="16.42578125" style="4" bestFit="1" customWidth="1"/>
    <col min="14856" max="14857" width="11.42578125" style="4"/>
    <col min="14858" max="14858" width="17.85546875" style="4" bestFit="1" customWidth="1"/>
    <col min="14859" max="15104" width="11.42578125" style="4"/>
    <col min="15105" max="15105" width="56.7109375" style="4" customWidth="1"/>
    <col min="15106" max="15106" width="15.85546875" style="4" customWidth="1"/>
    <col min="15107" max="15109" width="16.28515625" style="4" bestFit="1" customWidth="1"/>
    <col min="15110" max="15110" width="12.140625" style="4" customWidth="1"/>
    <col min="15111" max="15111" width="16.42578125" style="4" bestFit="1" customWidth="1"/>
    <col min="15112" max="15113" width="11.42578125" style="4"/>
    <col min="15114" max="15114" width="17.85546875" style="4" bestFit="1" customWidth="1"/>
    <col min="15115" max="15360" width="11.42578125" style="4"/>
    <col min="15361" max="15361" width="56.7109375" style="4" customWidth="1"/>
    <col min="15362" max="15362" width="15.85546875" style="4" customWidth="1"/>
    <col min="15363" max="15365" width="16.28515625" style="4" bestFit="1" customWidth="1"/>
    <col min="15366" max="15366" width="12.140625" style="4" customWidth="1"/>
    <col min="15367" max="15367" width="16.42578125" style="4" bestFit="1" customWidth="1"/>
    <col min="15368" max="15369" width="11.42578125" style="4"/>
    <col min="15370" max="15370" width="17.85546875" style="4" bestFit="1" customWidth="1"/>
    <col min="15371" max="15616" width="11.42578125" style="4"/>
    <col min="15617" max="15617" width="56.7109375" style="4" customWidth="1"/>
    <col min="15618" max="15618" width="15.85546875" style="4" customWidth="1"/>
    <col min="15619" max="15621" width="16.28515625" style="4" bestFit="1" customWidth="1"/>
    <col min="15622" max="15622" width="12.140625" style="4" customWidth="1"/>
    <col min="15623" max="15623" width="16.42578125" style="4" bestFit="1" customWidth="1"/>
    <col min="15624" max="15625" width="11.42578125" style="4"/>
    <col min="15626" max="15626" width="17.85546875" style="4" bestFit="1" customWidth="1"/>
    <col min="15627" max="15872" width="11.42578125" style="4"/>
    <col min="15873" max="15873" width="56.7109375" style="4" customWidth="1"/>
    <col min="15874" max="15874" width="15.85546875" style="4" customWidth="1"/>
    <col min="15875" max="15877" width="16.28515625" style="4" bestFit="1" customWidth="1"/>
    <col min="15878" max="15878" width="12.140625" style="4" customWidth="1"/>
    <col min="15879" max="15879" width="16.42578125" style="4" bestFit="1" customWidth="1"/>
    <col min="15880" max="15881" width="11.42578125" style="4"/>
    <col min="15882" max="15882" width="17.85546875" style="4" bestFit="1" customWidth="1"/>
    <col min="15883" max="16128" width="11.42578125" style="4"/>
    <col min="16129" max="16129" width="56.7109375" style="4" customWidth="1"/>
    <col min="16130" max="16130" width="15.85546875" style="4" customWidth="1"/>
    <col min="16131" max="16133" width="16.28515625" style="4" bestFit="1" customWidth="1"/>
    <col min="16134" max="16134" width="12.140625" style="4" customWidth="1"/>
    <col min="16135" max="16135" width="16.42578125" style="4" bestFit="1" customWidth="1"/>
    <col min="16136" max="16137" width="11.42578125" style="4"/>
    <col min="16138" max="16138" width="17.85546875" style="4" bestFit="1" customWidth="1"/>
    <col min="16139" max="16384" width="11.42578125" style="4"/>
  </cols>
  <sheetData>
    <row r="1" spans="1:52" x14ac:dyDescent="0.25">
      <c r="A1" s="110" t="s">
        <v>47</v>
      </c>
      <c r="B1" s="110"/>
      <c r="C1" s="110"/>
      <c r="D1" s="110"/>
      <c r="E1" s="110"/>
      <c r="F1" s="110"/>
    </row>
    <row r="2" spans="1:52" x14ac:dyDescent="0.25">
      <c r="A2" s="5" t="s">
        <v>0</v>
      </c>
      <c r="B2" s="6" t="s">
        <v>1</v>
      </c>
      <c r="C2" s="6"/>
      <c r="D2" s="6"/>
      <c r="E2" s="6"/>
      <c r="F2" s="6"/>
    </row>
    <row r="3" spans="1:52" x14ac:dyDescent="0.25">
      <c r="A3" s="5" t="s">
        <v>68</v>
      </c>
      <c r="B3" s="6" t="s">
        <v>69</v>
      </c>
      <c r="C3" s="6"/>
      <c r="D3" s="6"/>
      <c r="E3" s="6"/>
      <c r="F3" s="6"/>
    </row>
    <row r="4" spans="1:52" x14ac:dyDescent="0.25">
      <c r="A4" s="5" t="s">
        <v>49</v>
      </c>
      <c r="B4" s="6" t="s">
        <v>50</v>
      </c>
      <c r="C4" s="6"/>
      <c r="D4" s="6"/>
      <c r="E4" s="6"/>
      <c r="F4" s="6"/>
    </row>
    <row r="5" spans="1:52" x14ac:dyDescent="0.25">
      <c r="A5" s="5" t="s">
        <v>51</v>
      </c>
      <c r="B5" s="7">
        <v>2012</v>
      </c>
      <c r="C5" s="6"/>
      <c r="D5" s="6"/>
      <c r="E5" s="6"/>
      <c r="F5" s="6"/>
    </row>
    <row r="6" spans="1:52" x14ac:dyDescent="0.25">
      <c r="A6" s="5"/>
      <c r="B6" s="71"/>
      <c r="C6" s="6"/>
      <c r="D6" s="6"/>
      <c r="E6" s="6"/>
      <c r="F6" s="6"/>
    </row>
    <row r="8" spans="1:52" x14ac:dyDescent="0.25">
      <c r="A8" s="110" t="s">
        <v>70</v>
      </c>
      <c r="B8" s="110"/>
      <c r="C8" s="110"/>
      <c r="D8" s="110"/>
      <c r="E8" s="110"/>
      <c r="F8" s="110"/>
    </row>
    <row r="9" spans="1:52" x14ac:dyDescent="0.25">
      <c r="A9" s="109" t="s">
        <v>22</v>
      </c>
      <c r="B9" s="109"/>
      <c r="C9" s="109"/>
      <c r="D9" s="109"/>
      <c r="E9" s="109"/>
      <c r="F9" s="109"/>
    </row>
    <row r="10" spans="1:52" x14ac:dyDescent="0.25">
      <c r="K10" s="72"/>
      <c r="L10" s="72"/>
    </row>
    <row r="11" spans="1:52" ht="15.75" thickBot="1" x14ac:dyDescent="0.3">
      <c r="A11" s="10" t="s">
        <v>108</v>
      </c>
      <c r="B11" s="11" t="s">
        <v>2</v>
      </c>
      <c r="C11" s="11" t="s">
        <v>6</v>
      </c>
      <c r="D11" s="11" t="s">
        <v>43</v>
      </c>
      <c r="E11" s="11" t="s">
        <v>74</v>
      </c>
      <c r="F11" s="11" t="s">
        <v>93</v>
      </c>
      <c r="G11" s="11" t="s">
        <v>95</v>
      </c>
      <c r="K11" s="72"/>
      <c r="L11" s="72"/>
    </row>
    <row r="12" spans="1:52" x14ac:dyDescent="0.25">
      <c r="A12" s="12"/>
      <c r="B12" s="76"/>
      <c r="C12" s="76"/>
      <c r="D12" s="76"/>
      <c r="E12" s="76"/>
      <c r="F12" s="76"/>
      <c r="G12" s="76"/>
      <c r="K12" s="72"/>
      <c r="L12" s="72"/>
    </row>
    <row r="13" spans="1:52" x14ac:dyDescent="0.25">
      <c r="A13" s="14" t="s">
        <v>33</v>
      </c>
      <c r="B13" s="76"/>
      <c r="C13" s="76"/>
      <c r="D13" s="76"/>
      <c r="E13" s="76"/>
      <c r="F13" s="76"/>
      <c r="G13" s="76"/>
      <c r="K13" s="72"/>
      <c r="L13" s="72"/>
    </row>
    <row r="14" spans="1:52" x14ac:dyDescent="0.25">
      <c r="A14" s="15" t="s">
        <v>34</v>
      </c>
      <c r="B14" s="2" t="s">
        <v>8</v>
      </c>
      <c r="C14" s="1">
        <f>'1T (Ajustado)'!F14</f>
        <v>919</v>
      </c>
      <c r="D14" s="1">
        <f>'2T'!F14</f>
        <v>1635</v>
      </c>
      <c r="E14" s="1">
        <f>+'3T'!F14</f>
        <v>1610</v>
      </c>
      <c r="F14" s="2">
        <f>+'4T'!F14</f>
        <v>2068</v>
      </c>
      <c r="G14" s="2">
        <f>SUM(C14:F14)</f>
        <v>6232</v>
      </c>
      <c r="K14" s="72"/>
      <c r="L14" s="72"/>
    </row>
    <row r="15" spans="1:52" x14ac:dyDescent="0.25">
      <c r="A15" s="16"/>
      <c r="B15" s="2" t="s">
        <v>35</v>
      </c>
      <c r="C15" s="1">
        <f>'1T (Ajustado)'!F15</f>
        <v>2682</v>
      </c>
      <c r="D15" s="1">
        <f>'2T'!F15</f>
        <v>4659</v>
      </c>
      <c r="E15" s="1">
        <f>+'3T'!F15</f>
        <v>4654</v>
      </c>
      <c r="F15" s="2">
        <f>+'4T'!F15</f>
        <v>6054</v>
      </c>
      <c r="G15" s="2">
        <f t="shared" ref="G15:G33" si="0">SUM(C15:F15)</f>
        <v>18049</v>
      </c>
      <c r="K15" s="72"/>
      <c r="L15" s="72"/>
    </row>
    <row r="16" spans="1:52" s="73" customFormat="1" x14ac:dyDescent="0.25">
      <c r="A16" s="15" t="s">
        <v>36</v>
      </c>
      <c r="B16" s="2" t="s">
        <v>8</v>
      </c>
      <c r="C16" s="1">
        <f>'1T (Ajustado)'!F16</f>
        <v>133</v>
      </c>
      <c r="D16" s="1">
        <f>'2T'!F16</f>
        <v>225</v>
      </c>
      <c r="E16" s="1">
        <f>+'3T'!F16</f>
        <v>419</v>
      </c>
      <c r="F16" s="2">
        <f>+'4T'!F16</f>
        <v>311</v>
      </c>
      <c r="G16" s="2">
        <f t="shared" si="0"/>
        <v>1088</v>
      </c>
      <c r="H16" s="4"/>
      <c r="I16" s="4"/>
      <c r="J16" s="4"/>
      <c r="K16" s="72"/>
      <c r="L16" s="7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x14ac:dyDescent="0.25">
      <c r="A17" s="16"/>
      <c r="B17" s="2" t="s">
        <v>35</v>
      </c>
      <c r="C17" s="1">
        <f>'1T (Ajustado)'!F17</f>
        <v>400</v>
      </c>
      <c r="D17" s="1">
        <f>'2T'!F17</f>
        <v>734</v>
      </c>
      <c r="E17" s="1">
        <f>+'3T'!F17</f>
        <v>1429</v>
      </c>
      <c r="F17" s="2">
        <f>+'4T'!F17</f>
        <v>1097</v>
      </c>
      <c r="G17" s="2">
        <f t="shared" si="0"/>
        <v>3660</v>
      </c>
      <c r="K17" s="72"/>
      <c r="L17" s="72"/>
    </row>
    <row r="18" spans="1:52" s="73" customFormat="1" x14ac:dyDescent="0.25">
      <c r="A18" s="15" t="s">
        <v>32</v>
      </c>
      <c r="B18" s="2" t="s">
        <v>8</v>
      </c>
      <c r="C18" s="1">
        <f>'1T (Ajustado)'!F18</f>
        <v>214</v>
      </c>
      <c r="D18" s="1">
        <f>'2T'!F18</f>
        <v>319</v>
      </c>
      <c r="E18" s="1">
        <f>+'3T'!F18</f>
        <v>341</v>
      </c>
      <c r="F18" s="2">
        <f>+'4T'!F18</f>
        <v>387</v>
      </c>
      <c r="G18" s="2">
        <f t="shared" si="0"/>
        <v>1261</v>
      </c>
      <c r="H18" s="4"/>
      <c r="I18" s="4"/>
      <c r="J18" s="4"/>
      <c r="K18" s="72"/>
      <c r="L18" s="7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x14ac:dyDescent="0.25">
      <c r="A19" s="16"/>
      <c r="B19" s="2" t="s">
        <v>35</v>
      </c>
      <c r="C19" s="1">
        <f>'1T (Ajustado)'!F19</f>
        <v>685</v>
      </c>
      <c r="D19" s="1">
        <f>'2T'!F19</f>
        <v>1116</v>
      </c>
      <c r="E19" s="1">
        <f>+'3T'!F19</f>
        <v>1197</v>
      </c>
      <c r="F19" s="2">
        <f>+'4T'!F19</f>
        <v>1309</v>
      </c>
      <c r="G19" s="2">
        <f t="shared" si="0"/>
        <v>4307</v>
      </c>
      <c r="K19" s="72"/>
      <c r="L19" s="72"/>
    </row>
    <row r="20" spans="1:52" s="73" customFormat="1" x14ac:dyDescent="0.25">
      <c r="A20" s="111" t="s">
        <v>15</v>
      </c>
      <c r="B20" s="2" t="s">
        <v>8</v>
      </c>
      <c r="C20" s="1">
        <f>'1T (Ajustado)'!F20</f>
        <v>91</v>
      </c>
      <c r="D20" s="1">
        <f>'2T'!F20</f>
        <v>201</v>
      </c>
      <c r="E20" s="1">
        <f>+'3T'!F20</f>
        <v>164</v>
      </c>
      <c r="F20" s="2">
        <f>+'4T'!F20</f>
        <v>183</v>
      </c>
      <c r="G20" s="2">
        <f t="shared" si="0"/>
        <v>639</v>
      </c>
      <c r="H20" s="4"/>
      <c r="I20" s="4"/>
      <c r="J20" s="4"/>
      <c r="K20" s="72"/>
      <c r="L20" s="7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x14ac:dyDescent="0.25">
      <c r="A21" s="111"/>
      <c r="B21" s="2" t="s">
        <v>35</v>
      </c>
      <c r="C21" s="1">
        <f>'1T (Ajustado)'!F21</f>
        <v>269</v>
      </c>
      <c r="D21" s="1">
        <f>'2T'!F21</f>
        <v>583</v>
      </c>
      <c r="E21" s="1">
        <f>+'3T'!F21</f>
        <v>504</v>
      </c>
      <c r="F21" s="2">
        <f>+'4T'!F21</f>
        <v>564</v>
      </c>
      <c r="G21" s="2">
        <f t="shared" si="0"/>
        <v>1920</v>
      </c>
      <c r="K21" s="72"/>
      <c r="L21" s="72"/>
    </row>
    <row r="22" spans="1:52" x14ac:dyDescent="0.25">
      <c r="A22" s="106" t="s">
        <v>104</v>
      </c>
      <c r="B22" s="2" t="s">
        <v>8</v>
      </c>
      <c r="C22" s="1">
        <f>+C14+C16+C18+C20</f>
        <v>1357</v>
      </c>
      <c r="D22" s="1">
        <f t="shared" ref="D22:G22" si="1">+D14+D16+D18+D20</f>
        <v>2380</v>
      </c>
      <c r="E22" s="1">
        <f t="shared" si="1"/>
        <v>2534</v>
      </c>
      <c r="F22" s="1">
        <f t="shared" si="1"/>
        <v>2949</v>
      </c>
      <c r="G22" s="1">
        <f t="shared" si="1"/>
        <v>9220</v>
      </c>
      <c r="K22" s="72"/>
      <c r="L22" s="72"/>
    </row>
    <row r="23" spans="1:52" x14ac:dyDescent="0.25">
      <c r="A23" s="104"/>
      <c r="B23" s="2" t="s">
        <v>35</v>
      </c>
      <c r="C23" s="1">
        <f>+C15+C17+C19+C21</f>
        <v>4036</v>
      </c>
      <c r="D23" s="1">
        <f t="shared" ref="D23:G23" si="2">+D15+D17+D19+D21</f>
        <v>7092</v>
      </c>
      <c r="E23" s="1">
        <f t="shared" si="2"/>
        <v>7784</v>
      </c>
      <c r="F23" s="1">
        <f t="shared" si="2"/>
        <v>9024</v>
      </c>
      <c r="G23" s="1">
        <f t="shared" si="2"/>
        <v>27936</v>
      </c>
      <c r="K23" s="72"/>
      <c r="L23" s="72"/>
    </row>
    <row r="24" spans="1:52" x14ac:dyDescent="0.25">
      <c r="A24" s="104"/>
      <c r="B24" s="2"/>
      <c r="C24" s="1"/>
      <c r="D24" s="1"/>
      <c r="E24" s="1"/>
      <c r="F24" s="2"/>
      <c r="G24" s="2"/>
      <c r="K24" s="72"/>
      <c r="L24" s="72"/>
    </row>
    <row r="25" spans="1:52" x14ac:dyDescent="0.25">
      <c r="A25" s="14" t="s">
        <v>37</v>
      </c>
      <c r="B25" s="2"/>
      <c r="C25" s="1"/>
      <c r="D25" s="1"/>
      <c r="E25" s="1"/>
      <c r="F25" s="2"/>
      <c r="G25" s="2"/>
      <c r="K25" s="72"/>
      <c r="L25" s="72"/>
    </row>
    <row r="26" spans="1:52" s="22" customFormat="1" x14ac:dyDescent="0.25">
      <c r="A26" s="15" t="s">
        <v>12</v>
      </c>
      <c r="B26" s="2" t="s">
        <v>8</v>
      </c>
      <c r="C26" s="1">
        <f>'1T (Ajustado)'!F26</f>
        <v>1111</v>
      </c>
      <c r="D26" s="1">
        <f>'2T'!F26</f>
        <v>892</v>
      </c>
      <c r="E26" s="1">
        <f>+'3T'!F26</f>
        <v>1253</v>
      </c>
      <c r="F26" s="2">
        <f>+'4T'!F26</f>
        <v>1165</v>
      </c>
      <c r="G26" s="2">
        <f t="shared" si="0"/>
        <v>4421</v>
      </c>
    </row>
    <row r="27" spans="1:52" x14ac:dyDescent="0.25">
      <c r="A27" s="16"/>
      <c r="B27" s="2" t="s">
        <v>35</v>
      </c>
      <c r="C27" s="1">
        <f>'1T (Ajustado)'!F27</f>
        <v>3192</v>
      </c>
      <c r="D27" s="1">
        <f>'2T'!F27</f>
        <v>2573</v>
      </c>
      <c r="E27" s="1">
        <f>+'3T'!F27</f>
        <v>3544</v>
      </c>
      <c r="F27" s="2">
        <f>+'4T'!F27</f>
        <v>3277</v>
      </c>
      <c r="G27" s="2">
        <f t="shared" si="0"/>
        <v>12586</v>
      </c>
      <c r="I27" s="22"/>
      <c r="J27" s="22"/>
      <c r="K27" s="22"/>
    </row>
    <row r="28" spans="1:52" s="75" customFormat="1" x14ac:dyDescent="0.25">
      <c r="A28" s="15" t="s">
        <v>13</v>
      </c>
      <c r="B28" s="2" t="s">
        <v>8</v>
      </c>
      <c r="C28" s="1">
        <f>'1T (Ajustado)'!F28</f>
        <v>243</v>
      </c>
      <c r="D28" s="1">
        <f>'2T'!F28</f>
        <v>113</v>
      </c>
      <c r="E28" s="1">
        <f>+'3T'!F28</f>
        <v>108</v>
      </c>
      <c r="F28" s="2">
        <f>+'4T'!F28</f>
        <v>149</v>
      </c>
      <c r="G28" s="2">
        <f t="shared" si="0"/>
        <v>613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x14ac:dyDescent="0.25">
      <c r="A29" s="2"/>
      <c r="B29" s="2" t="s">
        <v>35</v>
      </c>
      <c r="C29" s="1">
        <f>'1T (Ajustado)'!F29</f>
        <v>785</v>
      </c>
      <c r="D29" s="1">
        <f>'2T'!F29</f>
        <v>365</v>
      </c>
      <c r="E29" s="1">
        <f>+'3T'!F29</f>
        <v>327</v>
      </c>
      <c r="F29" s="2">
        <f>+'4T'!F29</f>
        <v>532</v>
      </c>
      <c r="G29" s="2">
        <f t="shared" si="0"/>
        <v>2009</v>
      </c>
      <c r="I29" s="22"/>
      <c r="J29" s="22"/>
      <c r="K29" s="22"/>
    </row>
    <row r="30" spans="1:52" s="75" customFormat="1" x14ac:dyDescent="0.25">
      <c r="A30" s="15" t="s">
        <v>31</v>
      </c>
      <c r="B30" s="2" t="s">
        <v>8</v>
      </c>
      <c r="C30" s="1">
        <f>'1T (Ajustado)'!F30</f>
        <v>160</v>
      </c>
      <c r="D30" s="1">
        <f>'2T'!F30</f>
        <v>242</v>
      </c>
      <c r="E30" s="1">
        <f>+'3T'!F30</f>
        <v>91</v>
      </c>
      <c r="F30" s="2">
        <f>+'4T'!F30</f>
        <v>209</v>
      </c>
      <c r="G30" s="2">
        <f t="shared" si="0"/>
        <v>702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x14ac:dyDescent="0.25">
      <c r="A31" s="2"/>
      <c r="B31" s="2" t="s">
        <v>35</v>
      </c>
      <c r="C31" s="1">
        <f>'1T (Ajustado)'!F31</f>
        <v>512</v>
      </c>
      <c r="D31" s="1">
        <f>'2T'!F31</f>
        <v>825</v>
      </c>
      <c r="E31" s="1">
        <f>+'3T'!F31</f>
        <v>334</v>
      </c>
      <c r="F31" s="2">
        <f>+'4T'!F31</f>
        <v>694</v>
      </c>
      <c r="G31" s="2">
        <f t="shared" si="0"/>
        <v>2365</v>
      </c>
      <c r="I31" s="22"/>
      <c r="J31" s="22"/>
      <c r="K31" s="22"/>
    </row>
    <row r="32" spans="1:52" s="75" customFormat="1" x14ac:dyDescent="0.25">
      <c r="A32" s="111" t="s">
        <v>14</v>
      </c>
      <c r="B32" s="2" t="s">
        <v>8</v>
      </c>
      <c r="C32" s="1">
        <f>'1T (Ajustado)'!F32</f>
        <v>140</v>
      </c>
      <c r="D32" s="1">
        <f>'2T'!F32</f>
        <v>99</v>
      </c>
      <c r="E32" s="1">
        <f>+'3T'!F32</f>
        <v>151</v>
      </c>
      <c r="F32" s="2">
        <f>+'4T'!F32</f>
        <v>142</v>
      </c>
      <c r="G32" s="2">
        <f t="shared" si="0"/>
        <v>532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x14ac:dyDescent="0.25">
      <c r="A33" s="111"/>
      <c r="B33" s="2" t="s">
        <v>35</v>
      </c>
      <c r="C33" s="1">
        <f>'1T (Ajustado)'!F33</f>
        <v>426</v>
      </c>
      <c r="D33" s="1">
        <f>'2T'!F33</f>
        <v>285</v>
      </c>
      <c r="E33" s="1">
        <f>+'3T'!F33</f>
        <v>438</v>
      </c>
      <c r="F33" s="2">
        <f>+'4T'!F33</f>
        <v>438</v>
      </c>
      <c r="G33" s="2">
        <f t="shared" si="0"/>
        <v>1587</v>
      </c>
      <c r="H33" s="22"/>
    </row>
    <row r="34" spans="1:52" x14ac:dyDescent="0.25">
      <c r="A34" s="106" t="s">
        <v>105</v>
      </c>
      <c r="B34" s="2" t="s">
        <v>8</v>
      </c>
      <c r="C34" s="1">
        <f>+C26+C28+C30+C32</f>
        <v>1654</v>
      </c>
      <c r="D34" s="1">
        <f t="shared" ref="D34:G34" si="3">+D26+D28+D30+D32</f>
        <v>1346</v>
      </c>
      <c r="E34" s="1">
        <f t="shared" si="3"/>
        <v>1603</v>
      </c>
      <c r="F34" s="1">
        <f t="shared" si="3"/>
        <v>1665</v>
      </c>
      <c r="G34" s="1">
        <f t="shared" si="3"/>
        <v>6268</v>
      </c>
      <c r="H34" s="22"/>
    </row>
    <row r="35" spans="1:52" x14ac:dyDescent="0.25">
      <c r="A35" s="104"/>
      <c r="B35" s="2" t="s">
        <v>35</v>
      </c>
      <c r="C35" s="1">
        <f>+C27+C29+C31+C33</f>
        <v>4915</v>
      </c>
      <c r="D35" s="1">
        <f t="shared" ref="D35:G35" si="4">+D27+D29+D31+D33</f>
        <v>4048</v>
      </c>
      <c r="E35" s="1">
        <f t="shared" si="4"/>
        <v>4643</v>
      </c>
      <c r="F35" s="1">
        <f t="shared" si="4"/>
        <v>4941</v>
      </c>
      <c r="G35" s="1">
        <f t="shared" si="4"/>
        <v>18547</v>
      </c>
      <c r="H35" s="22"/>
    </row>
    <row r="36" spans="1:52" x14ac:dyDescent="0.25">
      <c r="A36" s="104"/>
      <c r="B36" s="2"/>
      <c r="C36" s="1"/>
      <c r="D36" s="1"/>
      <c r="E36" s="1"/>
      <c r="F36" s="2"/>
      <c r="G36" s="2"/>
      <c r="H36" s="22"/>
    </row>
    <row r="37" spans="1:52" ht="15.75" thickBot="1" x14ac:dyDescent="0.3">
      <c r="A37" s="19"/>
      <c r="B37" s="20"/>
      <c r="C37" s="20"/>
      <c r="D37" s="20"/>
      <c r="E37" s="20"/>
      <c r="F37" s="20"/>
      <c r="G37" s="20"/>
    </row>
    <row r="38" spans="1:52" ht="15.75" thickTop="1" x14ac:dyDescent="0.25">
      <c r="A38" s="113" t="s">
        <v>75</v>
      </c>
      <c r="B38" s="113"/>
      <c r="C38" s="113"/>
      <c r="D38" s="113"/>
      <c r="E38" s="113"/>
      <c r="F38" s="113"/>
    </row>
    <row r="39" spans="1:52" x14ac:dyDescent="0.25">
      <c r="A39" s="113"/>
      <c r="B39" s="113"/>
      <c r="C39" s="113"/>
      <c r="D39" s="113"/>
      <c r="E39" s="113"/>
      <c r="F39" s="113"/>
    </row>
    <row r="40" spans="1:52" s="22" customFormat="1" x14ac:dyDescent="0.25">
      <c r="A40" s="15"/>
      <c r="B40" s="2"/>
    </row>
    <row r="41" spans="1:52" x14ac:dyDescent="0.25">
      <c r="A41" s="110" t="s">
        <v>76</v>
      </c>
      <c r="B41" s="110"/>
      <c r="C41" s="110"/>
      <c r="D41" s="110"/>
      <c r="E41" s="110"/>
      <c r="F41" s="4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x14ac:dyDescent="0.25">
      <c r="A42" s="110" t="s">
        <v>29</v>
      </c>
      <c r="B42" s="110"/>
      <c r="C42" s="110"/>
      <c r="D42" s="110"/>
      <c r="E42" s="110"/>
    </row>
    <row r="43" spans="1:52" x14ac:dyDescent="0.25">
      <c r="A43" s="110" t="s">
        <v>77</v>
      </c>
      <c r="B43" s="110"/>
      <c r="C43" s="110"/>
      <c r="D43" s="110"/>
      <c r="E43" s="110"/>
    </row>
    <row r="44" spans="1:52" x14ac:dyDescent="0.25">
      <c r="B44" s="116"/>
      <c r="C44" s="116"/>
      <c r="D44" s="116"/>
      <c r="E44" s="116"/>
      <c r="F44" s="42"/>
    </row>
    <row r="45" spans="1:52" ht="15.75" thickBot="1" x14ac:dyDescent="0.3">
      <c r="A45" s="10" t="s">
        <v>108</v>
      </c>
      <c r="B45" s="11" t="s">
        <v>6</v>
      </c>
      <c r="C45" s="11" t="s">
        <v>43</v>
      </c>
      <c r="D45" s="11" t="s">
        <v>74</v>
      </c>
      <c r="E45" s="11" t="s">
        <v>93</v>
      </c>
      <c r="F45" s="11" t="s">
        <v>95</v>
      </c>
    </row>
    <row r="46" spans="1:52" x14ac:dyDescent="0.25">
      <c r="A46" s="14" t="s">
        <v>33</v>
      </c>
      <c r="B46" s="25"/>
      <c r="C46" s="25"/>
      <c r="D46" s="25"/>
      <c r="E46" s="25"/>
      <c r="F46" s="25"/>
    </row>
    <row r="47" spans="1:52" x14ac:dyDescent="0.25">
      <c r="A47" s="15" t="s">
        <v>7</v>
      </c>
      <c r="B47" s="26">
        <f>+'1T (Ajustado)'!E47</f>
        <v>5139479223.6799994</v>
      </c>
      <c r="C47" s="26">
        <f>+'2T'!E47</f>
        <v>9254754808.0299988</v>
      </c>
      <c r="D47" s="26">
        <f>+'3T'!E47</f>
        <v>9227636548.9699993</v>
      </c>
      <c r="E47" s="25">
        <f>+'4T'!E47</f>
        <v>12381521247.66</v>
      </c>
      <c r="F47" s="15">
        <f>SUM(B47:E47)</f>
        <v>36003391828.339996</v>
      </c>
    </row>
    <row r="48" spans="1:52" x14ac:dyDescent="0.25">
      <c r="A48" s="15" t="s">
        <v>9</v>
      </c>
      <c r="B48" s="1">
        <f>+'1T (Ajustado)'!E48</f>
        <v>898037772.1500001</v>
      </c>
      <c r="C48" s="1">
        <f>+'2T'!E48</f>
        <v>1882494022.8</v>
      </c>
      <c r="D48" s="1">
        <f>+'3T'!E48</f>
        <v>4696430263.7600002</v>
      </c>
      <c r="E48" s="25">
        <f>+'4T'!E48</f>
        <v>3016101915.3000002</v>
      </c>
      <c r="F48" s="15">
        <f t="shared" ref="F48:F59" si="5">SUM(B48:E48)</f>
        <v>10493063974.01</v>
      </c>
    </row>
    <row r="49" spans="1:6" x14ac:dyDescent="0.25">
      <c r="A49" s="15" t="s">
        <v>10</v>
      </c>
      <c r="B49" s="1">
        <f>+'1T (Ajustado)'!E49</f>
        <v>2022708749.3499999</v>
      </c>
      <c r="C49" s="1">
        <f>+'2T'!E49</f>
        <v>3414389372.54</v>
      </c>
      <c r="D49" s="1">
        <f>+'3T'!E49</f>
        <v>4496506124.7399998</v>
      </c>
      <c r="E49" s="25">
        <f>+'4T'!E49</f>
        <v>4443873677.71</v>
      </c>
      <c r="F49" s="15">
        <f t="shared" si="5"/>
        <v>14377477924.34</v>
      </c>
    </row>
    <row r="50" spans="1:6" x14ac:dyDescent="0.25">
      <c r="A50" s="15" t="s">
        <v>11</v>
      </c>
      <c r="B50" s="1">
        <f>+'1T (Ajustado)'!E50</f>
        <v>418400753.15999997</v>
      </c>
      <c r="C50" s="1">
        <f>+'2T'!E50</f>
        <v>1003249571.04</v>
      </c>
      <c r="D50" s="1">
        <f>+'3T'!E50</f>
        <v>800546000</v>
      </c>
      <c r="E50" s="25">
        <f>+'4T'!E50</f>
        <v>904165000</v>
      </c>
      <c r="F50" s="15">
        <f t="shared" si="5"/>
        <v>3126361324.1999998</v>
      </c>
    </row>
    <row r="51" spans="1:6" x14ac:dyDescent="0.25">
      <c r="A51" s="15" t="s">
        <v>38</v>
      </c>
      <c r="B51" s="1">
        <f>+'1T (Ajustado)'!E51</f>
        <v>564364620.94634938</v>
      </c>
      <c r="C51" s="1">
        <f>+'2T'!E51</f>
        <v>794203306.17480004</v>
      </c>
      <c r="D51" s="1">
        <f>+'3T'!E51</f>
        <v>794203306.17480004</v>
      </c>
      <c r="E51" s="25">
        <f>+'4T'!E51</f>
        <v>934901596.61051619</v>
      </c>
      <c r="F51" s="15">
        <f t="shared" si="5"/>
        <v>3087672829.9064655</v>
      </c>
    </row>
    <row r="52" spans="1:6" ht="15.75" thickBot="1" x14ac:dyDescent="0.3">
      <c r="A52" s="28" t="s">
        <v>16</v>
      </c>
      <c r="B52" s="28">
        <f>SUM(B47:B51)</f>
        <v>9042991119.2863503</v>
      </c>
      <c r="C52" s="28">
        <f>SUM(C47:C51)</f>
        <v>16349091080.584801</v>
      </c>
      <c r="D52" s="28">
        <f>SUM(D47:D51)</f>
        <v>20015322243.644802</v>
      </c>
      <c r="E52" s="28">
        <f>SUM(E47:E51)</f>
        <v>21680563437.280514</v>
      </c>
      <c r="F52" s="28">
        <f t="shared" si="5"/>
        <v>67087967880.796463</v>
      </c>
    </row>
    <row r="53" spans="1:6" ht="15.75" thickTop="1" x14ac:dyDescent="0.25">
      <c r="A53" s="14" t="s">
        <v>37</v>
      </c>
      <c r="B53" s="15"/>
      <c r="C53" s="15"/>
      <c r="D53" s="15"/>
      <c r="E53" s="15"/>
      <c r="F53" s="15"/>
    </row>
    <row r="54" spans="1:6" x14ac:dyDescent="0.25">
      <c r="A54" s="15" t="s">
        <v>7</v>
      </c>
      <c r="B54" s="1">
        <f>+'1T (Ajustado)'!E54</f>
        <v>6164181153.5300007</v>
      </c>
      <c r="C54" s="1">
        <f>+'2T'!E54</f>
        <v>4831995545.6499996</v>
      </c>
      <c r="D54" s="1">
        <f>+'3T'!E54</f>
        <v>7030293830.3800001</v>
      </c>
      <c r="E54" s="25">
        <f>+'4T'!E54</f>
        <v>6601391886.7700005</v>
      </c>
      <c r="F54" s="15">
        <f t="shared" si="5"/>
        <v>24627862416.330002</v>
      </c>
    </row>
    <row r="55" spans="1:6" x14ac:dyDescent="0.25">
      <c r="A55" s="15" t="s">
        <v>9</v>
      </c>
      <c r="B55" s="1">
        <f>+'1T (Ajustado)'!E55</f>
        <v>2212012022.8200002</v>
      </c>
      <c r="C55" s="1">
        <f>+'2T'!E55</f>
        <v>940750833.96999991</v>
      </c>
      <c r="D55" s="1">
        <f>+'3T'!E55</f>
        <v>938365927.62</v>
      </c>
      <c r="E55" s="25">
        <f>+'4T'!E55</f>
        <v>1514208488.0999999</v>
      </c>
      <c r="F55" s="15">
        <f t="shared" si="5"/>
        <v>5605337272.5100002</v>
      </c>
    </row>
    <row r="56" spans="1:6" x14ac:dyDescent="0.25">
      <c r="A56" s="15" t="s">
        <v>10</v>
      </c>
      <c r="B56" s="1">
        <f>+'1T (Ajustado)'!E56</f>
        <v>1479604858.6199999</v>
      </c>
      <c r="C56" s="1">
        <f>+'2T'!E56</f>
        <v>2610964744.6399999</v>
      </c>
      <c r="D56" s="1">
        <f>+'3T'!E56</f>
        <v>858064544.89999998</v>
      </c>
      <c r="E56" s="25">
        <f>+'4T'!E56</f>
        <v>2246105861.6099997</v>
      </c>
      <c r="F56" s="15">
        <f t="shared" si="5"/>
        <v>7194740009.7699995</v>
      </c>
    </row>
    <row r="57" spans="1:6" x14ac:dyDescent="0.25">
      <c r="A57" s="15" t="s">
        <v>11</v>
      </c>
      <c r="B57" s="1">
        <f>+'1T (Ajustado)'!E57</f>
        <v>653449000</v>
      </c>
      <c r="C57" s="1">
        <f>+'2T'!E57</f>
        <v>468699000</v>
      </c>
      <c r="D57" s="1">
        <f>+'3T'!E57</f>
        <v>741609000</v>
      </c>
      <c r="E57" s="25">
        <f>+'4T'!E57</f>
        <v>703646000</v>
      </c>
      <c r="F57" s="15">
        <f t="shared" si="5"/>
        <v>2567403000</v>
      </c>
    </row>
    <row r="58" spans="1:6" x14ac:dyDescent="0.25">
      <c r="A58" s="15" t="s">
        <v>39</v>
      </c>
      <c r="B58" s="1">
        <f>+'1T (Ajustado)'!E58</f>
        <v>725414420.62232077</v>
      </c>
      <c r="C58" s="1">
        <f>+'2T'!E58</f>
        <v>445995976.5571698</v>
      </c>
      <c r="D58" s="1">
        <f>+'3T'!E58</f>
        <v>445995976.5571698</v>
      </c>
      <c r="E58" s="25">
        <f>+'4T'!E58</f>
        <v>527193548.99556887</v>
      </c>
      <c r="F58" s="15">
        <f t="shared" si="5"/>
        <v>2144599922.7322292</v>
      </c>
    </row>
    <row r="59" spans="1:6" ht="15.75" thickBot="1" x14ac:dyDescent="0.3">
      <c r="A59" s="28" t="s">
        <v>16</v>
      </c>
      <c r="B59" s="28">
        <f>SUM(B54:B58)</f>
        <v>11234661455.592321</v>
      </c>
      <c r="C59" s="28">
        <f>SUM(C54:C58)</f>
        <v>9298406100.8171692</v>
      </c>
      <c r="D59" s="28">
        <f>+'3T'!E59</f>
        <v>10014329279.457169</v>
      </c>
      <c r="E59" s="28">
        <f>+'3T'!F59</f>
        <v>0</v>
      </c>
      <c r="F59" s="28">
        <f t="shared" si="5"/>
        <v>30547396835.866661</v>
      </c>
    </row>
    <row r="60" spans="1:6" ht="15.75" thickTop="1" x14ac:dyDescent="0.25">
      <c r="A60" s="41" t="s">
        <v>75</v>
      </c>
      <c r="B60" s="2"/>
      <c r="C60" s="2"/>
      <c r="D60" s="2"/>
      <c r="E60" s="78"/>
      <c r="F60" s="42"/>
    </row>
    <row r="61" spans="1:6" x14ac:dyDescent="0.25">
      <c r="A61" s="41"/>
      <c r="B61" s="41"/>
      <c r="C61" s="41"/>
      <c r="D61" s="41"/>
      <c r="E61" s="41"/>
      <c r="F61" s="41"/>
    </row>
    <row r="62" spans="1:6" x14ac:dyDescent="0.25">
      <c r="B62" s="43"/>
      <c r="C62" s="43"/>
      <c r="D62" s="43"/>
      <c r="E62" s="43"/>
    </row>
    <row r="63" spans="1:6" x14ac:dyDescent="0.25">
      <c r="A63" s="109" t="s">
        <v>78</v>
      </c>
      <c r="B63" s="109"/>
      <c r="C63" s="109"/>
      <c r="D63" s="109"/>
      <c r="E63" s="109"/>
    </row>
    <row r="64" spans="1:6" x14ac:dyDescent="0.25">
      <c r="A64" s="110" t="s">
        <v>30</v>
      </c>
      <c r="B64" s="110"/>
      <c r="C64" s="110"/>
      <c r="D64" s="110"/>
      <c r="E64" s="110"/>
    </row>
    <row r="65" spans="1:6" x14ac:dyDescent="0.25">
      <c r="A65" s="110" t="s">
        <v>77</v>
      </c>
      <c r="B65" s="110"/>
      <c r="C65" s="110"/>
      <c r="D65" s="110"/>
      <c r="E65" s="110"/>
    </row>
    <row r="66" spans="1:6" x14ac:dyDescent="0.25">
      <c r="B66" s="115"/>
      <c r="C66" s="115"/>
      <c r="D66" s="115"/>
      <c r="E66" s="115"/>
    </row>
    <row r="67" spans="1:6" ht="15.75" thickBot="1" x14ac:dyDescent="0.3">
      <c r="A67" s="24" t="s">
        <v>17</v>
      </c>
      <c r="B67" s="31" t="s">
        <v>6</v>
      </c>
      <c r="C67" s="31" t="s">
        <v>43</v>
      </c>
      <c r="D67" s="31" t="s">
        <v>74</v>
      </c>
      <c r="E67" s="31" t="s">
        <v>93</v>
      </c>
      <c r="F67" s="31" t="s">
        <v>95</v>
      </c>
    </row>
    <row r="68" spans="1:6" x14ac:dyDescent="0.25">
      <c r="A68" s="32" t="s">
        <v>40</v>
      </c>
    </row>
    <row r="69" spans="1:6" x14ac:dyDescent="0.25">
      <c r="A69" s="84" t="s">
        <v>79</v>
      </c>
      <c r="B69" s="4">
        <f>+'1T (Ajustado)'!B69</f>
        <v>0</v>
      </c>
      <c r="C69" s="4">
        <f>+'2T'!E69</f>
        <v>0</v>
      </c>
      <c r="D69" s="4">
        <f>+'3T'!E69</f>
        <v>0</v>
      </c>
      <c r="E69" s="33">
        <f>+'4T'!E69</f>
        <v>0</v>
      </c>
      <c r="F69" s="33">
        <f>SUM(B69:E69)</f>
        <v>0</v>
      </c>
    </row>
    <row r="70" spans="1:6" ht="17.25" x14ac:dyDescent="0.25">
      <c r="A70" s="80" t="s">
        <v>80</v>
      </c>
      <c r="B70" s="4">
        <f>+'1T (Ajustado)'!B70</f>
        <v>0</v>
      </c>
      <c r="C70" s="4">
        <f>+'2T'!E70</f>
        <v>0</v>
      </c>
      <c r="D70" s="4">
        <f>+'3T'!E70</f>
        <v>0</v>
      </c>
      <c r="E70" s="33">
        <f>+'4T'!E70</f>
        <v>0</v>
      </c>
      <c r="F70" s="33">
        <f t="shared" ref="F70:F79" si="6">SUM(B70:E70)</f>
        <v>0</v>
      </c>
    </row>
    <row r="71" spans="1:6" x14ac:dyDescent="0.25">
      <c r="A71" s="81" t="s">
        <v>18</v>
      </c>
      <c r="B71" s="34">
        <f>+'1T (Ajustado)'!B71</f>
        <v>105809165.02055015</v>
      </c>
      <c r="C71" s="34">
        <f>+'2T'!E71</f>
        <v>407780565.65897119</v>
      </c>
      <c r="D71" s="34">
        <f>+'3T'!E71</f>
        <v>522792089.38471675</v>
      </c>
      <c r="E71" s="33">
        <f>+'4T'!E71</f>
        <v>192633214.98936605</v>
      </c>
      <c r="F71" s="33">
        <f t="shared" si="6"/>
        <v>1229015035.0536041</v>
      </c>
    </row>
    <row r="72" spans="1:6" x14ac:dyDescent="0.25">
      <c r="A72" s="81" t="s">
        <v>19</v>
      </c>
      <c r="B72" s="34">
        <f>+'1T (Ajustado)'!B72</f>
        <v>2393637.8059193064</v>
      </c>
      <c r="C72" s="34">
        <f>+'2T'!E72</f>
        <v>62220968.738439821</v>
      </c>
      <c r="D72" s="34">
        <f>+'3T'!E72</f>
        <v>80943907.119054213</v>
      </c>
      <c r="E72" s="33">
        <f>+'4T'!E72</f>
        <v>280778222.22577125</v>
      </c>
      <c r="F72" s="33">
        <f t="shared" si="6"/>
        <v>426336735.88918459</v>
      </c>
    </row>
    <row r="73" spans="1:6" x14ac:dyDescent="0.25">
      <c r="A73" s="81" t="s">
        <v>20</v>
      </c>
      <c r="B73" s="34">
        <f>+'1T (Ajustado)'!B73</f>
        <v>681781.3897843709</v>
      </c>
      <c r="C73" s="34">
        <f>+'2T'!E73</f>
        <v>5668687.6238866765</v>
      </c>
      <c r="D73" s="34">
        <f>+'3T'!E73</f>
        <v>8394435.1548169702</v>
      </c>
      <c r="E73" s="33">
        <f>+'4T'!E73</f>
        <v>27838365.703084618</v>
      </c>
      <c r="F73" s="33">
        <f t="shared" si="6"/>
        <v>42583269.871572636</v>
      </c>
    </row>
    <row r="74" spans="1:6" x14ac:dyDescent="0.25">
      <c r="A74" s="81" t="s">
        <v>21</v>
      </c>
      <c r="B74" s="34">
        <f>+'1T (Ajustado)'!B74</f>
        <v>148928.85393325781</v>
      </c>
      <c r="C74" s="34">
        <f>+'2T'!E74</f>
        <v>8176154.0505023133</v>
      </c>
      <c r="D74" s="34">
        <f>+'3T'!E74</f>
        <v>13259683.537846535</v>
      </c>
      <c r="E74" s="33">
        <f>+'4T'!E74</f>
        <v>19285904.182294115</v>
      </c>
      <c r="F74" s="33">
        <f t="shared" si="6"/>
        <v>40870670.624576226</v>
      </c>
    </row>
    <row r="75" spans="1:6" ht="17.25" x14ac:dyDescent="0.25">
      <c r="A75" s="82" t="s">
        <v>81</v>
      </c>
      <c r="B75" s="34">
        <f>+'1T (Ajustado)'!B75</f>
        <v>0</v>
      </c>
      <c r="C75" s="34">
        <f>+'2T'!E75</f>
        <v>0</v>
      </c>
      <c r="D75" s="34">
        <f>+'3T'!E75</f>
        <v>0</v>
      </c>
      <c r="E75" s="33">
        <f>+'4T'!E75</f>
        <v>0</v>
      </c>
      <c r="F75" s="33">
        <f t="shared" si="6"/>
        <v>0</v>
      </c>
    </row>
    <row r="76" spans="1:6" x14ac:dyDescent="0.25">
      <c r="A76" s="81" t="s">
        <v>82</v>
      </c>
      <c r="B76" s="34">
        <f>+'1T (Ajustado)'!B76</f>
        <v>50121577.536399998</v>
      </c>
      <c r="C76" s="34">
        <f>+'2T'!E76</f>
        <v>310356930.10299999</v>
      </c>
      <c r="D76" s="34">
        <f>+'3T'!E76</f>
        <v>383683780.58919996</v>
      </c>
      <c r="E76" s="33">
        <f>+'4T'!E76</f>
        <v>414365889.50999999</v>
      </c>
      <c r="F76" s="33">
        <f t="shared" si="6"/>
        <v>1158528177.7386</v>
      </c>
    </row>
    <row r="77" spans="1:6" ht="17.25" x14ac:dyDescent="0.25">
      <c r="A77" s="33" t="s">
        <v>83</v>
      </c>
      <c r="B77" s="34">
        <f>+'1T (Ajustado)'!B77</f>
        <v>2286072268.8699999</v>
      </c>
      <c r="C77" s="34">
        <f>+'2T'!E77</f>
        <v>15271492656.709999</v>
      </c>
      <c r="D77" s="34">
        <f>+'3T'!E77</f>
        <v>14996745315.708</v>
      </c>
      <c r="E77" s="33">
        <f>+'4T'!E77</f>
        <v>14996745315.708</v>
      </c>
      <c r="F77" s="33">
        <f t="shared" si="6"/>
        <v>47551055556.996002</v>
      </c>
    </row>
    <row r="78" spans="1:6" x14ac:dyDescent="0.25">
      <c r="A78" s="83" t="s">
        <v>33</v>
      </c>
      <c r="B78" s="34">
        <f>+'1T (Ajustado)'!B78</f>
        <v>0</v>
      </c>
      <c r="C78" s="34">
        <f>+'2T'!E78</f>
        <v>0</v>
      </c>
      <c r="D78" s="34">
        <f>+'3T'!E78</f>
        <v>0</v>
      </c>
      <c r="E78" s="33">
        <f>+'4T'!E78</f>
        <v>0</v>
      </c>
      <c r="F78" s="33">
        <f t="shared" si="6"/>
        <v>0</v>
      </c>
    </row>
    <row r="79" spans="1:6" ht="17.25" x14ac:dyDescent="0.25">
      <c r="A79" s="83" t="s">
        <v>84</v>
      </c>
      <c r="B79" s="34">
        <f>+'1T (Ajustado)'!B79</f>
        <v>0</v>
      </c>
      <c r="C79" s="34">
        <f>+'2T'!E79</f>
        <v>0</v>
      </c>
      <c r="D79" s="34">
        <f>+'3T'!E79</f>
        <v>0</v>
      </c>
      <c r="E79" s="33">
        <f>+'4T'!E79</f>
        <v>0</v>
      </c>
      <c r="F79" s="33">
        <f t="shared" si="6"/>
        <v>0</v>
      </c>
    </row>
    <row r="80" spans="1:6" x14ac:dyDescent="0.25">
      <c r="A80" s="33"/>
      <c r="B80" s="34"/>
      <c r="C80" s="34"/>
      <c r="D80" s="34"/>
      <c r="E80" s="33"/>
      <c r="F80" s="33"/>
    </row>
    <row r="81" spans="1:6" ht="15.75" thickBot="1" x14ac:dyDescent="0.3">
      <c r="A81" s="19" t="s">
        <v>16</v>
      </c>
      <c r="B81" s="35">
        <f>B70+B75+B77</f>
        <v>2286072268.8699999</v>
      </c>
      <c r="C81" s="35">
        <f>C69+C77</f>
        <v>15271492656.709999</v>
      </c>
      <c r="D81" s="28">
        <f>D69+D77</f>
        <v>14996745315.708</v>
      </c>
      <c r="E81" s="28">
        <f>E69+E77</f>
        <v>14996745315.708</v>
      </c>
      <c r="F81" s="28">
        <f>SUM(B81:E81)</f>
        <v>47551055556.996002</v>
      </c>
    </row>
    <row r="82" spans="1:6" ht="15.75" thickTop="1" x14ac:dyDescent="0.25">
      <c r="A82" s="113" t="s">
        <v>85</v>
      </c>
      <c r="B82" s="113"/>
      <c r="C82" s="113"/>
      <c r="D82" s="113"/>
      <c r="E82" s="113"/>
      <c r="F82" s="113"/>
    </row>
    <row r="83" spans="1:6" x14ac:dyDescent="0.25">
      <c r="A83" s="41"/>
      <c r="B83" s="41"/>
      <c r="C83" s="41"/>
      <c r="D83" s="41"/>
      <c r="E83" s="41"/>
      <c r="F83" s="41"/>
    </row>
    <row r="84" spans="1:6" x14ac:dyDescent="0.25">
      <c r="A84" s="2"/>
    </row>
    <row r="85" spans="1:6" x14ac:dyDescent="0.25">
      <c r="B85" s="43"/>
      <c r="C85" s="43"/>
      <c r="D85" s="43"/>
    </row>
    <row r="86" spans="1:6" x14ac:dyDescent="0.25">
      <c r="A86" s="108" t="s">
        <v>86</v>
      </c>
      <c r="B86" s="108"/>
      <c r="C86" s="108"/>
      <c r="D86" s="108"/>
      <c r="E86" s="108"/>
      <c r="F86" s="3"/>
    </row>
    <row r="87" spans="1:6" x14ac:dyDescent="0.25">
      <c r="A87" s="108" t="s">
        <v>23</v>
      </c>
      <c r="B87" s="108"/>
      <c r="C87" s="108"/>
      <c r="D87" s="108"/>
      <c r="E87" s="108"/>
      <c r="F87" s="3"/>
    </row>
    <row r="88" spans="1:6" x14ac:dyDescent="0.25">
      <c r="A88" s="108" t="s">
        <v>96</v>
      </c>
      <c r="B88" s="108" t="s">
        <v>97</v>
      </c>
      <c r="C88" s="108"/>
      <c r="D88" s="108"/>
      <c r="E88" s="108"/>
      <c r="F88" s="3"/>
    </row>
    <row r="89" spans="1:6" x14ac:dyDescent="0.25">
      <c r="A89" s="33"/>
      <c r="B89" s="33"/>
      <c r="C89" s="33"/>
      <c r="D89" s="33"/>
      <c r="E89" s="33"/>
      <c r="F89" s="3"/>
    </row>
    <row r="90" spans="1:6" ht="15.75" thickBot="1" x14ac:dyDescent="0.3">
      <c r="A90" s="50" t="s">
        <v>17</v>
      </c>
      <c r="B90" s="50" t="s">
        <v>6</v>
      </c>
      <c r="C90" s="50" t="s">
        <v>43</v>
      </c>
      <c r="D90" s="50" t="s">
        <v>74</v>
      </c>
      <c r="E90" s="50" t="s">
        <v>93</v>
      </c>
      <c r="F90" s="50" t="s">
        <v>95</v>
      </c>
    </row>
    <row r="91" spans="1:6" x14ac:dyDescent="0.25">
      <c r="A91" s="33"/>
      <c r="B91" s="33"/>
      <c r="C91" s="33"/>
      <c r="D91" s="33"/>
      <c r="E91" s="33"/>
      <c r="F91" s="33"/>
    </row>
    <row r="92" spans="1:6" x14ac:dyDescent="0.25">
      <c r="A92" s="33" t="s">
        <v>54</v>
      </c>
      <c r="B92" s="33">
        <f>+'1T (Ajustado)'!E92</f>
        <v>14943266690.059</v>
      </c>
      <c r="C92" s="33">
        <f>+'2T'!E92</f>
        <v>19592653485.792652</v>
      </c>
      <c r="D92" s="33">
        <f>+'3T'!E92</f>
        <v>31172097175.947857</v>
      </c>
      <c r="E92" s="33">
        <f>+'4T'!E92</f>
        <v>38639762494.174217</v>
      </c>
      <c r="F92" s="33">
        <f>B92</f>
        <v>14943266690.059</v>
      </c>
    </row>
    <row r="93" spans="1:6" x14ac:dyDescent="0.25">
      <c r="A93" s="33" t="s">
        <v>25</v>
      </c>
      <c r="B93" s="33">
        <f>+'1T (Ajustado)'!E93</f>
        <v>13161312388.689999</v>
      </c>
      <c r="C93" s="33">
        <f>+'2T'!E93</f>
        <v>27645139653.040005</v>
      </c>
      <c r="D93" s="33">
        <f>+'3T'!E93</f>
        <v>23473484529.719997</v>
      </c>
      <c r="E93" s="33">
        <f>+'4T'!E93</f>
        <v>25894769321.440002</v>
      </c>
      <c r="F93" s="33">
        <f>SUM(B93:E93)</f>
        <v>90174705892.889999</v>
      </c>
    </row>
    <row r="94" spans="1:6" x14ac:dyDescent="0.25">
      <c r="A94" s="33" t="s">
        <v>26</v>
      </c>
      <c r="B94" s="33">
        <f>+'1T (Ajustado)'!E94</f>
        <v>28104579078.749001</v>
      </c>
      <c r="C94" s="33">
        <f>+'2T'!E94</f>
        <v>47237793138.832657</v>
      </c>
      <c r="D94" s="33">
        <f>+'3T'!E94</f>
        <v>54645581705.667854</v>
      </c>
      <c r="E94" s="33">
        <f>+'4T'!E94</f>
        <v>64534531815.61422</v>
      </c>
      <c r="F94" s="33">
        <f>SUM(F92:F93)</f>
        <v>105117972582.94901</v>
      </c>
    </row>
    <row r="95" spans="1:6" x14ac:dyDescent="0.25">
      <c r="A95" s="33" t="s">
        <v>27</v>
      </c>
      <c r="B95" s="33">
        <f>+'1T (Ajustado)'!E95</f>
        <v>8511925592.9563494</v>
      </c>
      <c r="C95" s="33">
        <f>+'2T'!E95</f>
        <v>16065695962.8848</v>
      </c>
      <c r="D95" s="33">
        <f>+'3T'!E95</f>
        <v>16005819211.493637</v>
      </c>
      <c r="E95" s="33">
        <f>+'4T'!E95</f>
        <v>15931646912.318518</v>
      </c>
      <c r="F95" s="33">
        <f>SUM(B95:E95)</f>
        <v>56515087679.653305</v>
      </c>
    </row>
    <row r="96" spans="1:6" x14ac:dyDescent="0.25">
      <c r="A96" s="33" t="s">
        <v>28</v>
      </c>
      <c r="B96" s="33">
        <f>+'1T (Ajustado)'!E96</f>
        <v>19592653485.792652</v>
      </c>
      <c r="C96" s="33">
        <f>+'2T'!E96</f>
        <v>31172097175.947857</v>
      </c>
      <c r="D96" s="33">
        <f>+'3T'!E96</f>
        <v>38639762494.174217</v>
      </c>
      <c r="E96" s="33">
        <f>+'4T'!E96</f>
        <v>48602884903.2957</v>
      </c>
      <c r="F96" s="33">
        <f>+F94-F95</f>
        <v>48602884903.2957</v>
      </c>
    </row>
    <row r="97" spans="1:6" ht="15.75" thickBot="1" x14ac:dyDescent="0.3">
      <c r="A97" s="28"/>
      <c r="B97" s="28"/>
      <c r="C97" s="28"/>
      <c r="D97" s="28"/>
      <c r="E97" s="28"/>
      <c r="F97" s="28"/>
    </row>
    <row r="98" spans="1:6" ht="15.75" thickTop="1" x14ac:dyDescent="0.25">
      <c r="A98" s="117" t="s">
        <v>85</v>
      </c>
      <c r="B98" s="117"/>
      <c r="C98" s="117"/>
      <c r="D98" s="117"/>
      <c r="E98" s="117"/>
      <c r="F98" s="117"/>
    </row>
    <row r="99" spans="1:6" x14ac:dyDescent="0.25">
      <c r="A99" s="117"/>
      <c r="B99" s="117"/>
      <c r="C99" s="117"/>
      <c r="D99" s="117"/>
      <c r="E99" s="117"/>
      <c r="F99" s="117"/>
    </row>
    <row r="101" spans="1:6" x14ac:dyDescent="0.25">
      <c r="A101" s="3" t="s">
        <v>106</v>
      </c>
    </row>
    <row r="102" spans="1:6" x14ac:dyDescent="0.25">
      <c r="A102" s="3" t="s">
        <v>109</v>
      </c>
    </row>
    <row r="103" spans="1:6" x14ac:dyDescent="0.25">
      <c r="A103" s="3" t="s">
        <v>107</v>
      </c>
    </row>
    <row r="104" spans="1:6" x14ac:dyDescent="0.25">
      <c r="A104" s="4"/>
    </row>
    <row r="105" spans="1:6" x14ac:dyDescent="0.25">
      <c r="A105" s="4"/>
    </row>
    <row r="106" spans="1:6" x14ac:dyDescent="0.25">
      <c r="A106" s="4"/>
    </row>
  </sheetData>
  <mergeCells count="21">
    <mergeCell ref="A63:E63"/>
    <mergeCell ref="A1:F1"/>
    <mergeCell ref="A8:F8"/>
    <mergeCell ref="A9:F9"/>
    <mergeCell ref="A20:A21"/>
    <mergeCell ref="A32:A33"/>
    <mergeCell ref="A38:F38"/>
    <mergeCell ref="A39:F39"/>
    <mergeCell ref="A41:E41"/>
    <mergeCell ref="A42:E42"/>
    <mergeCell ref="A43:E43"/>
    <mergeCell ref="B44:E44"/>
    <mergeCell ref="A88:E88"/>
    <mergeCell ref="A98:F98"/>
    <mergeCell ref="A99:F99"/>
    <mergeCell ref="A82:F82"/>
    <mergeCell ref="A64:E64"/>
    <mergeCell ref="A65:E65"/>
    <mergeCell ref="B66:E66"/>
    <mergeCell ref="A86:E86"/>
    <mergeCell ref="A87:E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1T</vt:lpstr>
      <vt:lpstr>1T (Ajustado)</vt:lpstr>
      <vt:lpstr>2T</vt:lpstr>
      <vt:lpstr>2T (Ajustado)</vt:lpstr>
      <vt:lpstr>3T</vt:lpstr>
      <vt:lpstr>4T</vt:lpstr>
      <vt:lpstr>Semestral</vt:lpstr>
      <vt:lpstr>3T Acumulado</vt:lpstr>
      <vt:lpstr>Anual</vt:lpstr>
      <vt:lpstr>'1T'!Área_de_impresión</vt:lpstr>
      <vt:lpstr>'1T (Ajustado)'!Área_de_impresión</vt:lpstr>
      <vt:lpstr>'2T'!Área_de_impresión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</dc:creator>
  <cp:lastModifiedBy>Catherine</cp:lastModifiedBy>
  <cp:lastPrinted>2012-07-31T19:03:28Z</cp:lastPrinted>
  <dcterms:created xsi:type="dcterms:W3CDTF">2011-05-23T23:07:25Z</dcterms:created>
  <dcterms:modified xsi:type="dcterms:W3CDTF">2013-02-28T16:20:41Z</dcterms:modified>
</cp:coreProperties>
</file>