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0" windowWidth="13380" windowHeight="6885" tabRatio="721" activeTab="6"/>
  </bookViews>
  <sheets>
    <sheet name="I T" sheetId="1" r:id="rId1"/>
    <sheet name="2 T" sheetId="3" r:id="rId2"/>
    <sheet name="3 T" sheetId="6" r:id="rId3"/>
    <sheet name="4 T" sheetId="8" r:id="rId4"/>
    <sheet name="semestral" sheetId="12" r:id="rId5"/>
    <sheet name=" 3T acum" sheetId="14" r:id="rId6"/>
    <sheet name=" anual" sheetId="10" r:id="rId7"/>
  </sheets>
  <calcPr calcId="145621"/>
</workbook>
</file>

<file path=xl/calcChain.xml><?xml version="1.0" encoding="utf-8"?>
<calcChain xmlns="http://schemas.openxmlformats.org/spreadsheetml/2006/main">
  <c r="D23" i="10" l="1"/>
  <c r="E23" i="10"/>
  <c r="F23" i="10"/>
  <c r="C23" i="10"/>
  <c r="D23" i="14"/>
  <c r="E23" i="14"/>
  <c r="C23" i="14"/>
  <c r="D23" i="12"/>
  <c r="C23" i="12"/>
  <c r="D23" i="8"/>
  <c r="E23" i="8"/>
  <c r="F23" i="8"/>
  <c r="F14" i="8"/>
  <c r="F15" i="8"/>
  <c r="F16" i="8"/>
  <c r="F17" i="8"/>
  <c r="F18" i="8"/>
  <c r="F19" i="8"/>
  <c r="F20" i="8"/>
  <c r="F21" i="8"/>
  <c r="F13" i="8"/>
  <c r="F13" i="10" s="1"/>
  <c r="D23" i="6"/>
  <c r="E23" i="6"/>
  <c r="F23" i="6"/>
  <c r="F14" i="6"/>
  <c r="F15" i="6"/>
  <c r="F16" i="6"/>
  <c r="F17" i="6"/>
  <c r="F18" i="6"/>
  <c r="F19" i="6"/>
  <c r="F20" i="6"/>
  <c r="F21" i="6"/>
  <c r="F13" i="6"/>
  <c r="E13" i="14" s="1"/>
  <c r="F14" i="3"/>
  <c r="F15" i="3"/>
  <c r="F16" i="3"/>
  <c r="F17" i="3"/>
  <c r="F18" i="3"/>
  <c r="F19" i="3"/>
  <c r="F20" i="3"/>
  <c r="F21" i="3"/>
  <c r="F13" i="3"/>
  <c r="D13" i="10" s="1"/>
  <c r="D23" i="3"/>
  <c r="E23" i="3"/>
  <c r="F23" i="3"/>
  <c r="D23" i="1"/>
  <c r="E23" i="1"/>
  <c r="F23" i="1"/>
  <c r="F14" i="1"/>
  <c r="C14" i="10" s="1"/>
  <c r="F15" i="1"/>
  <c r="F16" i="1"/>
  <c r="C16" i="10" s="1"/>
  <c r="F17" i="1"/>
  <c r="F18" i="1"/>
  <c r="C18" i="10" s="1"/>
  <c r="F19" i="1"/>
  <c r="F20" i="1"/>
  <c r="C20" i="10" s="1"/>
  <c r="F21" i="1"/>
  <c r="F13" i="1"/>
  <c r="C13" i="10" s="1"/>
  <c r="F14" i="10"/>
  <c r="F15" i="10"/>
  <c r="F16" i="10"/>
  <c r="F17" i="10"/>
  <c r="F18" i="10"/>
  <c r="F19" i="10"/>
  <c r="F20" i="10"/>
  <c r="F21" i="10"/>
  <c r="E14" i="10"/>
  <c r="E15" i="10"/>
  <c r="E16" i="10"/>
  <c r="E17" i="10"/>
  <c r="E18" i="10"/>
  <c r="E19" i="10"/>
  <c r="E20" i="10"/>
  <c r="E21" i="10"/>
  <c r="E13" i="10"/>
  <c r="E14" i="14"/>
  <c r="E15" i="14"/>
  <c r="E16" i="14"/>
  <c r="E17" i="14"/>
  <c r="E18" i="14"/>
  <c r="E19" i="14"/>
  <c r="E20" i="14"/>
  <c r="E21" i="14"/>
  <c r="D14" i="10"/>
  <c r="D15" i="10"/>
  <c r="D16" i="10"/>
  <c r="D17" i="10"/>
  <c r="D18" i="10"/>
  <c r="D19" i="10"/>
  <c r="D20" i="10"/>
  <c r="D21" i="10"/>
  <c r="D14" i="14"/>
  <c r="D15" i="14"/>
  <c r="D16" i="14"/>
  <c r="D17" i="14"/>
  <c r="D18" i="14"/>
  <c r="D19" i="14"/>
  <c r="D20" i="14"/>
  <c r="D21" i="14"/>
  <c r="D13" i="14"/>
  <c r="C15" i="10"/>
  <c r="G15" i="10" s="1"/>
  <c r="C17" i="10"/>
  <c r="G17" i="10" s="1"/>
  <c r="C19" i="10"/>
  <c r="G19" i="10" s="1"/>
  <c r="C21" i="10"/>
  <c r="G21" i="10" s="1"/>
  <c r="C15" i="14"/>
  <c r="F15" i="14" s="1"/>
  <c r="C17" i="14"/>
  <c r="F17" i="14" s="1"/>
  <c r="C19" i="14"/>
  <c r="F19" i="14" s="1"/>
  <c r="C21" i="14"/>
  <c r="F21" i="14" s="1"/>
  <c r="C13" i="14"/>
  <c r="E15" i="12"/>
  <c r="E19" i="12"/>
  <c r="D14" i="12"/>
  <c r="D15" i="12"/>
  <c r="D16" i="12"/>
  <c r="D17" i="12"/>
  <c r="E17" i="12" s="1"/>
  <c r="D18" i="12"/>
  <c r="D19" i="12"/>
  <c r="D20" i="12"/>
  <c r="D21" i="12"/>
  <c r="E21" i="12" s="1"/>
  <c r="D13" i="12"/>
  <c r="C14" i="12"/>
  <c r="C15" i="12"/>
  <c r="C16" i="12"/>
  <c r="C17" i="12"/>
  <c r="C18" i="12"/>
  <c r="C19" i="12"/>
  <c r="C20" i="12"/>
  <c r="C21" i="12"/>
  <c r="G20" i="10" l="1"/>
  <c r="G18" i="10"/>
  <c r="G16" i="10"/>
  <c r="G14" i="10"/>
  <c r="E20" i="12"/>
  <c r="E18" i="12"/>
  <c r="E16" i="12"/>
  <c r="E14" i="12"/>
  <c r="C20" i="14"/>
  <c r="F20" i="14" s="1"/>
  <c r="C18" i="14"/>
  <c r="F18" i="14" s="1"/>
  <c r="C16" i="14"/>
  <c r="F16" i="14" s="1"/>
  <c r="C14" i="14"/>
  <c r="F14" i="14" s="1"/>
  <c r="C13" i="12"/>
  <c r="D53" i="8"/>
  <c r="C53" i="8"/>
  <c r="D52" i="8"/>
  <c r="C52" i="8"/>
  <c r="B53" i="8"/>
  <c r="B52" i="8"/>
  <c r="E67" i="8" s="1"/>
  <c r="C23" i="8"/>
  <c r="D53" i="6"/>
  <c r="C53" i="6"/>
  <c r="D52" i="6"/>
  <c r="C52" i="6"/>
  <c r="B53" i="6"/>
  <c r="E81" i="6" s="1"/>
  <c r="B52" i="6"/>
  <c r="C23" i="6"/>
  <c r="D53" i="3"/>
  <c r="C53" i="3"/>
  <c r="D52" i="3"/>
  <c r="C52" i="3"/>
  <c r="E67" i="3" s="1"/>
  <c r="B53" i="3"/>
  <c r="B52" i="3"/>
  <c r="C23" i="3"/>
  <c r="D53" i="1"/>
  <c r="C53" i="1"/>
  <c r="D52" i="1"/>
  <c r="E67" i="1" s="1"/>
  <c r="C52" i="1"/>
  <c r="B53" i="1"/>
  <c r="B52" i="1"/>
  <c r="C23" i="1"/>
  <c r="D69" i="8"/>
  <c r="C69" i="8"/>
  <c r="B69" i="8"/>
  <c r="D83" i="8"/>
  <c r="C83" i="8"/>
  <c r="B83" i="8"/>
  <c r="D82" i="8"/>
  <c r="D84" i="8" s="1"/>
  <c r="D83" i="6"/>
  <c r="C83" i="6"/>
  <c r="B83" i="6"/>
  <c r="D69" i="6"/>
  <c r="C69" i="6"/>
  <c r="B69" i="6"/>
  <c r="D83" i="3"/>
  <c r="C83" i="3"/>
  <c r="B83" i="3"/>
  <c r="E81" i="3"/>
  <c r="D69" i="3"/>
  <c r="C69" i="3"/>
  <c r="B69" i="3"/>
  <c r="D83" i="1"/>
  <c r="C83" i="1"/>
  <c r="E81" i="1"/>
  <c r="D69" i="1"/>
  <c r="E69" i="1" s="1"/>
  <c r="B68" i="1"/>
  <c r="B70" i="1" s="1"/>
  <c r="C66" i="1" s="1"/>
  <c r="C68" i="1" s="1"/>
  <c r="C70" i="1" s="1"/>
  <c r="D66" i="1" s="1"/>
  <c r="F36" i="8"/>
  <c r="F37" i="8"/>
  <c r="F38" i="8"/>
  <c r="F39" i="8"/>
  <c r="F39" i="10" s="1"/>
  <c r="F40" i="8"/>
  <c r="F36" i="6"/>
  <c r="F37" i="6"/>
  <c r="E37" i="10" s="1"/>
  <c r="F38" i="6"/>
  <c r="E38" i="10" s="1"/>
  <c r="F39" i="6"/>
  <c r="F40" i="6"/>
  <c r="E36" i="10"/>
  <c r="F36" i="10"/>
  <c r="E40" i="10"/>
  <c r="F40" i="10"/>
  <c r="E35" i="14"/>
  <c r="E37" i="14"/>
  <c r="E39" i="14"/>
  <c r="F35" i="8"/>
  <c r="F35" i="10" s="1"/>
  <c r="F37" i="10"/>
  <c r="C42" i="8"/>
  <c r="D42" i="8"/>
  <c r="E42" i="8"/>
  <c r="E53" i="8"/>
  <c r="E54" i="10" s="1"/>
  <c r="E54" i="8"/>
  <c r="E55" i="8"/>
  <c r="E56" i="8"/>
  <c r="D57" i="8"/>
  <c r="F35" i="6"/>
  <c r="E34" i="14" s="1"/>
  <c r="E39" i="10"/>
  <c r="C42" i="6"/>
  <c r="D42" i="6"/>
  <c r="E42" i="6"/>
  <c r="E52" i="6"/>
  <c r="D53" i="10"/>
  <c r="E54" i="6"/>
  <c r="E55" i="6"/>
  <c r="E56" i="6"/>
  <c r="C57" i="6"/>
  <c r="D57" i="6"/>
  <c r="E67" i="6"/>
  <c r="D66" i="14" s="1"/>
  <c r="F35" i="3"/>
  <c r="D35" i="12" s="1"/>
  <c r="F36" i="3"/>
  <c r="D35" i="14" s="1"/>
  <c r="D36" i="10"/>
  <c r="F37" i="3"/>
  <c r="D36" i="14" s="1"/>
  <c r="F38" i="3"/>
  <c r="D38" i="10" s="1"/>
  <c r="F39" i="3"/>
  <c r="D39" i="10" s="1"/>
  <c r="F40" i="3"/>
  <c r="D39" i="14" s="1"/>
  <c r="D40" i="10"/>
  <c r="C42" i="3"/>
  <c r="D42" i="3"/>
  <c r="E42" i="3"/>
  <c r="E52" i="3"/>
  <c r="C51" i="14" s="1"/>
  <c r="E53" i="3"/>
  <c r="C52" i="14"/>
  <c r="E54" i="3"/>
  <c r="E55" i="3"/>
  <c r="E56" i="3"/>
  <c r="B57" i="3"/>
  <c r="C57" i="3"/>
  <c r="D57" i="3"/>
  <c r="E69" i="3"/>
  <c r="C71" i="10"/>
  <c r="F35" i="1"/>
  <c r="C35" i="10" s="1"/>
  <c r="F36" i="1"/>
  <c r="C36" i="10" s="1"/>
  <c r="F37" i="1"/>
  <c r="C37" i="12" s="1"/>
  <c r="F38" i="1"/>
  <c r="C38" i="10" s="1"/>
  <c r="F39" i="1"/>
  <c r="C39" i="10" s="1"/>
  <c r="F40" i="1"/>
  <c r="C40" i="10" s="1"/>
  <c r="C42" i="1"/>
  <c r="D42" i="1"/>
  <c r="E42" i="1"/>
  <c r="E54" i="1"/>
  <c r="E55" i="1"/>
  <c r="E56" i="1"/>
  <c r="C57" i="1"/>
  <c r="E66" i="1"/>
  <c r="B68" i="10" s="1"/>
  <c r="F68" i="10" s="1"/>
  <c r="E80" i="1"/>
  <c r="B83" i="10" s="1"/>
  <c r="F83" i="10" s="1"/>
  <c r="B82" i="1"/>
  <c r="B84" i="1" s="1"/>
  <c r="C80" i="1" s="1"/>
  <c r="C82" i="1" s="1"/>
  <c r="C84" i="1" s="1"/>
  <c r="D80" i="1" s="1"/>
  <c r="D82" i="1" s="1"/>
  <c r="C38" i="12"/>
  <c r="C35" i="12"/>
  <c r="C37" i="14"/>
  <c r="C35" i="14"/>
  <c r="C36" i="12"/>
  <c r="D51" i="14"/>
  <c r="C68" i="14"/>
  <c r="C69" i="12"/>
  <c r="C53" i="12"/>
  <c r="C54" i="10"/>
  <c r="C52" i="12"/>
  <c r="C57" i="12" s="1"/>
  <c r="E38" i="14"/>
  <c r="D40" i="12"/>
  <c r="E36" i="14"/>
  <c r="F42" i="6"/>
  <c r="D37" i="12"/>
  <c r="D37" i="10"/>
  <c r="D38" i="12"/>
  <c r="D37" i="14"/>
  <c r="F37" i="14" s="1"/>
  <c r="D34" i="14"/>
  <c r="D35" i="10"/>
  <c r="B65" i="14"/>
  <c r="E65" i="14" s="1"/>
  <c r="D36" i="12" l="1"/>
  <c r="F42" i="8"/>
  <c r="E83" i="3"/>
  <c r="E83" i="6"/>
  <c r="D82" i="14" s="1"/>
  <c r="E83" i="8"/>
  <c r="E86" i="10" s="1"/>
  <c r="E69" i="8"/>
  <c r="E71" i="10" s="1"/>
  <c r="E37" i="12"/>
  <c r="C56" i="14"/>
  <c r="F42" i="3"/>
  <c r="E83" i="1"/>
  <c r="B83" i="12" s="1"/>
  <c r="E69" i="6"/>
  <c r="B57" i="1"/>
  <c r="E53" i="1"/>
  <c r="D69" i="10"/>
  <c r="C84" i="10"/>
  <c r="C80" i="14"/>
  <c r="C81" i="12"/>
  <c r="C86" i="10"/>
  <c r="C82" i="14"/>
  <c r="C83" i="12"/>
  <c r="D71" i="10"/>
  <c r="D68" i="14"/>
  <c r="D86" i="10"/>
  <c r="F76" i="3"/>
  <c r="C67" i="12"/>
  <c r="C66" i="14"/>
  <c r="C69" i="10"/>
  <c r="D80" i="14"/>
  <c r="D84" i="10"/>
  <c r="F76" i="6"/>
  <c r="E69" i="10"/>
  <c r="E81" i="8"/>
  <c r="E84" i="10" s="1"/>
  <c r="C82" i="8"/>
  <c r="C84" i="8" s="1"/>
  <c r="F35" i="14"/>
  <c r="E57" i="3"/>
  <c r="C39" i="12"/>
  <c r="D57" i="1"/>
  <c r="D39" i="12"/>
  <c r="D42" i="12" s="1"/>
  <c r="B57" i="6"/>
  <c r="C57" i="8"/>
  <c r="E52" i="8"/>
  <c r="F38" i="10"/>
  <c r="F42" i="10" s="1"/>
  <c r="F42" i="1"/>
  <c r="E35" i="10"/>
  <c r="E42" i="10" s="1"/>
  <c r="C53" i="10"/>
  <c r="C40" i="12"/>
  <c r="C39" i="14"/>
  <c r="D84" i="1"/>
  <c r="E52" i="1"/>
  <c r="B51" i="14" s="1"/>
  <c r="E53" i="6"/>
  <c r="B57" i="8"/>
  <c r="D38" i="14"/>
  <c r="C36" i="14"/>
  <c r="F36" i="14" s="1"/>
  <c r="G13" i="10"/>
  <c r="G39" i="10"/>
  <c r="E41" i="14"/>
  <c r="D41" i="14"/>
  <c r="F39" i="14"/>
  <c r="D42" i="10"/>
  <c r="D83" i="12"/>
  <c r="E40" i="12"/>
  <c r="G40" i="10"/>
  <c r="C58" i="10"/>
  <c r="E36" i="12"/>
  <c r="G36" i="10"/>
  <c r="B54" i="10"/>
  <c r="B53" i="12"/>
  <c r="D53" i="12" s="1"/>
  <c r="B52" i="14"/>
  <c r="B84" i="10"/>
  <c r="B81" i="12"/>
  <c r="B80" i="14"/>
  <c r="B67" i="12"/>
  <c r="F76" i="1"/>
  <c r="B69" i="10"/>
  <c r="B66" i="14"/>
  <c r="B68" i="14"/>
  <c r="E68" i="14" s="1"/>
  <c r="B69" i="12"/>
  <c r="D69" i="12" s="1"/>
  <c r="B71" i="10"/>
  <c r="D68" i="1"/>
  <c r="D70" i="1" s="1"/>
  <c r="E82" i="1"/>
  <c r="F13" i="14"/>
  <c r="B82" i="14"/>
  <c r="B80" i="12"/>
  <c r="D80" i="12" s="1"/>
  <c r="B79" i="14"/>
  <c r="E79" i="14" s="1"/>
  <c r="B52" i="12"/>
  <c r="D52" i="12" s="1"/>
  <c r="B86" i="10"/>
  <c r="C34" i="14"/>
  <c r="F34" i="14" s="1"/>
  <c r="C38" i="14"/>
  <c r="F38" i="14" s="1"/>
  <c r="C37" i="10"/>
  <c r="G37" i="10" s="1"/>
  <c r="B66" i="12"/>
  <c r="D66" i="12" s="1"/>
  <c r="E68" i="1"/>
  <c r="C42" i="12"/>
  <c r="E38" i="12"/>
  <c r="E51" i="14"/>
  <c r="E35" i="12"/>
  <c r="E13" i="12"/>
  <c r="F71" i="10" l="1"/>
  <c r="G71" i="10" s="1"/>
  <c r="G35" i="10"/>
  <c r="G38" i="10"/>
  <c r="F84" i="10"/>
  <c r="G84" i="10" s="1"/>
  <c r="E82" i="14"/>
  <c r="B56" i="14"/>
  <c r="F76" i="8"/>
  <c r="F85" i="10"/>
  <c r="G85" i="10" s="1"/>
  <c r="F69" i="10"/>
  <c r="G69" i="10" s="1"/>
  <c r="E80" i="14"/>
  <c r="D81" i="12"/>
  <c r="D82" i="12" s="1"/>
  <c r="D84" i="12" s="1"/>
  <c r="D67" i="12"/>
  <c r="D68" i="12" s="1"/>
  <c r="D70" i="12" s="1"/>
  <c r="E66" i="14"/>
  <c r="E67" i="14" s="1"/>
  <c r="D52" i="14"/>
  <c r="D56" i="14" s="1"/>
  <c r="D54" i="10"/>
  <c r="D58" i="10" s="1"/>
  <c r="E57" i="6"/>
  <c r="F54" i="10"/>
  <c r="B53" i="10"/>
  <c r="E53" i="10"/>
  <c r="E58" i="10" s="1"/>
  <c r="E57" i="8"/>
  <c r="F86" i="10"/>
  <c r="G86" i="10" s="1"/>
  <c r="H71" i="10" s="1"/>
  <c r="E57" i="1"/>
  <c r="E39" i="12"/>
  <c r="E42" i="12" s="1"/>
  <c r="C41" i="14"/>
  <c r="E69" i="14"/>
  <c r="F41" i="14"/>
  <c r="F87" i="10"/>
  <c r="G87" i="10" s="1"/>
  <c r="E81" i="14"/>
  <c r="E83" i="14" s="1"/>
  <c r="F23" i="14"/>
  <c r="G23" i="10"/>
  <c r="E23" i="12"/>
  <c r="B68" i="12"/>
  <c r="E70" i="1"/>
  <c r="B67" i="14"/>
  <c r="B70" i="10"/>
  <c r="B81" i="14"/>
  <c r="E84" i="1"/>
  <c r="B82" i="12"/>
  <c r="B85" i="10"/>
  <c r="C42" i="10"/>
  <c r="B57" i="12"/>
  <c r="B58" i="10"/>
  <c r="E76" i="12"/>
  <c r="D57" i="12"/>
  <c r="G42" i="10" l="1"/>
  <c r="E52" i="14"/>
  <c r="E56" i="14" s="1"/>
  <c r="H69" i="10"/>
  <c r="F70" i="10"/>
  <c r="G70" i="10" s="1"/>
  <c r="H70" i="10" s="1"/>
  <c r="G78" i="10"/>
  <c r="F72" i="10"/>
  <c r="G72" i="10" s="1"/>
  <c r="H72" i="10" s="1"/>
  <c r="F53" i="10"/>
  <c r="F58" i="10" s="1"/>
  <c r="F75" i="14"/>
  <c r="B83" i="14"/>
  <c r="B84" i="12"/>
  <c r="B80" i="3"/>
  <c r="B87" i="10"/>
  <c r="B72" i="10"/>
  <c r="B70" i="12"/>
  <c r="B69" i="14"/>
  <c r="B66" i="3"/>
  <c r="B82" i="3" l="1"/>
  <c r="B84" i="3" s="1"/>
  <c r="C80" i="3" s="1"/>
  <c r="C82" i="3" s="1"/>
  <c r="C84" i="3" s="1"/>
  <c r="D80" i="3" s="1"/>
  <c r="D82" i="3" s="1"/>
  <c r="D84" i="3" s="1"/>
  <c r="E80" i="3"/>
  <c r="E66" i="3"/>
  <c r="B68" i="3"/>
  <c r="B70" i="3" s="1"/>
  <c r="C66" i="3" s="1"/>
  <c r="C68" i="3" s="1"/>
  <c r="C70" i="3" s="1"/>
  <c r="D66" i="3" s="1"/>
  <c r="D68" i="3" s="1"/>
  <c r="D70" i="3" s="1"/>
  <c r="C83" i="10" l="1"/>
  <c r="E82" i="3"/>
  <c r="C80" i="12"/>
  <c r="C79" i="14"/>
  <c r="C68" i="10"/>
  <c r="E68" i="3"/>
  <c r="C66" i="12"/>
  <c r="C65" i="14"/>
  <c r="E70" i="3" l="1"/>
  <c r="C67" i="14"/>
  <c r="C70" i="10"/>
  <c r="C68" i="12"/>
  <c r="E84" i="3"/>
  <c r="C85" i="10"/>
  <c r="C81" i="14"/>
  <c r="C82" i="12"/>
  <c r="C87" i="10" l="1"/>
  <c r="B80" i="6"/>
  <c r="B82" i="6" s="1"/>
  <c r="B84" i="6" s="1"/>
  <c r="C80" i="6" s="1"/>
  <c r="C84" i="12"/>
  <c r="C83" i="14"/>
  <c r="C70" i="12"/>
  <c r="C69" i="14"/>
  <c r="C72" i="10"/>
  <c r="B66" i="6"/>
  <c r="B68" i="6" l="1"/>
  <c r="B70" i="6" s="1"/>
  <c r="C66" i="6" s="1"/>
  <c r="C68" i="6" s="1"/>
  <c r="C70" i="6" s="1"/>
  <c r="D66" i="6" s="1"/>
  <c r="D68" i="6" s="1"/>
  <c r="D70" i="6" s="1"/>
  <c r="E66" i="6"/>
  <c r="C82" i="6"/>
  <c r="D68" i="10" l="1"/>
  <c r="E68" i="6"/>
  <c r="D65" i="14"/>
  <c r="C84" i="6"/>
  <c r="D67" i="14" l="1"/>
  <c r="E70" i="6"/>
  <c r="D70" i="10"/>
  <c r="D80" i="6"/>
  <c r="D69" i="14" l="1"/>
  <c r="D72" i="10"/>
  <c r="B66" i="8"/>
  <c r="D82" i="6"/>
  <c r="E80" i="6"/>
  <c r="E66" i="8" l="1"/>
  <c r="B68" i="8"/>
  <c r="B70" i="8" s="1"/>
  <c r="C66" i="8" s="1"/>
  <c r="C68" i="8" s="1"/>
  <c r="C70" i="8" s="1"/>
  <c r="D66" i="8" s="1"/>
  <c r="D68" i="8" s="1"/>
  <c r="D70" i="8" s="1"/>
  <c r="D84" i="6"/>
  <c r="E84" i="6" s="1"/>
  <c r="E82" i="6"/>
  <c r="D83" i="10"/>
  <c r="D79" i="14"/>
  <c r="E68" i="8" l="1"/>
  <c r="E68" i="10"/>
  <c r="D87" i="10"/>
  <c r="B80" i="8"/>
  <c r="D83" i="14"/>
  <c r="D85" i="10"/>
  <c r="D81" i="14"/>
  <c r="E70" i="10" l="1"/>
  <c r="E70" i="8"/>
  <c r="E72" i="10" s="1"/>
  <c r="B82" i="8"/>
  <c r="E80" i="8"/>
  <c r="E83" i="10" s="1"/>
  <c r="E82" i="8" l="1"/>
  <c r="E85" i="10" s="1"/>
  <c r="B84" i="8"/>
  <c r="E84" i="8" s="1"/>
  <c r="E87" i="10" s="1"/>
</calcChain>
</file>

<file path=xl/sharedStrings.xml><?xml version="1.0" encoding="utf-8"?>
<sst xmlns="http://schemas.openxmlformats.org/spreadsheetml/2006/main" count="680" uniqueCount="85">
  <si>
    <t xml:space="preserve">Programa: </t>
  </si>
  <si>
    <t>Institución:</t>
  </si>
  <si>
    <t>Año:</t>
  </si>
  <si>
    <t>Producto</t>
  </si>
  <si>
    <t>Enero</t>
  </si>
  <si>
    <t>Febrero</t>
  </si>
  <si>
    <t>Marzo</t>
  </si>
  <si>
    <t>I Trimestre</t>
  </si>
  <si>
    <t xml:space="preserve">4. </t>
  </si>
  <si>
    <t xml:space="preserve">5. </t>
  </si>
  <si>
    <t>Cuadro 1</t>
  </si>
  <si>
    <t>Rubro por objeto de gasto</t>
  </si>
  <si>
    <t xml:space="preserve">3. 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</si>
  <si>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</si>
  <si>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</si>
  <si>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</si>
  <si>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</si>
  <si>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</si>
  <si>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</si>
  <si>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</si>
  <si>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>4. Egresos efectivos pagados</t>
  </si>
  <si>
    <t>FODESAF</t>
  </si>
  <si>
    <t>Consejo Nacional de la Persona del Adulto Mayor (CONAPAM)</t>
  </si>
  <si>
    <t>Construyendo Lazos de Solidaridad</t>
  </si>
  <si>
    <t>Subsidio para la atención adultos mayores institucionalizados (OBS)</t>
  </si>
  <si>
    <t>Subsidio para la atención diurna de adultos mayores (centros diurnos)</t>
  </si>
  <si>
    <t>1. Transferencias corrientes</t>
  </si>
  <si>
    <t>Abril</t>
  </si>
  <si>
    <t>Mayo</t>
  </si>
  <si>
    <t>Junio</t>
  </si>
  <si>
    <t>II Trimestre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</si>
  <si>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</si>
  <si>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</si>
  <si>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Julio</t>
  </si>
  <si>
    <t>Agosto</t>
  </si>
  <si>
    <t>III Trimestre</t>
  </si>
  <si>
    <t>Octubre</t>
  </si>
  <si>
    <t>Noviembre</t>
  </si>
  <si>
    <t>Diciembre</t>
  </si>
  <si>
    <t>IV Trimestre</t>
  </si>
  <si>
    <t>Anual</t>
  </si>
  <si>
    <t>I Semestre</t>
  </si>
  <si>
    <t>Acumulado</t>
  </si>
  <si>
    <t>2. Transferencias corrientes (Red de Cuido)</t>
  </si>
  <si>
    <t>Cuadro 4.1</t>
  </si>
  <si>
    <t>Cuadro 4.2</t>
  </si>
  <si>
    <t>Reporte de gastos efectivos por objeto de gasto por el Fondo de Desarrollo Social y Asignaciones Familiares</t>
  </si>
  <si>
    <t>Reporte de ingresos efectivos girados por el Fondo de Desarrollo Social y Asignaciones Familiares (exclusivo para red de cuido)</t>
  </si>
  <si>
    <t>Periodo:</t>
  </si>
  <si>
    <t>Reporte de ingresos efectivos girados por el Fondo de Desarrollo Social y Asignaciones Familiares (Red de cuido)</t>
  </si>
  <si>
    <t>Reporte de ingresos efectivos girados por el Fondo de Desarrollo Social y Asignaciones Familiares (Red de Cuido)</t>
  </si>
  <si>
    <t>Primer Trimestre 2011</t>
  </si>
  <si>
    <t>Segundo Trimestre 2011</t>
  </si>
  <si>
    <t>Tercer Trimestre 2011</t>
  </si>
  <si>
    <t>Cuarto Trimestre 2011</t>
  </si>
  <si>
    <t>Pagados</t>
  </si>
  <si>
    <t>Unidad: Colones</t>
  </si>
  <si>
    <r>
      <t>Dirección Área Técnica.</t>
    </r>
    <r>
      <rPr>
        <b/>
        <sz val="8.5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Departamento de Evaluación y Seguimiento</t>
    </r>
  </si>
  <si>
    <t>Promedio Mensual</t>
  </si>
  <si>
    <t>Período:</t>
  </si>
  <si>
    <t>Primer Semestre 2011</t>
  </si>
  <si>
    <t>Tercer Trimestre Acumulado 2011</t>
  </si>
  <si>
    <t xml:space="preserve">Ingresos totales: </t>
  </si>
  <si>
    <t>Ingresos Totales:</t>
  </si>
  <si>
    <t>Compromisos cancelados</t>
  </si>
  <si>
    <t>Pagos del período</t>
  </si>
  <si>
    <t>Setiembre</t>
  </si>
  <si>
    <t>Fuente: Departamento de Evaluación y Seguimiento del CONAPAM</t>
  </si>
  <si>
    <t xml:space="preserve">Compromisos acumulados </t>
  </si>
  <si>
    <t>Pago de compromisos</t>
  </si>
  <si>
    <t>Pagados en el mes</t>
  </si>
  <si>
    <t>Promedio Mensual Pagos</t>
  </si>
  <si>
    <t>Subsidio para la Red de Cuido de adultos mayores (OBS, municipalidades)</t>
  </si>
  <si>
    <t>Notas:</t>
  </si>
  <si>
    <t>El Conapam adquiere compromisos de pago cuando las instituciones no presentan al día todos los requerimientos pero se encuentran atendiendo a la población beneficiaria programada.</t>
  </si>
  <si>
    <t xml:space="preserve">1. Saldo en caja inicial </t>
  </si>
  <si>
    <t xml:space="preserve">3. Recursos disponibles </t>
  </si>
  <si>
    <t xml:space="preserve">5. Saldo en caja final  </t>
  </si>
  <si>
    <t xml:space="preserve">1. Saldo en caja inicial  </t>
  </si>
  <si>
    <t xml:space="preserve">5. Saldo en caja final   </t>
  </si>
  <si>
    <t xml:space="preserve">5. Saldo en caja final </t>
  </si>
  <si>
    <t>3. Recursos disponibles</t>
  </si>
  <si>
    <t>Unidad: Subsidios</t>
  </si>
  <si>
    <t>El tercer producto corresponde a red de cuido</t>
  </si>
  <si>
    <t>Notas: El tercer producto corresponde a red de cuido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</si>
</sst>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8.5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Border="1" applyAlignment="1">
      <alignment wrapText="1"/>
    </xf>
    <xf numFmtId="164" fontId="0" fillId="0" borderId="0" xfId="1" applyNumberFormat="1" applyFont="1"/>
    <xf numFmtId="164" fontId="5" fillId="0" borderId="0" xfId="1" applyNumberFormat="1" applyFont="1" applyFill="1" applyAlignment="1">
      <alignment horizontal="right"/>
    </xf>
    <xf numFmtId="164" fontId="6" fillId="0" borderId="0" xfId="1" applyNumberFormat="1" applyFont="1" applyFill="1" applyBorder="1" applyAlignment="1">
      <alignment horizontal="left" vertical="top"/>
    </xf>
    <xf numFmtId="164" fontId="5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Fill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7" fillId="0" borderId="0" xfId="1" applyNumberFormat="1" applyFont="1" applyAlignment="1">
      <alignment horizontal="left"/>
    </xf>
    <xf numFmtId="164" fontId="0" fillId="0" borderId="0" xfId="1" applyNumberFormat="1" applyFont="1" applyFill="1" applyBorder="1" applyAlignment="1">
      <alignment wrapText="1"/>
    </xf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 applyBorder="1"/>
    <xf numFmtId="164" fontId="0" fillId="0" borderId="0" xfId="1" applyNumberFormat="1" applyFont="1" applyFill="1" applyBorder="1" applyAlignment="1">
      <alignment horizontal="left" wrapText="1"/>
    </xf>
    <xf numFmtId="164" fontId="0" fillId="0" borderId="5" xfId="1" applyNumberFormat="1" applyFont="1" applyFill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3" fillId="0" borderId="0" xfId="1" applyNumberFormat="1" applyFont="1"/>
    <xf numFmtId="164" fontId="5" fillId="0" borderId="0" xfId="1" applyNumberFormat="1" applyFont="1"/>
    <xf numFmtId="164" fontId="0" fillId="0" borderId="0" xfId="1" applyNumberFormat="1" applyFont="1" applyFill="1" applyBorder="1" applyAlignment="1">
      <alignment horizontal="left" wrapText="1"/>
    </xf>
    <xf numFmtId="164" fontId="5" fillId="0" borderId="3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vertical="top"/>
    </xf>
    <xf numFmtId="164" fontId="5" fillId="0" borderId="3" xfId="1" applyNumberFormat="1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Fill="1" applyBorder="1"/>
    <xf numFmtId="164" fontId="5" fillId="0" borderId="0" xfId="1" applyNumberFormat="1" applyFont="1" applyFill="1" applyAlignment="1">
      <alignment horizontal="center" wrapText="1"/>
    </xf>
    <xf numFmtId="164" fontId="5" fillId="0" borderId="0" xfId="1" applyNumberFormat="1" applyFont="1" applyFill="1" applyAlignment="1"/>
    <xf numFmtId="164" fontId="5" fillId="0" borderId="0" xfId="1" applyNumberFormat="1" applyFont="1" applyFill="1" applyAlignment="1">
      <alignment horizontal="left"/>
    </xf>
    <xf numFmtId="164" fontId="0" fillId="0" borderId="1" xfId="1" applyNumberFormat="1" applyFont="1" applyFill="1" applyBorder="1" applyAlignment="1">
      <alignment horizontal="center" wrapText="1"/>
    </xf>
    <xf numFmtId="164" fontId="7" fillId="0" borderId="0" xfId="1" applyNumberFormat="1" applyFont="1" applyFill="1" applyAlignment="1">
      <alignment horizontal="left" wrapText="1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2" xfId="1" applyNumberFormat="1" applyFont="1" applyFill="1" applyBorder="1" applyAlignment="1">
      <alignment wrapText="1"/>
    </xf>
    <xf numFmtId="164" fontId="0" fillId="0" borderId="2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 wrapText="1"/>
    </xf>
    <xf numFmtId="164" fontId="3" fillId="0" borderId="0" xfId="1" applyNumberFormat="1" applyFont="1" applyFill="1" applyAlignment="1">
      <alignment wrapText="1"/>
    </xf>
    <xf numFmtId="164" fontId="3" fillId="0" borderId="0" xfId="1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0" fillId="0" borderId="2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Alignment="1"/>
    <xf numFmtId="164" fontId="0" fillId="0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wrapText="1"/>
    </xf>
    <xf numFmtId="164" fontId="5" fillId="0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/>
    <xf numFmtId="164" fontId="7" fillId="0" borderId="0" xfId="1" applyNumberFormat="1" applyFont="1" applyFill="1" applyAlignment="1">
      <alignment horizontal="left"/>
    </xf>
    <xf numFmtId="164" fontId="0" fillId="0" borderId="2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164" fontId="4" fillId="0" borderId="0" xfId="1" applyNumberFormat="1" applyFont="1" applyFill="1"/>
    <xf numFmtId="164" fontId="0" fillId="0" borderId="4" xfId="1" applyNumberFormat="1" applyFont="1" applyFill="1" applyBorder="1"/>
    <xf numFmtId="164" fontId="0" fillId="0" borderId="1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5" fillId="0" borderId="0" xfId="1" applyNumberFormat="1" applyFont="1" applyAlignment="1"/>
    <xf numFmtId="164" fontId="5" fillId="0" borderId="0" xfId="1" applyNumberFormat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opLeftCell="A7" workbookViewId="0">
      <selection activeCell="H23" sqref="H23"/>
    </sheetView>
  </sheetViews>
  <sheetFormatPr baseColWidth="10" defaultColWidth="11.5703125" defaultRowHeight="15" customHeight="1" x14ac:dyDescent="0.25"/>
  <cols>
    <col min="1" max="1" width="65.7109375" style="14" customWidth="1"/>
    <col min="2" max="2" width="23.28515625" style="14" customWidth="1"/>
    <col min="3" max="3" width="15.28515625" style="14" bestFit="1" customWidth="1"/>
    <col min="4" max="4" width="14.85546875" style="14" customWidth="1"/>
    <col min="5" max="5" width="15.28515625" style="14" bestFit="1" customWidth="1"/>
    <col min="6" max="6" width="18" style="14" customWidth="1"/>
    <col min="7" max="16384" width="11.5703125" style="14"/>
  </cols>
  <sheetData>
    <row r="1" spans="1:6" ht="15" customHeight="1" x14ac:dyDescent="0.25">
      <c r="A1" s="31" t="s">
        <v>21</v>
      </c>
      <c r="B1" s="31"/>
      <c r="C1" s="31"/>
      <c r="D1" s="31"/>
      <c r="E1" s="31"/>
      <c r="F1" s="31"/>
    </row>
    <row r="2" spans="1:6" x14ac:dyDescent="0.25">
      <c r="A2" s="3" t="s">
        <v>0</v>
      </c>
      <c r="B2" s="26" t="s">
        <v>23</v>
      </c>
      <c r="C2" s="32"/>
      <c r="D2" s="32"/>
      <c r="E2" s="32"/>
      <c r="F2" s="32"/>
    </row>
    <row r="3" spans="1:6" ht="15" customHeight="1" x14ac:dyDescent="0.25">
      <c r="A3" s="3" t="s">
        <v>1</v>
      </c>
      <c r="B3" s="26" t="s">
        <v>22</v>
      </c>
      <c r="C3" s="32"/>
      <c r="D3" s="32"/>
      <c r="E3" s="32"/>
      <c r="F3" s="32"/>
    </row>
    <row r="4" spans="1:6" ht="15" customHeight="1" x14ac:dyDescent="0.25">
      <c r="A4" s="3" t="s">
        <v>13</v>
      </c>
      <c r="B4" s="32" t="s">
        <v>57</v>
      </c>
      <c r="C4" s="32"/>
      <c r="D4" s="32"/>
      <c r="E4" s="32"/>
      <c r="F4" s="32"/>
    </row>
    <row r="5" spans="1:6" ht="15" customHeight="1" x14ac:dyDescent="0.25">
      <c r="A5" s="3" t="s">
        <v>48</v>
      </c>
      <c r="B5" s="33" t="s">
        <v>51</v>
      </c>
      <c r="C5" s="32"/>
      <c r="D5" s="32"/>
      <c r="E5" s="32"/>
      <c r="F5" s="32"/>
    </row>
    <row r="6" spans="1:6" ht="15" customHeight="1" x14ac:dyDescent="0.25">
      <c r="A6" s="3"/>
      <c r="B6" s="33"/>
      <c r="C6" s="32"/>
      <c r="D6" s="32"/>
      <c r="E6" s="32"/>
      <c r="F6" s="32"/>
    </row>
    <row r="8" spans="1:6" ht="15" customHeight="1" x14ac:dyDescent="0.25">
      <c r="A8" s="31" t="s">
        <v>10</v>
      </c>
      <c r="B8" s="31"/>
      <c r="C8" s="31"/>
      <c r="D8" s="31"/>
      <c r="E8" s="31"/>
      <c r="F8" s="31"/>
    </row>
    <row r="9" spans="1:6" ht="15" customHeight="1" x14ac:dyDescent="0.25">
      <c r="A9" s="31" t="s">
        <v>14</v>
      </c>
      <c r="B9" s="31"/>
      <c r="C9" s="31"/>
      <c r="D9" s="31"/>
      <c r="E9" s="31"/>
      <c r="F9" s="31"/>
    </row>
    <row r="10" spans="1:6" ht="15" customHeight="1" x14ac:dyDescent="0.25">
      <c r="A10" s="27" t="s">
        <v>82</v>
      </c>
      <c r="B10" s="27"/>
      <c r="C10" s="27"/>
      <c r="D10" s="27"/>
      <c r="E10" s="27"/>
      <c r="F10" s="27"/>
    </row>
    <row r="11" spans="1:6" ht="30.75" thickBot="1" x14ac:dyDescent="0.3">
      <c r="A11" s="34" t="s">
        <v>3</v>
      </c>
      <c r="B11" s="34"/>
      <c r="C11" s="34" t="s">
        <v>4</v>
      </c>
      <c r="D11" s="34" t="s">
        <v>5</v>
      </c>
      <c r="E11" s="34" t="s">
        <v>6</v>
      </c>
      <c r="F11" s="34" t="s">
        <v>71</v>
      </c>
    </row>
    <row r="13" spans="1:6" ht="30" x14ac:dyDescent="0.25">
      <c r="A13" s="35" t="s">
        <v>24</v>
      </c>
      <c r="B13" s="11" t="s">
        <v>68</v>
      </c>
      <c r="C13" s="36">
        <v>1365</v>
      </c>
      <c r="D13" s="36">
        <v>2785</v>
      </c>
      <c r="E13" s="36">
        <v>926</v>
      </c>
      <c r="F13" s="36">
        <f>AVERAGE(C13:E13)</f>
        <v>1692</v>
      </c>
    </row>
    <row r="14" spans="1:6" x14ac:dyDescent="0.25">
      <c r="A14" s="35"/>
      <c r="B14" s="11" t="s">
        <v>70</v>
      </c>
      <c r="C14" s="36">
        <v>0</v>
      </c>
      <c r="D14" s="36">
        <v>0</v>
      </c>
      <c r="E14" s="36">
        <v>1043</v>
      </c>
      <c r="F14" s="36">
        <f t="shared" ref="F14:F21" si="0">AVERAGE(C14:E14)</f>
        <v>347.66666666666669</v>
      </c>
    </row>
    <row r="15" spans="1:6" ht="15" customHeight="1" x14ac:dyDescent="0.25">
      <c r="A15" s="35"/>
      <c r="B15" s="11" t="s">
        <v>69</v>
      </c>
      <c r="C15" s="36">
        <v>0</v>
      </c>
      <c r="D15" s="36">
        <v>0</v>
      </c>
      <c r="E15" s="36">
        <v>2263</v>
      </c>
      <c r="F15" s="36">
        <f t="shared" si="0"/>
        <v>754.33333333333337</v>
      </c>
    </row>
    <row r="16" spans="1:6" ht="30" x14ac:dyDescent="0.25">
      <c r="A16" s="35" t="s">
        <v>25</v>
      </c>
      <c r="B16" s="11" t="s">
        <v>68</v>
      </c>
      <c r="C16" s="36">
        <v>522</v>
      </c>
      <c r="D16" s="36">
        <v>1055</v>
      </c>
      <c r="E16" s="36">
        <v>212</v>
      </c>
      <c r="F16" s="36">
        <f t="shared" si="0"/>
        <v>596.33333333333337</v>
      </c>
    </row>
    <row r="17" spans="1:6" ht="15" customHeight="1" x14ac:dyDescent="0.25">
      <c r="A17" s="35"/>
      <c r="B17" s="11" t="s">
        <v>70</v>
      </c>
      <c r="C17" s="36">
        <v>0</v>
      </c>
      <c r="D17" s="36">
        <v>0</v>
      </c>
      <c r="E17" s="36">
        <v>460</v>
      </c>
      <c r="F17" s="36">
        <f t="shared" si="0"/>
        <v>153.33333333333334</v>
      </c>
    </row>
    <row r="18" spans="1:6" ht="15" customHeight="1" x14ac:dyDescent="0.25">
      <c r="A18" s="35"/>
      <c r="B18" s="11" t="s">
        <v>69</v>
      </c>
      <c r="C18" s="36">
        <v>0</v>
      </c>
      <c r="D18" s="36">
        <v>0</v>
      </c>
      <c r="E18" s="36">
        <v>891</v>
      </c>
      <c r="F18" s="36">
        <f t="shared" si="0"/>
        <v>297</v>
      </c>
    </row>
    <row r="19" spans="1:6" ht="30" x14ac:dyDescent="0.25">
      <c r="A19" s="35" t="s">
        <v>72</v>
      </c>
      <c r="B19" s="11" t="s">
        <v>68</v>
      </c>
      <c r="C19" s="36">
        <v>593</v>
      </c>
      <c r="D19" s="36">
        <v>1184</v>
      </c>
      <c r="E19" s="36">
        <v>1562</v>
      </c>
      <c r="F19" s="36">
        <f t="shared" si="0"/>
        <v>1113</v>
      </c>
    </row>
    <row r="20" spans="1:6" ht="15" customHeight="1" x14ac:dyDescent="0.25">
      <c r="B20" s="11" t="s">
        <v>70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5">
      <c r="B21" s="11" t="s">
        <v>69</v>
      </c>
      <c r="C21" s="36">
        <v>0</v>
      </c>
      <c r="D21" s="36">
        <v>0</v>
      </c>
      <c r="E21" s="36">
        <v>214</v>
      </c>
      <c r="F21" s="36">
        <f t="shared" si="0"/>
        <v>71.333333333333329</v>
      </c>
    </row>
    <row r="22" spans="1:6" ht="15" customHeight="1" x14ac:dyDescent="0.25">
      <c r="C22" s="37"/>
      <c r="D22" s="37"/>
      <c r="E22" s="37"/>
      <c r="F22" s="37"/>
    </row>
    <row r="23" spans="1:6" ht="15" customHeight="1" thickBot="1" x14ac:dyDescent="0.3">
      <c r="A23" s="38" t="s">
        <v>15</v>
      </c>
      <c r="B23" s="38" t="s">
        <v>55</v>
      </c>
      <c r="C23" s="39">
        <f>+C14+C15+C17+C18+C20+C21</f>
        <v>0</v>
      </c>
      <c r="D23" s="39">
        <f t="shared" ref="D23:F23" si="1">+D14+D15+D17+D18+D20+D21</f>
        <v>0</v>
      </c>
      <c r="E23" s="39">
        <f t="shared" si="1"/>
        <v>4871</v>
      </c>
      <c r="F23" s="39">
        <f t="shared" si="1"/>
        <v>1623.6666666666665</v>
      </c>
    </row>
    <row r="24" spans="1:6" ht="15" customHeight="1" thickTop="1" x14ac:dyDescent="0.25">
      <c r="A24" s="14" t="s">
        <v>67</v>
      </c>
      <c r="B24" s="11"/>
      <c r="C24" s="11"/>
      <c r="D24" s="11"/>
      <c r="E24" s="11"/>
      <c r="F24" s="11"/>
    </row>
    <row r="25" spans="1:6" ht="15" customHeight="1" x14ac:dyDescent="0.25">
      <c r="A25" s="14" t="s">
        <v>73</v>
      </c>
    </row>
    <row r="26" spans="1:6" ht="15" customHeight="1" x14ac:dyDescent="0.25">
      <c r="A26" s="11" t="s">
        <v>83</v>
      </c>
    </row>
    <row r="27" spans="1:6" ht="33" customHeight="1" x14ac:dyDescent="0.25">
      <c r="A27" s="25" t="s">
        <v>74</v>
      </c>
      <c r="B27" s="25"/>
      <c r="C27" s="25"/>
      <c r="D27" s="25"/>
      <c r="E27" s="25"/>
      <c r="F27" s="25"/>
    </row>
    <row r="30" spans="1:6" ht="15" customHeight="1" x14ac:dyDescent="0.25">
      <c r="A30" s="28" t="s">
        <v>16</v>
      </c>
      <c r="B30" s="28"/>
      <c r="C30" s="28"/>
      <c r="D30" s="28"/>
      <c r="E30" s="28"/>
    </row>
    <row r="31" spans="1:6" ht="15" customHeight="1" x14ac:dyDescent="0.25">
      <c r="A31" s="31" t="s">
        <v>31</v>
      </c>
      <c r="B31" s="31"/>
      <c r="C31" s="31"/>
      <c r="D31" s="31"/>
      <c r="E31" s="31"/>
    </row>
    <row r="32" spans="1:6" ht="15" customHeight="1" x14ac:dyDescent="0.25">
      <c r="A32" s="27" t="s">
        <v>56</v>
      </c>
      <c r="B32" s="27"/>
      <c r="C32" s="27"/>
      <c r="D32" s="27"/>
      <c r="E32" s="27"/>
    </row>
    <row r="33" spans="1:6" ht="15" customHeight="1" thickBot="1" x14ac:dyDescent="0.3">
      <c r="A33" s="34" t="s">
        <v>3</v>
      </c>
      <c r="B33" s="34"/>
      <c r="C33" s="34" t="s">
        <v>4</v>
      </c>
      <c r="D33" s="34" t="s">
        <v>5</v>
      </c>
      <c r="E33" s="34" t="s">
        <v>6</v>
      </c>
      <c r="F33" s="34" t="s">
        <v>7</v>
      </c>
    </row>
    <row r="34" spans="1:6" ht="15" customHeight="1" x14ac:dyDescent="0.25">
      <c r="C34" s="40"/>
      <c r="D34" s="40"/>
      <c r="E34" s="40"/>
      <c r="F34" s="40"/>
    </row>
    <row r="35" spans="1:6" ht="15" customHeight="1" x14ac:dyDescent="0.25">
      <c r="A35" s="35" t="s">
        <v>24</v>
      </c>
      <c r="B35" s="41" t="s">
        <v>65</v>
      </c>
      <c r="C35" s="42">
        <v>0</v>
      </c>
      <c r="D35" s="42">
        <v>0</v>
      </c>
      <c r="E35" s="42">
        <v>67606617</v>
      </c>
      <c r="F35" s="42">
        <f t="shared" ref="F35:F40" si="2">SUM(C35:E35)</f>
        <v>67606617</v>
      </c>
    </row>
    <row r="36" spans="1:6" ht="15" customHeight="1" x14ac:dyDescent="0.25">
      <c r="A36" s="35"/>
      <c r="B36" s="41" t="s">
        <v>64</v>
      </c>
      <c r="C36" s="42">
        <v>0</v>
      </c>
      <c r="D36" s="42">
        <v>0</v>
      </c>
      <c r="E36" s="42">
        <v>147200905.06999999</v>
      </c>
      <c r="F36" s="42">
        <f t="shared" si="2"/>
        <v>147200905.06999999</v>
      </c>
    </row>
    <row r="37" spans="1:6" ht="15" customHeight="1" x14ac:dyDescent="0.25">
      <c r="A37" s="35" t="s">
        <v>25</v>
      </c>
      <c r="B37" s="41" t="s">
        <v>65</v>
      </c>
      <c r="C37" s="42">
        <v>0</v>
      </c>
      <c r="D37" s="42">
        <v>0</v>
      </c>
      <c r="E37" s="42">
        <v>11885701.289999999</v>
      </c>
      <c r="F37" s="42">
        <f t="shared" si="2"/>
        <v>11885701.289999999</v>
      </c>
    </row>
    <row r="38" spans="1:6" ht="15" customHeight="1" x14ac:dyDescent="0.25">
      <c r="A38" s="35"/>
      <c r="B38" s="41" t="s">
        <v>64</v>
      </c>
      <c r="C38" s="42">
        <v>0</v>
      </c>
      <c r="D38" s="42">
        <v>0</v>
      </c>
      <c r="E38" s="42">
        <v>23248781.07</v>
      </c>
      <c r="F38" s="42">
        <f t="shared" si="2"/>
        <v>23248781.07</v>
      </c>
    </row>
    <row r="39" spans="1:6" ht="15" customHeight="1" x14ac:dyDescent="0.25">
      <c r="A39" s="35" t="s">
        <v>72</v>
      </c>
      <c r="B39" s="14" t="s">
        <v>65</v>
      </c>
      <c r="C39" s="43">
        <v>0</v>
      </c>
      <c r="D39" s="43">
        <v>0</v>
      </c>
      <c r="E39" s="43">
        <v>0</v>
      </c>
      <c r="F39" s="42">
        <f t="shared" si="2"/>
        <v>0</v>
      </c>
    </row>
    <row r="40" spans="1:6" ht="15" customHeight="1" x14ac:dyDescent="0.25">
      <c r="A40" s="35"/>
      <c r="B40" s="14" t="s">
        <v>64</v>
      </c>
      <c r="C40" s="43">
        <v>0</v>
      </c>
      <c r="D40" s="43">
        <v>0</v>
      </c>
      <c r="E40" s="43">
        <v>24120427.18</v>
      </c>
      <c r="F40" s="42">
        <f t="shared" si="2"/>
        <v>24120427.18</v>
      </c>
    </row>
    <row r="41" spans="1:6" ht="15" customHeight="1" x14ac:dyDescent="0.25">
      <c r="C41" s="40"/>
      <c r="D41" s="40"/>
      <c r="E41" s="40"/>
      <c r="F41" s="40"/>
    </row>
    <row r="42" spans="1:6" ht="15" customHeight="1" thickBot="1" x14ac:dyDescent="0.3">
      <c r="A42" s="38" t="s">
        <v>15</v>
      </c>
      <c r="B42" s="38"/>
      <c r="C42" s="44">
        <f>SUM(C35:C40)</f>
        <v>0</v>
      </c>
      <c r="D42" s="44">
        <f>SUM(D35:D40)</f>
        <v>0</v>
      </c>
      <c r="E42" s="44">
        <f>SUM(E35:E40)</f>
        <v>274062431.60999995</v>
      </c>
      <c r="F42" s="44">
        <f>SUM(F35:F40)</f>
        <v>274062431.60999995</v>
      </c>
    </row>
    <row r="43" spans="1:6" ht="15" customHeight="1" thickTop="1" x14ac:dyDescent="0.25">
      <c r="A43" s="11" t="s">
        <v>83</v>
      </c>
    </row>
    <row r="44" spans="1:6" ht="15" customHeight="1" x14ac:dyDescent="0.25">
      <c r="A44" s="14" t="s">
        <v>67</v>
      </c>
    </row>
    <row r="46" spans="1:6" ht="15" customHeight="1" x14ac:dyDescent="0.25">
      <c r="A46" s="45"/>
    </row>
    <row r="47" spans="1:6" ht="15" customHeight="1" x14ac:dyDescent="0.25">
      <c r="A47" s="31" t="s">
        <v>17</v>
      </c>
      <c r="B47" s="31"/>
      <c r="C47" s="31"/>
      <c r="D47" s="31"/>
      <c r="E47" s="31"/>
    </row>
    <row r="48" spans="1:6" ht="15" customHeight="1" x14ac:dyDescent="0.25">
      <c r="A48" s="31" t="s">
        <v>32</v>
      </c>
      <c r="B48" s="31"/>
      <c r="C48" s="31"/>
      <c r="D48" s="31"/>
      <c r="E48" s="31"/>
    </row>
    <row r="49" spans="1:5" ht="15" customHeight="1" x14ac:dyDescent="0.25">
      <c r="A49" s="27" t="s">
        <v>56</v>
      </c>
      <c r="B49" s="27"/>
      <c r="C49" s="27"/>
      <c r="D49" s="27"/>
      <c r="E49" s="27"/>
    </row>
    <row r="50" spans="1:5" ht="15" customHeight="1" thickBot="1" x14ac:dyDescent="0.3">
      <c r="A50" s="34" t="s">
        <v>11</v>
      </c>
      <c r="B50" s="46" t="s">
        <v>4</v>
      </c>
      <c r="C50" s="46" t="s">
        <v>5</v>
      </c>
      <c r="D50" s="46" t="s">
        <v>6</v>
      </c>
      <c r="E50" s="46" t="s">
        <v>7</v>
      </c>
    </row>
    <row r="51" spans="1:5" ht="15" customHeight="1" x14ac:dyDescent="0.25">
      <c r="B51" s="37"/>
      <c r="C51" s="37"/>
      <c r="D51" s="37"/>
      <c r="E51" s="37"/>
    </row>
    <row r="52" spans="1:5" ht="15" customHeight="1" x14ac:dyDescent="0.25">
      <c r="A52" s="14" t="s">
        <v>26</v>
      </c>
      <c r="B52" s="37">
        <f>SUM(C35:C38)</f>
        <v>0</v>
      </c>
      <c r="C52" s="37">
        <f>SUM(D35:D38)</f>
        <v>0</v>
      </c>
      <c r="D52" s="37">
        <f>SUM(E35:E38)</f>
        <v>249942004.42999998</v>
      </c>
      <c r="E52" s="37">
        <f>SUM(B52:D52)</f>
        <v>249942004.42999998</v>
      </c>
    </row>
    <row r="53" spans="1:5" ht="15" customHeight="1" x14ac:dyDescent="0.25">
      <c r="A53" s="14" t="s">
        <v>43</v>
      </c>
      <c r="B53" s="37">
        <f>SUM(C39:C40)</f>
        <v>0</v>
      </c>
      <c r="C53" s="37">
        <f>SUM(D39:D40)</f>
        <v>0</v>
      </c>
      <c r="D53" s="37">
        <f>SUM(E39:E40)</f>
        <v>24120427.18</v>
      </c>
      <c r="E53" s="37">
        <f>SUM(B53:D53)</f>
        <v>24120427.18</v>
      </c>
    </row>
    <row r="54" spans="1:5" ht="15" customHeight="1" x14ac:dyDescent="0.25">
      <c r="A54" s="14" t="s">
        <v>12</v>
      </c>
      <c r="B54" s="37"/>
      <c r="C54" s="37"/>
      <c r="D54" s="37"/>
      <c r="E54" s="37">
        <f>SUM(B54:D54)</f>
        <v>0</v>
      </c>
    </row>
    <row r="55" spans="1:5" ht="15" customHeight="1" x14ac:dyDescent="0.25">
      <c r="A55" s="14" t="s">
        <v>8</v>
      </c>
      <c r="B55" s="37"/>
      <c r="C55" s="37"/>
      <c r="D55" s="37"/>
      <c r="E55" s="37">
        <f>SUM(B55:D55)</f>
        <v>0</v>
      </c>
    </row>
    <row r="56" spans="1:5" ht="15" customHeight="1" x14ac:dyDescent="0.25">
      <c r="A56" s="14" t="s">
        <v>9</v>
      </c>
      <c r="B56" s="37"/>
      <c r="C56" s="37"/>
      <c r="D56" s="37"/>
      <c r="E56" s="37">
        <f>SUM(B56:D56)</f>
        <v>0</v>
      </c>
    </row>
    <row r="57" spans="1:5" ht="15" customHeight="1" thickBot="1" x14ac:dyDescent="0.3">
      <c r="A57" s="38" t="s">
        <v>15</v>
      </c>
      <c r="B57" s="39">
        <f>SUM(B52:B56)</f>
        <v>0</v>
      </c>
      <c r="C57" s="39">
        <f>SUM(C52:C56)</f>
        <v>0</v>
      </c>
      <c r="D57" s="39">
        <f>SUM(D52:D56)</f>
        <v>274062431.60999995</v>
      </c>
      <c r="E57" s="39">
        <f>SUM(E52:E56)</f>
        <v>274062431.60999995</v>
      </c>
    </row>
    <row r="58" spans="1:5" ht="15" customHeight="1" thickTop="1" x14ac:dyDescent="0.25">
      <c r="A58" s="14" t="s">
        <v>67</v>
      </c>
    </row>
    <row r="61" spans="1:5" ht="15" customHeight="1" x14ac:dyDescent="0.25">
      <c r="A61" s="31" t="s">
        <v>44</v>
      </c>
      <c r="B61" s="31"/>
      <c r="C61" s="31"/>
      <c r="D61" s="31"/>
      <c r="E61" s="31"/>
    </row>
    <row r="62" spans="1:5" ht="15" customHeight="1" x14ac:dyDescent="0.25">
      <c r="A62" s="31" t="s">
        <v>18</v>
      </c>
      <c r="B62" s="31"/>
      <c r="C62" s="31"/>
      <c r="D62" s="31"/>
      <c r="E62" s="31"/>
    </row>
    <row r="63" spans="1:5" ht="15" customHeight="1" x14ac:dyDescent="0.25">
      <c r="A63" s="27" t="s">
        <v>56</v>
      </c>
      <c r="B63" s="27"/>
      <c r="C63" s="27"/>
      <c r="D63" s="27"/>
      <c r="E63" s="27"/>
    </row>
    <row r="64" spans="1:5" ht="15" customHeight="1" thickBot="1" x14ac:dyDescent="0.3">
      <c r="A64" s="34" t="s">
        <v>11</v>
      </c>
      <c r="B64" s="34" t="s">
        <v>4</v>
      </c>
      <c r="C64" s="34" t="s">
        <v>5</v>
      </c>
      <c r="D64" s="34" t="s">
        <v>6</v>
      </c>
      <c r="E64" s="34" t="s">
        <v>7</v>
      </c>
    </row>
    <row r="65" spans="1:6" ht="15" customHeight="1" x14ac:dyDescent="0.25">
      <c r="B65" s="37"/>
      <c r="C65" s="37"/>
      <c r="D65" s="37"/>
      <c r="E65" s="37"/>
    </row>
    <row r="66" spans="1:6" ht="15" customHeight="1" x14ac:dyDescent="0.25">
      <c r="A66" s="14" t="s">
        <v>75</v>
      </c>
      <c r="B66" s="37">
        <v>0</v>
      </c>
      <c r="C66" s="37">
        <f>+B70</f>
        <v>0</v>
      </c>
      <c r="D66" s="37">
        <f>+C70</f>
        <v>364228186</v>
      </c>
      <c r="E66" s="37">
        <f>+B66</f>
        <v>0</v>
      </c>
    </row>
    <row r="67" spans="1:6" ht="15" customHeight="1" x14ac:dyDescent="0.25">
      <c r="A67" s="14" t="s">
        <v>19</v>
      </c>
      <c r="B67" s="37">
        <v>0</v>
      </c>
      <c r="C67" s="37">
        <v>364228186</v>
      </c>
      <c r="D67" s="37">
        <v>0</v>
      </c>
      <c r="E67" s="37">
        <f>SUM(B67:D67)</f>
        <v>364228186</v>
      </c>
    </row>
    <row r="68" spans="1:6" ht="15" customHeight="1" x14ac:dyDescent="0.25">
      <c r="A68" s="14" t="s">
        <v>76</v>
      </c>
      <c r="B68" s="37">
        <f>SUM(B66:B67)</f>
        <v>0</v>
      </c>
      <c r="C68" s="37">
        <f>+C66+C67</f>
        <v>364228186</v>
      </c>
      <c r="D68" s="37">
        <f>SUM(D66:D67)</f>
        <v>364228186</v>
      </c>
      <c r="E68" s="37">
        <f>+E66+E67</f>
        <v>364228186</v>
      </c>
    </row>
    <row r="69" spans="1:6" ht="15" customHeight="1" x14ac:dyDescent="0.25">
      <c r="A69" s="14" t="s">
        <v>20</v>
      </c>
      <c r="B69" s="37">
        <v>0</v>
      </c>
      <c r="C69" s="37">
        <v>0</v>
      </c>
      <c r="D69" s="37">
        <f>+SUM(E35:E38)</f>
        <v>249942004.42999998</v>
      </c>
      <c r="E69" s="37">
        <f>SUM(B69:D69)</f>
        <v>249942004.42999998</v>
      </c>
      <c r="F69" s="47"/>
    </row>
    <row r="70" spans="1:6" ht="15" customHeight="1" x14ac:dyDescent="0.25">
      <c r="A70" s="11" t="s">
        <v>77</v>
      </c>
      <c r="B70" s="36">
        <f>+B68-B69</f>
        <v>0</v>
      </c>
      <c r="C70" s="36">
        <f>+C68-C69</f>
        <v>364228186</v>
      </c>
      <c r="D70" s="36">
        <f>+D68-D69</f>
        <v>114286181.57000002</v>
      </c>
      <c r="E70" s="36">
        <f>+E68-E69</f>
        <v>114286181.57000002</v>
      </c>
    </row>
    <row r="71" spans="1:6" ht="15" customHeight="1" thickBot="1" x14ac:dyDescent="0.3">
      <c r="A71" s="38"/>
      <c r="B71" s="39"/>
      <c r="C71" s="39"/>
      <c r="D71" s="39"/>
      <c r="E71" s="39"/>
    </row>
    <row r="72" spans="1:6" ht="15" customHeight="1" thickTop="1" x14ac:dyDescent="0.25">
      <c r="A72" s="11" t="s">
        <v>67</v>
      </c>
      <c r="B72" s="36"/>
      <c r="C72" s="36"/>
      <c r="D72" s="36"/>
      <c r="E72" s="36"/>
    </row>
    <row r="73" spans="1:6" ht="15" customHeight="1" x14ac:dyDescent="0.25">
      <c r="B73" s="11"/>
      <c r="C73" s="11"/>
      <c r="D73" s="11"/>
      <c r="E73" s="11"/>
    </row>
    <row r="75" spans="1:6" ht="15" customHeight="1" x14ac:dyDescent="0.25">
      <c r="A75" s="31" t="s">
        <v>45</v>
      </c>
      <c r="B75" s="31"/>
      <c r="C75" s="31"/>
      <c r="D75" s="31"/>
      <c r="E75" s="31"/>
      <c r="F75" s="48" t="s">
        <v>62</v>
      </c>
    </row>
    <row r="76" spans="1:6" ht="15" customHeight="1" x14ac:dyDescent="0.25">
      <c r="A76" s="31" t="s">
        <v>50</v>
      </c>
      <c r="B76" s="31"/>
      <c r="C76" s="31"/>
      <c r="D76" s="31"/>
      <c r="E76" s="31"/>
      <c r="F76" s="48">
        <f>E67+E81</f>
        <v>577028887</v>
      </c>
    </row>
    <row r="77" spans="1:6" ht="15" customHeight="1" x14ac:dyDescent="0.25">
      <c r="A77" s="27" t="s">
        <v>56</v>
      </c>
      <c r="B77" s="27"/>
      <c r="C77" s="27"/>
      <c r="D77" s="27"/>
      <c r="E77" s="27"/>
    </row>
    <row r="78" spans="1:6" ht="15" customHeight="1" thickBot="1" x14ac:dyDescent="0.3">
      <c r="A78" s="34" t="s">
        <v>11</v>
      </c>
      <c r="B78" s="34" t="s">
        <v>4</v>
      </c>
      <c r="C78" s="34" t="s">
        <v>5</v>
      </c>
      <c r="D78" s="34" t="s">
        <v>6</v>
      </c>
      <c r="E78" s="34" t="s">
        <v>7</v>
      </c>
    </row>
    <row r="79" spans="1:6" ht="15" customHeight="1" x14ac:dyDescent="0.25">
      <c r="B79" s="37"/>
      <c r="C79" s="37"/>
      <c r="D79" s="37"/>
      <c r="E79" s="37"/>
    </row>
    <row r="80" spans="1:6" ht="15" customHeight="1" x14ac:dyDescent="0.25">
      <c r="A80" s="14" t="s">
        <v>78</v>
      </c>
      <c r="B80" s="37">
        <v>0</v>
      </c>
      <c r="C80" s="37">
        <f>+B84</f>
        <v>0</v>
      </c>
      <c r="D80" s="37">
        <f>+C84</f>
        <v>212800701</v>
      </c>
      <c r="E80" s="37">
        <f>+B80</f>
        <v>0</v>
      </c>
    </row>
    <row r="81" spans="1:6" ht="15" customHeight="1" x14ac:dyDescent="0.25">
      <c r="A81" s="14" t="s">
        <v>19</v>
      </c>
      <c r="B81" s="2">
        <v>0</v>
      </c>
      <c r="C81" s="2">
        <v>212800701</v>
      </c>
      <c r="D81" s="2">
        <v>0</v>
      </c>
      <c r="E81" s="37">
        <f>SUM(B81:D81)</f>
        <v>212800701</v>
      </c>
    </row>
    <row r="82" spans="1:6" ht="15" customHeight="1" x14ac:dyDescent="0.25">
      <c r="A82" s="14" t="s">
        <v>76</v>
      </c>
      <c r="B82" s="37">
        <f>SUM(B80:B81)</f>
        <v>0</v>
      </c>
      <c r="C82" s="37">
        <f>SUM(C80:C81)</f>
        <v>212800701</v>
      </c>
      <c r="D82" s="37">
        <f>SUM(D80:D81)</f>
        <v>212800701</v>
      </c>
      <c r="E82" s="37">
        <f>+E80+E81</f>
        <v>212800701</v>
      </c>
    </row>
    <row r="83" spans="1:6" ht="15" customHeight="1" x14ac:dyDescent="0.25">
      <c r="A83" s="14" t="s">
        <v>20</v>
      </c>
      <c r="B83" s="37">
        <v>0</v>
      </c>
      <c r="C83" s="37">
        <f>+D39+D40</f>
        <v>0</v>
      </c>
      <c r="D83" s="37">
        <f>+E39+E40</f>
        <v>24120427.18</v>
      </c>
      <c r="E83" s="37">
        <f>SUM(B83:D83)</f>
        <v>24120427.18</v>
      </c>
      <c r="F83" s="47"/>
    </row>
    <row r="84" spans="1:6" ht="15" customHeight="1" x14ac:dyDescent="0.25">
      <c r="A84" s="11" t="s">
        <v>77</v>
      </c>
      <c r="B84" s="11">
        <f>+B82-B83</f>
        <v>0</v>
      </c>
      <c r="C84" s="11">
        <f>+C82-C83</f>
        <v>212800701</v>
      </c>
      <c r="D84" s="11">
        <f>+D82-D83</f>
        <v>188680273.81999999</v>
      </c>
      <c r="E84" s="11">
        <f>+E82-E83</f>
        <v>188680273.81999999</v>
      </c>
    </row>
    <row r="85" spans="1:6" ht="15" customHeight="1" thickBot="1" x14ac:dyDescent="0.3">
      <c r="A85" s="38"/>
      <c r="B85" s="38"/>
      <c r="C85" s="38"/>
      <c r="D85" s="38"/>
      <c r="E85" s="38"/>
    </row>
    <row r="86" spans="1:6" ht="15" customHeight="1" thickTop="1" x14ac:dyDescent="0.25">
      <c r="A86" s="11" t="s">
        <v>67</v>
      </c>
      <c r="B86" s="11"/>
      <c r="C86" s="11"/>
      <c r="D86" s="11"/>
      <c r="E86" s="11"/>
    </row>
    <row r="87" spans="1:6" ht="15" customHeight="1" x14ac:dyDescent="0.25">
      <c r="B87" s="11"/>
      <c r="C87" s="11"/>
      <c r="D87" s="11"/>
      <c r="E87" s="11"/>
    </row>
    <row r="88" spans="1:6" ht="15" customHeight="1" x14ac:dyDescent="0.25">
      <c r="B88" s="11"/>
      <c r="C88" s="11"/>
      <c r="D88" s="11"/>
      <c r="E88" s="11"/>
    </row>
  </sheetData>
  <mergeCells count="17">
    <mergeCell ref="A1:F1"/>
    <mergeCell ref="A8:F8"/>
    <mergeCell ref="A9:F9"/>
    <mergeCell ref="A10:F10"/>
    <mergeCell ref="A30:E30"/>
    <mergeCell ref="A31:E31"/>
    <mergeCell ref="A27:F27"/>
    <mergeCell ref="A32:E32"/>
    <mergeCell ref="A49:E49"/>
    <mergeCell ref="A63:E63"/>
    <mergeCell ref="A77:E77"/>
    <mergeCell ref="A47:E47"/>
    <mergeCell ref="A48:E48"/>
    <mergeCell ref="A61:E61"/>
    <mergeCell ref="A62:E62"/>
    <mergeCell ref="A75:E75"/>
    <mergeCell ref="A76:E76"/>
  </mergeCells>
  <printOptions horizontalCentered="1" verticalCentered="1"/>
  <pageMargins left="0.70866141732283472" right="1.18" top="0.3" bottom="0.2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G16" sqref="G16"/>
    </sheetView>
  </sheetViews>
  <sheetFormatPr baseColWidth="10" defaultColWidth="11.5703125" defaultRowHeight="15" customHeight="1" x14ac:dyDescent="0.25"/>
  <cols>
    <col min="1" max="1" width="65.7109375" style="7" customWidth="1"/>
    <col min="2" max="2" width="23.28515625" style="7" customWidth="1"/>
    <col min="3" max="3" width="15.140625" style="7" bestFit="1" customWidth="1"/>
    <col min="4" max="5" width="15.42578125" style="7" bestFit="1" customWidth="1"/>
    <col min="6" max="6" width="18" style="7" customWidth="1"/>
    <col min="7" max="8" width="15.140625" style="7" bestFit="1" customWidth="1"/>
    <col min="9" max="16384" width="11.5703125" style="7"/>
  </cols>
  <sheetData>
    <row r="1" spans="1:6" ht="15" customHeight="1" x14ac:dyDescent="0.25">
      <c r="A1" s="24" t="s">
        <v>21</v>
      </c>
      <c r="B1" s="24"/>
      <c r="C1" s="24"/>
      <c r="D1" s="24"/>
      <c r="E1" s="24"/>
      <c r="F1" s="24"/>
    </row>
    <row r="2" spans="1:6" ht="15" customHeight="1" x14ac:dyDescent="0.25">
      <c r="A2" s="3" t="s">
        <v>0</v>
      </c>
      <c r="B2" s="26" t="s">
        <v>23</v>
      </c>
      <c r="C2" s="51"/>
      <c r="D2" s="51"/>
      <c r="E2" s="51"/>
      <c r="F2" s="51"/>
    </row>
    <row r="3" spans="1:6" ht="15" customHeight="1" x14ac:dyDescent="0.25">
      <c r="A3" s="3" t="s">
        <v>1</v>
      </c>
      <c r="B3" s="26" t="s">
        <v>22</v>
      </c>
      <c r="C3" s="51"/>
      <c r="D3" s="51"/>
      <c r="E3" s="51"/>
      <c r="F3" s="51"/>
    </row>
    <row r="4" spans="1:6" ht="15" customHeight="1" x14ac:dyDescent="0.25">
      <c r="A4" s="3" t="s">
        <v>13</v>
      </c>
      <c r="B4" s="51" t="s">
        <v>57</v>
      </c>
      <c r="C4" s="51"/>
      <c r="D4" s="51"/>
      <c r="E4" s="51"/>
      <c r="F4" s="51"/>
    </row>
    <row r="5" spans="1:6" ht="15" customHeight="1" x14ac:dyDescent="0.25">
      <c r="A5" s="3" t="s">
        <v>48</v>
      </c>
      <c r="B5" s="33" t="s">
        <v>52</v>
      </c>
      <c r="C5" s="51"/>
      <c r="D5" s="51"/>
      <c r="E5" s="51"/>
      <c r="F5" s="51"/>
    </row>
    <row r="6" spans="1:6" ht="15" customHeight="1" x14ac:dyDescent="0.25">
      <c r="A6" s="3"/>
      <c r="B6" s="33"/>
      <c r="C6" s="51"/>
      <c r="D6" s="51"/>
      <c r="E6" s="51"/>
      <c r="F6" s="51"/>
    </row>
    <row r="8" spans="1:6" ht="15" customHeight="1" x14ac:dyDescent="0.25">
      <c r="A8" s="24" t="s">
        <v>10</v>
      </c>
      <c r="B8" s="24"/>
      <c r="C8" s="24"/>
      <c r="D8" s="24"/>
      <c r="E8" s="24"/>
      <c r="F8" s="24"/>
    </row>
    <row r="9" spans="1:6" ht="15" customHeight="1" x14ac:dyDescent="0.25">
      <c r="A9" s="24" t="s">
        <v>14</v>
      </c>
      <c r="B9" s="24"/>
      <c r="C9" s="24"/>
      <c r="D9" s="24"/>
      <c r="E9" s="24"/>
      <c r="F9" s="24"/>
    </row>
    <row r="10" spans="1:6" ht="15" customHeight="1" x14ac:dyDescent="0.25">
      <c r="A10" s="27" t="s">
        <v>82</v>
      </c>
      <c r="B10" s="27"/>
      <c r="C10" s="27"/>
      <c r="D10" s="27"/>
      <c r="E10" s="27"/>
      <c r="F10" s="27"/>
    </row>
    <row r="11" spans="1:6" ht="30.75" thickBot="1" x14ac:dyDescent="0.3">
      <c r="A11" s="8" t="s">
        <v>3</v>
      </c>
      <c r="B11" s="8"/>
      <c r="C11" s="57" t="s">
        <v>27</v>
      </c>
      <c r="D11" s="57" t="s">
        <v>28</v>
      </c>
      <c r="E11" s="57" t="s">
        <v>29</v>
      </c>
      <c r="F11" s="34" t="s">
        <v>71</v>
      </c>
    </row>
    <row r="12" spans="1:6" ht="15" customHeight="1" x14ac:dyDescent="0.25">
      <c r="C12" s="49"/>
      <c r="D12" s="49"/>
      <c r="E12" s="49"/>
      <c r="F12" s="49"/>
    </row>
    <row r="13" spans="1:6" ht="30" x14ac:dyDescent="0.25">
      <c r="A13" s="52" t="s">
        <v>24</v>
      </c>
      <c r="B13" s="11" t="s">
        <v>68</v>
      </c>
      <c r="C13" s="37">
        <v>1003</v>
      </c>
      <c r="D13" s="37">
        <v>343</v>
      </c>
      <c r="E13" s="37">
        <v>378</v>
      </c>
      <c r="F13" s="37">
        <f>AVERAGE(C13:E13)</f>
        <v>574.66666666666663</v>
      </c>
    </row>
    <row r="14" spans="1:6" ht="15" customHeight="1" x14ac:dyDescent="0.25">
      <c r="A14" s="52"/>
      <c r="B14" s="11" t="s">
        <v>70</v>
      </c>
      <c r="C14" s="37">
        <v>1064</v>
      </c>
      <c r="D14" s="37">
        <v>1279</v>
      </c>
      <c r="E14" s="37">
        <v>1101</v>
      </c>
      <c r="F14" s="37">
        <f t="shared" ref="F14:F21" si="0">AVERAGE(C14:E14)</f>
        <v>1148</v>
      </c>
    </row>
    <row r="15" spans="1:6" ht="15" customHeight="1" x14ac:dyDescent="0.25">
      <c r="A15" s="52"/>
      <c r="B15" s="11" t="s">
        <v>69</v>
      </c>
      <c r="C15" s="37">
        <v>317</v>
      </c>
      <c r="D15" s="37">
        <v>838</v>
      </c>
      <c r="E15" s="37">
        <v>302</v>
      </c>
      <c r="F15" s="37">
        <f t="shared" si="0"/>
        <v>485.66666666666669</v>
      </c>
    </row>
    <row r="16" spans="1:6" ht="30" x14ac:dyDescent="0.25">
      <c r="A16" s="52" t="s">
        <v>25</v>
      </c>
      <c r="B16" s="11" t="s">
        <v>68</v>
      </c>
      <c r="C16" s="37">
        <v>163</v>
      </c>
      <c r="D16" s="37">
        <v>176</v>
      </c>
      <c r="E16" s="37">
        <v>211</v>
      </c>
      <c r="F16" s="37">
        <f t="shared" si="0"/>
        <v>183.33333333333334</v>
      </c>
    </row>
    <row r="17" spans="1:6" ht="15" customHeight="1" x14ac:dyDescent="0.25">
      <c r="A17" s="52"/>
      <c r="B17" s="11" t="s">
        <v>70</v>
      </c>
      <c r="C17" s="37">
        <v>499</v>
      </c>
      <c r="D17" s="37">
        <v>503</v>
      </c>
      <c r="E17" s="37">
        <v>479</v>
      </c>
      <c r="F17" s="37">
        <f t="shared" si="0"/>
        <v>493.66666666666669</v>
      </c>
    </row>
    <row r="18" spans="1:6" ht="15" customHeight="1" x14ac:dyDescent="0.25">
      <c r="A18" s="52"/>
      <c r="B18" s="11" t="s">
        <v>69</v>
      </c>
      <c r="C18" s="37">
        <v>143</v>
      </c>
      <c r="D18" s="37">
        <v>76</v>
      </c>
      <c r="E18" s="37">
        <v>84</v>
      </c>
      <c r="F18" s="37">
        <f t="shared" si="0"/>
        <v>101</v>
      </c>
    </row>
    <row r="19" spans="1:6" ht="30" x14ac:dyDescent="0.25">
      <c r="A19" s="52" t="s">
        <v>72</v>
      </c>
      <c r="B19" s="11" t="s">
        <v>68</v>
      </c>
      <c r="C19" s="37">
        <v>1289</v>
      </c>
      <c r="D19" s="37">
        <v>1390</v>
      </c>
      <c r="E19" s="37">
        <v>1328</v>
      </c>
      <c r="F19" s="37">
        <f t="shared" si="0"/>
        <v>1335.6666666666667</v>
      </c>
    </row>
    <row r="20" spans="1:6" ht="15" customHeight="1" x14ac:dyDescent="0.25">
      <c r="B20" s="11" t="s">
        <v>70</v>
      </c>
      <c r="C20" s="37">
        <v>251</v>
      </c>
      <c r="D20" s="37">
        <v>279</v>
      </c>
      <c r="E20" s="37">
        <v>354</v>
      </c>
      <c r="F20" s="37">
        <f t="shared" si="0"/>
        <v>294.66666666666669</v>
      </c>
    </row>
    <row r="21" spans="1:6" ht="15" customHeight="1" x14ac:dyDescent="0.25">
      <c r="B21" s="11" t="s">
        <v>69</v>
      </c>
      <c r="C21" s="37">
        <v>614</v>
      </c>
      <c r="D21" s="37">
        <v>212</v>
      </c>
      <c r="E21" s="37">
        <v>300</v>
      </c>
      <c r="F21" s="37">
        <f t="shared" si="0"/>
        <v>375.33333333333331</v>
      </c>
    </row>
    <row r="22" spans="1:6" ht="15" customHeight="1" x14ac:dyDescent="0.25">
      <c r="C22" s="49"/>
      <c r="D22" s="49"/>
      <c r="E22" s="49"/>
      <c r="F22" s="49"/>
    </row>
    <row r="23" spans="1:6" ht="15" customHeight="1" thickBot="1" x14ac:dyDescent="0.3">
      <c r="A23" s="12" t="s">
        <v>15</v>
      </c>
      <c r="B23" s="12" t="s">
        <v>55</v>
      </c>
      <c r="C23" s="50">
        <f>+C14+C15+C17+C18+C20+C21</f>
        <v>2888</v>
      </c>
      <c r="D23" s="50">
        <f t="shared" ref="D23:F23" si="1">+D14+D15+D17+D18+D20+D21</f>
        <v>3187</v>
      </c>
      <c r="E23" s="50">
        <f t="shared" si="1"/>
        <v>2620</v>
      </c>
      <c r="F23" s="50">
        <f t="shared" si="1"/>
        <v>2898.3333333333335</v>
      </c>
    </row>
    <row r="24" spans="1:6" ht="15" customHeight="1" thickTop="1" x14ac:dyDescent="0.25">
      <c r="A24" s="14" t="s">
        <v>67</v>
      </c>
      <c r="B24" s="30"/>
      <c r="C24" s="30"/>
      <c r="D24" s="30"/>
      <c r="E24" s="30"/>
      <c r="F24" s="30"/>
    </row>
    <row r="25" spans="1:6" ht="15" customHeight="1" x14ac:dyDescent="0.25">
      <c r="A25" s="14" t="s">
        <v>73</v>
      </c>
    </row>
    <row r="26" spans="1:6" ht="15" customHeight="1" x14ac:dyDescent="0.25">
      <c r="A26" s="11" t="s">
        <v>83</v>
      </c>
    </row>
    <row r="27" spans="1:6" ht="29.25" customHeight="1" x14ac:dyDescent="0.25">
      <c r="A27" s="25" t="s">
        <v>74</v>
      </c>
      <c r="B27" s="25"/>
      <c r="C27" s="25"/>
      <c r="D27" s="25"/>
      <c r="E27" s="25"/>
      <c r="F27" s="25"/>
    </row>
    <row r="28" spans="1:6" ht="15" customHeight="1" x14ac:dyDescent="0.25">
      <c r="A28" s="21"/>
      <c r="B28" s="21"/>
      <c r="C28" s="21"/>
      <c r="D28" s="21"/>
      <c r="E28" s="21"/>
      <c r="F28" s="21"/>
    </row>
    <row r="30" spans="1:6" ht="15" customHeight="1" x14ac:dyDescent="0.25">
      <c r="A30" s="23" t="s">
        <v>16</v>
      </c>
      <c r="B30" s="23"/>
      <c r="C30" s="23"/>
      <c r="D30" s="23"/>
      <c r="E30" s="23"/>
    </row>
    <row r="31" spans="1:6" ht="15" customHeight="1" x14ac:dyDescent="0.25">
      <c r="A31" s="24" t="s">
        <v>31</v>
      </c>
      <c r="B31" s="24"/>
      <c r="C31" s="24"/>
      <c r="D31" s="24"/>
      <c r="E31" s="24"/>
    </row>
    <row r="32" spans="1:6" ht="15" customHeight="1" x14ac:dyDescent="0.25">
      <c r="A32" s="22" t="s">
        <v>56</v>
      </c>
      <c r="B32" s="22"/>
      <c r="C32" s="22"/>
      <c r="D32" s="22"/>
      <c r="E32" s="22"/>
    </row>
    <row r="33" spans="1:6" ht="15" customHeight="1" thickBot="1" x14ac:dyDescent="0.3">
      <c r="A33" s="8" t="s">
        <v>3</v>
      </c>
      <c r="B33" s="8"/>
      <c r="C33" s="57" t="s">
        <v>27</v>
      </c>
      <c r="D33" s="57" t="s">
        <v>28</v>
      </c>
      <c r="E33" s="57" t="s">
        <v>29</v>
      </c>
      <c r="F33" s="57" t="s">
        <v>30</v>
      </c>
    </row>
    <row r="34" spans="1:6" ht="15" customHeight="1" x14ac:dyDescent="0.25">
      <c r="C34" s="43"/>
      <c r="D34" s="43"/>
      <c r="E34" s="43"/>
      <c r="F34" s="43"/>
    </row>
    <row r="35" spans="1:6" ht="15" customHeight="1" x14ac:dyDescent="0.25">
      <c r="A35" s="52" t="s">
        <v>24</v>
      </c>
      <c r="B35" s="54" t="s">
        <v>65</v>
      </c>
      <c r="C35" s="42">
        <v>68866955</v>
      </c>
      <c r="D35" s="42">
        <v>82753499</v>
      </c>
      <c r="E35" s="42">
        <v>71240359</v>
      </c>
      <c r="F35" s="42">
        <f t="shared" ref="F35:F40" si="2">SUM(C35:E35)</f>
        <v>222860813</v>
      </c>
    </row>
    <row r="36" spans="1:6" ht="15" customHeight="1" x14ac:dyDescent="0.25">
      <c r="A36" s="52"/>
      <c r="B36" s="54" t="s">
        <v>64</v>
      </c>
      <c r="C36" s="42">
        <v>20519694.939999998</v>
      </c>
      <c r="D36" s="42">
        <v>54373340</v>
      </c>
      <c r="E36" s="42">
        <v>19000829</v>
      </c>
      <c r="F36" s="42">
        <f t="shared" si="2"/>
        <v>93893863.939999998</v>
      </c>
    </row>
    <row r="37" spans="1:6" ht="15" customHeight="1" x14ac:dyDescent="0.25">
      <c r="A37" s="52" t="s">
        <v>25</v>
      </c>
      <c r="B37" s="54" t="s">
        <v>65</v>
      </c>
      <c r="C37" s="42">
        <v>12893455.34</v>
      </c>
      <c r="D37" s="42">
        <v>13061445.4</v>
      </c>
      <c r="E37" s="42">
        <v>12244447.390000001</v>
      </c>
      <c r="F37" s="42">
        <f t="shared" si="2"/>
        <v>38199348.130000003</v>
      </c>
    </row>
    <row r="38" spans="1:6" ht="15" customHeight="1" x14ac:dyDescent="0.25">
      <c r="A38" s="52"/>
      <c r="B38" s="54" t="s">
        <v>64</v>
      </c>
      <c r="C38" s="42">
        <v>3731585</v>
      </c>
      <c r="D38" s="42">
        <v>1969751.6099999994</v>
      </c>
      <c r="E38" s="42">
        <v>2120709.7800000012</v>
      </c>
      <c r="F38" s="42">
        <f t="shared" si="2"/>
        <v>7822046.3900000006</v>
      </c>
    </row>
    <row r="39" spans="1:6" ht="15" customHeight="1" x14ac:dyDescent="0.25">
      <c r="A39" s="52" t="s">
        <v>72</v>
      </c>
      <c r="B39" s="7" t="s">
        <v>65</v>
      </c>
      <c r="C39" s="43">
        <v>28305762.519999996</v>
      </c>
      <c r="D39" s="43">
        <v>31463378.940000001</v>
      </c>
      <c r="E39" s="43">
        <v>39921276.410000004</v>
      </c>
      <c r="F39" s="42">
        <f t="shared" si="2"/>
        <v>99690417.870000005</v>
      </c>
    </row>
    <row r="40" spans="1:6" ht="15" customHeight="1" x14ac:dyDescent="0.25">
      <c r="A40" s="52"/>
      <c r="B40" s="7" t="s">
        <v>64</v>
      </c>
      <c r="C40" s="43">
        <v>69254757.949999988</v>
      </c>
      <c r="D40" s="43">
        <v>23907657.120000001</v>
      </c>
      <c r="E40" s="43">
        <v>33831590.18</v>
      </c>
      <c r="F40" s="42">
        <f t="shared" si="2"/>
        <v>126994005.25</v>
      </c>
    </row>
    <row r="41" spans="1:6" ht="15" customHeight="1" x14ac:dyDescent="0.25">
      <c r="C41" s="43"/>
      <c r="D41" s="43"/>
      <c r="E41" s="43"/>
      <c r="F41" s="43"/>
    </row>
    <row r="42" spans="1:6" ht="15" customHeight="1" thickBot="1" x14ac:dyDescent="0.3">
      <c r="A42" s="12" t="s">
        <v>15</v>
      </c>
      <c r="B42" s="12"/>
      <c r="C42" s="58">
        <f>SUM(C35:C40)</f>
        <v>203572210.75</v>
      </c>
      <c r="D42" s="58">
        <f>SUM(D35:D40)</f>
        <v>207529072.06999999</v>
      </c>
      <c r="E42" s="58">
        <f>SUM(E35:E40)</f>
        <v>178359211.76000002</v>
      </c>
      <c r="F42" s="58">
        <f>SUM(F35:F40)</f>
        <v>589460494.57999992</v>
      </c>
    </row>
    <row r="43" spans="1:6" ht="15" customHeight="1" thickTop="1" x14ac:dyDescent="0.25">
      <c r="A43" s="11" t="s">
        <v>83</v>
      </c>
    </row>
    <row r="44" spans="1:6" ht="15" customHeight="1" x14ac:dyDescent="0.25">
      <c r="A44" s="14" t="s">
        <v>67</v>
      </c>
    </row>
    <row r="45" spans="1:6" ht="15" customHeight="1" x14ac:dyDescent="0.25">
      <c r="A45" s="55"/>
    </row>
    <row r="46" spans="1:6" ht="15" customHeight="1" x14ac:dyDescent="0.25">
      <c r="A46" s="55"/>
    </row>
    <row r="47" spans="1:6" ht="15" customHeight="1" x14ac:dyDescent="0.25">
      <c r="A47" s="24" t="s">
        <v>17</v>
      </c>
      <c r="B47" s="24"/>
      <c r="C47" s="24"/>
      <c r="D47" s="24"/>
      <c r="E47" s="24"/>
    </row>
    <row r="48" spans="1:6" ht="15" customHeight="1" x14ac:dyDescent="0.25">
      <c r="A48" s="24" t="s">
        <v>32</v>
      </c>
      <c r="B48" s="24"/>
      <c r="C48" s="24"/>
      <c r="D48" s="24"/>
      <c r="E48" s="24"/>
    </row>
    <row r="49" spans="1:5" ht="15" customHeight="1" x14ac:dyDescent="0.25">
      <c r="A49" s="22" t="s">
        <v>56</v>
      </c>
      <c r="B49" s="22"/>
      <c r="C49" s="22"/>
      <c r="D49" s="22"/>
      <c r="E49" s="22"/>
    </row>
    <row r="50" spans="1:5" ht="15" customHeight="1" thickBot="1" x14ac:dyDescent="0.3">
      <c r="A50" s="8" t="s">
        <v>11</v>
      </c>
      <c r="B50" s="57" t="s">
        <v>27</v>
      </c>
      <c r="C50" s="57" t="s">
        <v>28</v>
      </c>
      <c r="D50" s="57" t="s">
        <v>29</v>
      </c>
      <c r="E50" s="57" t="s">
        <v>30</v>
      </c>
    </row>
    <row r="51" spans="1:5" ht="15" customHeight="1" x14ac:dyDescent="0.25">
      <c r="B51" s="49"/>
      <c r="C51" s="49"/>
      <c r="D51" s="49"/>
      <c r="E51" s="49"/>
    </row>
    <row r="52" spans="1:5" ht="15" customHeight="1" x14ac:dyDescent="0.25">
      <c r="A52" s="7" t="s">
        <v>26</v>
      </c>
      <c r="B52" s="49">
        <f>SUM(C35:C38)</f>
        <v>106011690.28</v>
      </c>
      <c r="C52" s="49">
        <f>SUM(D35:D38)</f>
        <v>152158036.00999999</v>
      </c>
      <c r="D52" s="49">
        <f>SUM(E35:E38)</f>
        <v>104606345.17</v>
      </c>
      <c r="E52" s="49">
        <f>SUM(B52:D52)</f>
        <v>362776071.45999998</v>
      </c>
    </row>
    <row r="53" spans="1:5" ht="15" customHeight="1" x14ac:dyDescent="0.25">
      <c r="A53" s="7" t="s">
        <v>43</v>
      </c>
      <c r="B53" s="49">
        <f>SUM(C39:C40)</f>
        <v>97560520.469999984</v>
      </c>
      <c r="C53" s="49">
        <f>SUM(D39:D40)</f>
        <v>55371036.060000002</v>
      </c>
      <c r="D53" s="49">
        <f>SUM(E39:E40)</f>
        <v>73752866.590000004</v>
      </c>
      <c r="E53" s="49">
        <f>SUM(B53:D53)</f>
        <v>226684423.11999997</v>
      </c>
    </row>
    <row r="54" spans="1:5" ht="15" customHeight="1" x14ac:dyDescent="0.25">
      <c r="A54" s="7" t="s">
        <v>12</v>
      </c>
      <c r="B54" s="49"/>
      <c r="C54" s="49"/>
      <c r="D54" s="49"/>
      <c r="E54" s="49">
        <f>SUM(B54:D54)</f>
        <v>0</v>
      </c>
    </row>
    <row r="55" spans="1:5" ht="15" customHeight="1" x14ac:dyDescent="0.25">
      <c r="A55" s="7" t="s">
        <v>8</v>
      </c>
      <c r="B55" s="49"/>
      <c r="C55" s="49"/>
      <c r="D55" s="49"/>
      <c r="E55" s="49">
        <f>SUM(B55:D55)</f>
        <v>0</v>
      </c>
    </row>
    <row r="56" spans="1:5" ht="15" customHeight="1" x14ac:dyDescent="0.25">
      <c r="A56" s="7" t="s">
        <v>9</v>
      </c>
      <c r="B56" s="49"/>
      <c r="C56" s="49"/>
      <c r="D56" s="49"/>
      <c r="E56" s="49">
        <f>SUM(B56:D56)</f>
        <v>0</v>
      </c>
    </row>
    <row r="57" spans="1:5" ht="15" customHeight="1" thickBot="1" x14ac:dyDescent="0.3">
      <c r="A57" s="12" t="s">
        <v>15</v>
      </c>
      <c r="B57" s="50">
        <f>SUM(B52:B56)</f>
        <v>203572210.75</v>
      </c>
      <c r="C57" s="50">
        <f>SUM(C52:C56)</f>
        <v>207529072.06999999</v>
      </c>
      <c r="D57" s="50">
        <f>SUM(D52:D56)</f>
        <v>178359211.75999999</v>
      </c>
      <c r="E57" s="50">
        <f>SUM(E52:E56)</f>
        <v>589460494.57999992</v>
      </c>
    </row>
    <row r="58" spans="1:5" ht="15" customHeight="1" thickTop="1" x14ac:dyDescent="0.25">
      <c r="A58" s="14" t="s">
        <v>67</v>
      </c>
    </row>
    <row r="59" spans="1:5" ht="15" customHeight="1" x14ac:dyDescent="0.25">
      <c r="A59" s="14"/>
    </row>
    <row r="61" spans="1:5" ht="15" customHeight="1" x14ac:dyDescent="0.25">
      <c r="A61" s="24" t="s">
        <v>44</v>
      </c>
      <c r="B61" s="24"/>
      <c r="C61" s="24"/>
      <c r="D61" s="24"/>
      <c r="E61" s="24"/>
    </row>
    <row r="62" spans="1:5" ht="15" customHeight="1" x14ac:dyDescent="0.25">
      <c r="A62" s="24" t="s">
        <v>18</v>
      </c>
      <c r="B62" s="24"/>
      <c r="C62" s="24"/>
      <c r="D62" s="24"/>
      <c r="E62" s="24"/>
    </row>
    <row r="63" spans="1:5" ht="15" customHeight="1" x14ac:dyDescent="0.25">
      <c r="A63" s="22" t="s">
        <v>56</v>
      </c>
      <c r="B63" s="22"/>
      <c r="C63" s="22"/>
      <c r="D63" s="22"/>
      <c r="E63" s="22"/>
    </row>
    <row r="64" spans="1:5" ht="15" customHeight="1" thickBot="1" x14ac:dyDescent="0.3">
      <c r="A64" s="8" t="s">
        <v>11</v>
      </c>
      <c r="B64" s="57" t="s">
        <v>27</v>
      </c>
      <c r="C64" s="57" t="s">
        <v>28</v>
      </c>
      <c r="D64" s="57" t="s">
        <v>29</v>
      </c>
      <c r="E64" s="57" t="s">
        <v>30</v>
      </c>
    </row>
    <row r="65" spans="1:8" ht="15" customHeight="1" x14ac:dyDescent="0.25">
      <c r="B65" s="49"/>
      <c r="C65" s="49"/>
      <c r="D65" s="49"/>
      <c r="E65" s="49"/>
    </row>
    <row r="66" spans="1:8" ht="15" customHeight="1" x14ac:dyDescent="0.25">
      <c r="A66" s="7" t="s">
        <v>75</v>
      </c>
      <c r="B66" s="49">
        <f>+'I T'!E70</f>
        <v>114286181.57000002</v>
      </c>
      <c r="C66" s="49">
        <f>+B70</f>
        <v>8274491.2900000215</v>
      </c>
      <c r="D66" s="49">
        <f>+C70</f>
        <v>-64498060.209999979</v>
      </c>
      <c r="E66" s="49">
        <f>+B66</f>
        <v>114286181.57000002</v>
      </c>
    </row>
    <row r="67" spans="1:8" ht="15" customHeight="1" x14ac:dyDescent="0.25">
      <c r="A67" s="7" t="s">
        <v>19</v>
      </c>
      <c r="B67" s="49">
        <v>0</v>
      </c>
      <c r="C67" s="49">
        <v>79385484.50999999</v>
      </c>
      <c r="D67" s="49">
        <v>109285825.30000001</v>
      </c>
      <c r="E67" s="49">
        <f>SUM(B67:D67)</f>
        <v>188671309.81</v>
      </c>
      <c r="G67" s="54"/>
      <c r="H67" s="54"/>
    </row>
    <row r="68" spans="1:8" ht="15" customHeight="1" x14ac:dyDescent="0.25">
      <c r="A68" s="7" t="s">
        <v>76</v>
      </c>
      <c r="B68" s="49">
        <f>+B66+B67</f>
        <v>114286181.57000002</v>
      </c>
      <c r="C68" s="49">
        <f>+C66+C67</f>
        <v>87659975.800000012</v>
      </c>
      <c r="D68" s="49">
        <f>+D66+D67</f>
        <v>44787765.090000033</v>
      </c>
      <c r="E68" s="49">
        <f>+E66+E67</f>
        <v>302957491.38</v>
      </c>
    </row>
    <row r="69" spans="1:8" ht="15" customHeight="1" x14ac:dyDescent="0.25">
      <c r="A69" s="7" t="s">
        <v>20</v>
      </c>
      <c r="B69" s="49">
        <f>+SUM(C35:C38)</f>
        <v>106011690.28</v>
      </c>
      <c r="C69" s="49">
        <f>+SUM(D35:D38)</f>
        <v>152158036.00999999</v>
      </c>
      <c r="D69" s="49">
        <f>+SUM(E35:E38)</f>
        <v>104606345.17</v>
      </c>
      <c r="E69" s="49">
        <f>SUM(B69:D69)</f>
        <v>362776071.45999998</v>
      </c>
      <c r="F69" s="55"/>
    </row>
    <row r="70" spans="1:8" ht="15" customHeight="1" x14ac:dyDescent="0.25">
      <c r="A70" s="30" t="s">
        <v>79</v>
      </c>
      <c r="B70" s="59">
        <f>+B68-B69</f>
        <v>8274491.2900000215</v>
      </c>
      <c r="C70" s="59">
        <f>+C68-C69</f>
        <v>-64498060.209999979</v>
      </c>
      <c r="D70" s="59">
        <f>+D68-D69</f>
        <v>-59818580.079999968</v>
      </c>
      <c r="E70" s="59">
        <f>+E68-E69</f>
        <v>-59818580.079999983</v>
      </c>
    </row>
    <row r="71" spans="1:8" ht="15" customHeight="1" thickBot="1" x14ac:dyDescent="0.3">
      <c r="A71" s="12"/>
      <c r="B71" s="50"/>
      <c r="C71" s="50"/>
      <c r="D71" s="50"/>
      <c r="E71" s="50"/>
    </row>
    <row r="72" spans="1:8" ht="15" customHeight="1" thickTop="1" x14ac:dyDescent="0.25">
      <c r="A72" s="11" t="s">
        <v>67</v>
      </c>
      <c r="B72" s="59"/>
      <c r="C72" s="59"/>
      <c r="D72" s="59"/>
      <c r="E72" s="59"/>
    </row>
    <row r="73" spans="1:8" ht="15" customHeight="1" x14ac:dyDescent="0.25">
      <c r="B73" s="30"/>
      <c r="C73" s="30"/>
      <c r="D73" s="30"/>
      <c r="E73" s="30"/>
    </row>
    <row r="75" spans="1:8" ht="15" customHeight="1" x14ac:dyDescent="0.25">
      <c r="A75" s="24" t="s">
        <v>45</v>
      </c>
      <c r="B75" s="24"/>
      <c r="C75" s="24"/>
      <c r="D75" s="24"/>
      <c r="E75" s="24"/>
      <c r="F75" s="51" t="s">
        <v>62</v>
      </c>
    </row>
    <row r="76" spans="1:8" ht="15" customHeight="1" x14ac:dyDescent="0.25">
      <c r="A76" s="24" t="s">
        <v>50</v>
      </c>
      <c r="B76" s="24"/>
      <c r="C76" s="24"/>
      <c r="D76" s="24"/>
      <c r="E76" s="24"/>
      <c r="F76" s="51">
        <f>E67+E81</f>
        <v>330538443.81</v>
      </c>
    </row>
    <row r="77" spans="1:8" ht="15" customHeight="1" x14ac:dyDescent="0.25">
      <c r="A77" s="22" t="s">
        <v>56</v>
      </c>
      <c r="B77" s="22"/>
      <c r="C77" s="22"/>
      <c r="D77" s="22"/>
      <c r="E77" s="22"/>
    </row>
    <row r="78" spans="1:8" ht="15" customHeight="1" thickBot="1" x14ac:dyDescent="0.3">
      <c r="A78" s="8" t="s">
        <v>11</v>
      </c>
      <c r="B78" s="57" t="s">
        <v>27</v>
      </c>
      <c r="C78" s="57" t="s">
        <v>28</v>
      </c>
      <c r="D78" s="57" t="s">
        <v>29</v>
      </c>
      <c r="E78" s="57" t="s">
        <v>30</v>
      </c>
    </row>
    <row r="79" spans="1:8" ht="15" customHeight="1" x14ac:dyDescent="0.25">
      <c r="B79" s="49"/>
      <c r="C79" s="49"/>
      <c r="D79" s="49"/>
      <c r="E79" s="49"/>
    </row>
    <row r="80" spans="1:8" ht="15" customHeight="1" x14ac:dyDescent="0.25">
      <c r="A80" s="7" t="s">
        <v>75</v>
      </c>
      <c r="B80" s="49">
        <f>+'I T'!E84</f>
        <v>188680273.81999999</v>
      </c>
      <c r="C80" s="49">
        <f>+B84</f>
        <v>91119753.350000009</v>
      </c>
      <c r="D80" s="49">
        <f>+C84</f>
        <v>106682284.29000002</v>
      </c>
      <c r="E80" s="49">
        <f>+B80</f>
        <v>188680273.81999999</v>
      </c>
    </row>
    <row r="81" spans="1:6" ht="15" customHeight="1" x14ac:dyDescent="0.25">
      <c r="A81" s="7" t="s">
        <v>19</v>
      </c>
      <c r="B81" s="49">
        <v>0</v>
      </c>
      <c r="C81" s="49">
        <v>70933567</v>
      </c>
      <c r="D81" s="49">
        <v>70933567</v>
      </c>
      <c r="E81" s="49">
        <f>SUM(B81:D81)</f>
        <v>141867134</v>
      </c>
    </row>
    <row r="82" spans="1:6" ht="15" customHeight="1" x14ac:dyDescent="0.25">
      <c r="A82" s="7" t="s">
        <v>76</v>
      </c>
      <c r="B82" s="49">
        <f>+B80+B81</f>
        <v>188680273.81999999</v>
      </c>
      <c r="C82" s="49">
        <f>+C80+C81</f>
        <v>162053320.35000002</v>
      </c>
      <c r="D82" s="49">
        <f>+D80+D81</f>
        <v>177615851.29000002</v>
      </c>
      <c r="E82" s="49">
        <f>+E80+E81</f>
        <v>330547407.81999999</v>
      </c>
    </row>
    <row r="83" spans="1:6" ht="15" customHeight="1" x14ac:dyDescent="0.25">
      <c r="A83" s="7" t="s">
        <v>20</v>
      </c>
      <c r="B83" s="49">
        <f>+C39+C40</f>
        <v>97560520.469999984</v>
      </c>
      <c r="C83" s="49">
        <f>+D39+D40</f>
        <v>55371036.060000002</v>
      </c>
      <c r="D83" s="49">
        <f>+E39+E40</f>
        <v>73752866.590000004</v>
      </c>
      <c r="E83" s="49">
        <f>SUM(B83:D83)</f>
        <v>226684423.11999997</v>
      </c>
      <c r="F83" s="55"/>
    </row>
    <row r="84" spans="1:6" ht="15" customHeight="1" x14ac:dyDescent="0.25">
      <c r="A84" s="30" t="s">
        <v>79</v>
      </c>
      <c r="B84" s="59">
        <f>+B82-B83</f>
        <v>91119753.350000009</v>
      </c>
      <c r="C84" s="59">
        <f>+C82-C83</f>
        <v>106682284.29000002</v>
      </c>
      <c r="D84" s="59">
        <f>+D82-D83</f>
        <v>103862984.70000002</v>
      </c>
      <c r="E84" s="59">
        <f>+E82-E83</f>
        <v>103862984.70000002</v>
      </c>
    </row>
    <row r="85" spans="1:6" ht="15" customHeight="1" thickBot="1" x14ac:dyDescent="0.3">
      <c r="A85" s="12"/>
      <c r="B85" s="50"/>
      <c r="C85" s="50"/>
      <c r="D85" s="50"/>
      <c r="E85" s="50"/>
    </row>
    <row r="86" spans="1:6" ht="15" customHeight="1" thickTop="1" x14ac:dyDescent="0.25">
      <c r="A86" s="11" t="s">
        <v>67</v>
      </c>
      <c r="B86" s="60"/>
      <c r="C86" s="60"/>
      <c r="D86" s="60"/>
      <c r="E86" s="60"/>
    </row>
    <row r="87" spans="1:6" ht="15" customHeight="1" x14ac:dyDescent="0.25">
      <c r="B87" s="30"/>
      <c r="C87" s="30"/>
      <c r="D87" s="30"/>
      <c r="E87" s="30"/>
    </row>
    <row r="88" spans="1:6" ht="15" customHeight="1" x14ac:dyDescent="0.25">
      <c r="B88" s="30"/>
      <c r="C88" s="30"/>
      <c r="D88" s="30"/>
      <c r="E88" s="30"/>
    </row>
  </sheetData>
  <mergeCells count="17">
    <mergeCell ref="A31:E31"/>
    <mergeCell ref="A32:E32"/>
    <mergeCell ref="A47:E47"/>
    <mergeCell ref="A48:E48"/>
    <mergeCell ref="A27:F27"/>
    <mergeCell ref="A1:F1"/>
    <mergeCell ref="A8:F8"/>
    <mergeCell ref="A9:F9"/>
    <mergeCell ref="A10:F10"/>
    <mergeCell ref="A30:E30"/>
    <mergeCell ref="A63:E63"/>
    <mergeCell ref="A75:E75"/>
    <mergeCell ref="A76:E76"/>
    <mergeCell ref="A77:E77"/>
    <mergeCell ref="A49:E49"/>
    <mergeCell ref="A61:E61"/>
    <mergeCell ref="A62:E62"/>
  </mergeCells>
  <printOptions horizontalCentered="1" verticalCentered="1"/>
  <pageMargins left="0.70866141732283472" right="1.18" top="0.3" bottom="0.2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G20" sqref="G20"/>
    </sheetView>
  </sheetViews>
  <sheetFormatPr baseColWidth="10" defaultColWidth="11.5703125" defaultRowHeight="15" customHeight="1" x14ac:dyDescent="0.25"/>
  <cols>
    <col min="1" max="1" width="65.7109375" style="7" customWidth="1"/>
    <col min="2" max="2" width="23.28515625" style="7" customWidth="1"/>
    <col min="3" max="3" width="15.140625" style="7" bestFit="1" customWidth="1"/>
    <col min="4" max="4" width="14.85546875" style="7" customWidth="1"/>
    <col min="5" max="5" width="15.42578125" style="7" bestFit="1" customWidth="1"/>
    <col min="6" max="6" width="18" style="7" customWidth="1"/>
    <col min="7" max="16384" width="11.5703125" style="7"/>
  </cols>
  <sheetData>
    <row r="1" spans="1:6" ht="15" customHeight="1" x14ac:dyDescent="0.25">
      <c r="A1" s="24" t="s">
        <v>21</v>
      </c>
      <c r="B1" s="24"/>
      <c r="C1" s="24"/>
      <c r="D1" s="24"/>
      <c r="E1" s="24"/>
      <c r="F1" s="24"/>
    </row>
    <row r="2" spans="1:6" ht="15" customHeight="1" x14ac:dyDescent="0.25">
      <c r="A2" s="3" t="s">
        <v>0</v>
      </c>
      <c r="B2" s="26" t="s">
        <v>23</v>
      </c>
      <c r="C2" s="51"/>
      <c r="D2" s="51"/>
      <c r="E2" s="51"/>
      <c r="F2" s="51"/>
    </row>
    <row r="3" spans="1:6" ht="15" customHeight="1" x14ac:dyDescent="0.25">
      <c r="A3" s="3" t="s">
        <v>1</v>
      </c>
      <c r="B3" s="26" t="s">
        <v>22</v>
      </c>
      <c r="C3" s="51"/>
      <c r="D3" s="51"/>
      <c r="E3" s="51"/>
      <c r="F3" s="51"/>
    </row>
    <row r="4" spans="1:6" ht="15" customHeight="1" x14ac:dyDescent="0.25">
      <c r="A4" s="3" t="s">
        <v>13</v>
      </c>
      <c r="B4" s="51" t="s">
        <v>57</v>
      </c>
      <c r="C4" s="51"/>
      <c r="D4" s="51"/>
      <c r="E4" s="51"/>
      <c r="F4" s="51"/>
    </row>
    <row r="5" spans="1:6" ht="15" customHeight="1" x14ac:dyDescent="0.25">
      <c r="A5" s="3" t="s">
        <v>48</v>
      </c>
      <c r="B5" s="33" t="s">
        <v>53</v>
      </c>
      <c r="C5" s="51"/>
      <c r="D5" s="51"/>
      <c r="E5" s="51"/>
      <c r="F5" s="51"/>
    </row>
    <row r="6" spans="1:6" ht="15" customHeight="1" x14ac:dyDescent="0.25">
      <c r="A6" s="3"/>
      <c r="B6" s="33"/>
      <c r="C6" s="51"/>
      <c r="D6" s="51"/>
      <c r="E6" s="51"/>
      <c r="F6" s="51"/>
    </row>
    <row r="8" spans="1:6" ht="15" customHeight="1" x14ac:dyDescent="0.25">
      <c r="A8" s="24" t="s">
        <v>10</v>
      </c>
      <c r="B8" s="24"/>
      <c r="C8" s="24"/>
      <c r="D8" s="24"/>
      <c r="E8" s="24"/>
      <c r="F8" s="24"/>
    </row>
    <row r="9" spans="1:6" ht="15" customHeight="1" x14ac:dyDescent="0.25">
      <c r="A9" s="24" t="s">
        <v>14</v>
      </c>
      <c r="B9" s="24"/>
      <c r="C9" s="24"/>
      <c r="D9" s="24"/>
      <c r="E9" s="24"/>
      <c r="F9" s="24"/>
    </row>
    <row r="10" spans="1:6" ht="15" customHeight="1" x14ac:dyDescent="0.25">
      <c r="A10" s="27" t="s">
        <v>82</v>
      </c>
      <c r="B10" s="27"/>
      <c r="C10" s="27"/>
      <c r="D10" s="27"/>
      <c r="E10" s="27"/>
      <c r="F10" s="27"/>
    </row>
    <row r="11" spans="1:6" ht="30.75" thickBot="1" x14ac:dyDescent="0.3">
      <c r="A11" s="8" t="s">
        <v>3</v>
      </c>
      <c r="B11" s="8"/>
      <c r="C11" s="8" t="s">
        <v>33</v>
      </c>
      <c r="D11" s="8" t="s">
        <v>34</v>
      </c>
      <c r="E11" s="8" t="s">
        <v>66</v>
      </c>
      <c r="F11" s="34" t="s">
        <v>71</v>
      </c>
    </row>
    <row r="13" spans="1:6" ht="30" x14ac:dyDescent="0.25">
      <c r="A13" s="52" t="s">
        <v>24</v>
      </c>
      <c r="B13" s="11" t="s">
        <v>68</v>
      </c>
      <c r="C13" s="37">
        <v>266</v>
      </c>
      <c r="D13" s="37">
        <v>111</v>
      </c>
      <c r="E13" s="37">
        <v>176</v>
      </c>
      <c r="F13" s="37">
        <f>AVERAGE(C13:E13)</f>
        <v>184.33333333333334</v>
      </c>
    </row>
    <row r="14" spans="1:6" ht="15" customHeight="1" x14ac:dyDescent="0.25">
      <c r="A14" s="52"/>
      <c r="B14" s="11" t="s">
        <v>70</v>
      </c>
      <c r="C14" s="37">
        <v>1334</v>
      </c>
      <c r="D14" s="37">
        <v>1368</v>
      </c>
      <c r="E14" s="37">
        <v>1346</v>
      </c>
      <c r="F14" s="37">
        <f t="shared" ref="F14:F21" si="0">AVERAGE(C14:E14)</f>
        <v>1349.3333333333333</v>
      </c>
    </row>
    <row r="15" spans="1:6" ht="15" customHeight="1" x14ac:dyDescent="0.25">
      <c r="A15" s="52"/>
      <c r="B15" s="11" t="s">
        <v>69</v>
      </c>
      <c r="C15" s="37">
        <v>233</v>
      </c>
      <c r="D15" s="37">
        <v>238</v>
      </c>
      <c r="E15" s="37">
        <v>39</v>
      </c>
      <c r="F15" s="37">
        <f t="shared" si="0"/>
        <v>170</v>
      </c>
    </row>
    <row r="16" spans="1:6" ht="30" x14ac:dyDescent="0.25">
      <c r="A16" s="52" t="s">
        <v>25</v>
      </c>
      <c r="B16" s="11" t="s">
        <v>68</v>
      </c>
      <c r="C16" s="37">
        <v>290</v>
      </c>
      <c r="D16" s="37">
        <v>222</v>
      </c>
      <c r="E16" s="37">
        <v>371</v>
      </c>
      <c r="F16" s="37">
        <f t="shared" si="0"/>
        <v>294.33333333333331</v>
      </c>
    </row>
    <row r="17" spans="1:6" ht="15" customHeight="1" x14ac:dyDescent="0.25">
      <c r="A17" s="52"/>
      <c r="B17" s="11" t="s">
        <v>70</v>
      </c>
      <c r="C17" s="37">
        <v>477</v>
      </c>
      <c r="D17" s="37">
        <v>534</v>
      </c>
      <c r="E17" s="37">
        <v>449</v>
      </c>
      <c r="F17" s="37">
        <f t="shared" si="0"/>
        <v>486.66666666666669</v>
      </c>
    </row>
    <row r="18" spans="1:6" ht="15" customHeight="1" x14ac:dyDescent="0.25">
      <c r="A18" s="52"/>
      <c r="B18" s="11" t="s">
        <v>69</v>
      </c>
      <c r="C18" s="37">
        <v>50</v>
      </c>
      <c r="D18" s="37">
        <v>147</v>
      </c>
      <c r="E18" s="37">
        <v>11</v>
      </c>
      <c r="F18" s="37">
        <f t="shared" si="0"/>
        <v>69.333333333333329</v>
      </c>
    </row>
    <row r="19" spans="1:6" ht="30" x14ac:dyDescent="0.25">
      <c r="A19" s="52" t="s">
        <v>72</v>
      </c>
      <c r="B19" s="11" t="s">
        <v>68</v>
      </c>
      <c r="C19" s="37">
        <v>1491</v>
      </c>
      <c r="D19" s="37">
        <v>1129</v>
      </c>
      <c r="E19" s="37">
        <v>2528</v>
      </c>
      <c r="F19" s="37">
        <f t="shared" si="0"/>
        <v>1716</v>
      </c>
    </row>
    <row r="20" spans="1:6" ht="15" customHeight="1" x14ac:dyDescent="0.25">
      <c r="B20" s="11" t="s">
        <v>70</v>
      </c>
      <c r="C20" s="37">
        <v>379</v>
      </c>
      <c r="D20" s="37">
        <v>429</v>
      </c>
      <c r="E20" s="37">
        <v>479</v>
      </c>
      <c r="F20" s="37">
        <f t="shared" si="0"/>
        <v>429</v>
      </c>
    </row>
    <row r="21" spans="1:6" ht="15" customHeight="1" x14ac:dyDescent="0.25">
      <c r="B21" s="11" t="s">
        <v>69</v>
      </c>
      <c r="C21" s="37">
        <v>50</v>
      </c>
      <c r="D21" s="37">
        <v>525</v>
      </c>
      <c r="E21" s="37">
        <v>0</v>
      </c>
      <c r="F21" s="37">
        <f t="shared" si="0"/>
        <v>191.66666666666666</v>
      </c>
    </row>
    <row r="23" spans="1:6" ht="15" customHeight="1" thickBot="1" x14ac:dyDescent="0.3">
      <c r="A23" s="12" t="s">
        <v>15</v>
      </c>
      <c r="B23" s="12" t="s">
        <v>55</v>
      </c>
      <c r="C23" s="12">
        <f>+C14+C15+C17+C18+C20+C21</f>
        <v>2523</v>
      </c>
      <c r="D23" s="12">
        <f t="shared" ref="D23:F23" si="1">+D14+D15+D17+D18+D20+D21</f>
        <v>3241</v>
      </c>
      <c r="E23" s="12">
        <f t="shared" si="1"/>
        <v>2324</v>
      </c>
      <c r="F23" s="12">
        <f t="shared" si="1"/>
        <v>2696</v>
      </c>
    </row>
    <row r="24" spans="1:6" ht="15" customHeight="1" thickTop="1" x14ac:dyDescent="0.25">
      <c r="A24" s="14" t="s">
        <v>67</v>
      </c>
      <c r="B24" s="30"/>
      <c r="C24" s="30"/>
      <c r="D24" s="30"/>
      <c r="E24" s="30"/>
      <c r="F24" s="30"/>
    </row>
    <row r="25" spans="1:6" ht="15" customHeight="1" x14ac:dyDescent="0.25">
      <c r="A25" s="14" t="s">
        <v>73</v>
      </c>
    </row>
    <row r="26" spans="1:6" ht="15" customHeight="1" x14ac:dyDescent="0.25">
      <c r="A26" s="11" t="s">
        <v>83</v>
      </c>
    </row>
    <row r="27" spans="1:6" ht="27.75" customHeight="1" x14ac:dyDescent="0.25">
      <c r="A27" s="25" t="s">
        <v>74</v>
      </c>
      <c r="B27" s="25"/>
      <c r="C27" s="25"/>
      <c r="D27" s="25"/>
      <c r="E27" s="25"/>
      <c r="F27" s="25"/>
    </row>
    <row r="28" spans="1:6" x14ac:dyDescent="0.25">
      <c r="A28" s="21"/>
      <c r="B28" s="21"/>
      <c r="C28" s="21"/>
      <c r="D28" s="21"/>
      <c r="E28" s="21"/>
      <c r="F28" s="21"/>
    </row>
    <row r="30" spans="1:6" ht="15" customHeight="1" x14ac:dyDescent="0.25">
      <c r="A30" s="23" t="s">
        <v>16</v>
      </c>
      <c r="B30" s="23"/>
      <c r="C30" s="23"/>
      <c r="D30" s="23"/>
      <c r="E30" s="23"/>
    </row>
    <row r="31" spans="1:6" ht="15" customHeight="1" x14ac:dyDescent="0.25">
      <c r="A31" s="24" t="s">
        <v>31</v>
      </c>
      <c r="B31" s="24"/>
      <c r="C31" s="24"/>
      <c r="D31" s="24"/>
      <c r="E31" s="24"/>
    </row>
    <row r="32" spans="1:6" ht="15" customHeight="1" x14ac:dyDescent="0.25">
      <c r="A32" s="22" t="s">
        <v>56</v>
      </c>
      <c r="B32" s="22"/>
      <c r="C32" s="22"/>
      <c r="D32" s="22"/>
      <c r="E32" s="22"/>
    </row>
    <row r="33" spans="1:6" ht="15" customHeight="1" thickBot="1" x14ac:dyDescent="0.3">
      <c r="A33" s="8" t="s">
        <v>3</v>
      </c>
      <c r="B33" s="8"/>
      <c r="C33" s="8" t="s">
        <v>33</v>
      </c>
      <c r="D33" s="8" t="s">
        <v>34</v>
      </c>
      <c r="E33" s="8" t="s">
        <v>66</v>
      </c>
      <c r="F33" s="8" t="s">
        <v>35</v>
      </c>
    </row>
    <row r="35" spans="1:6" ht="15" customHeight="1" x14ac:dyDescent="0.25">
      <c r="A35" s="52" t="s">
        <v>24</v>
      </c>
      <c r="B35" s="54" t="s">
        <v>65</v>
      </c>
      <c r="C35" s="42">
        <v>86496953</v>
      </c>
      <c r="D35" s="42">
        <v>88697681</v>
      </c>
      <c r="E35" s="42">
        <v>87458141</v>
      </c>
      <c r="F35" s="42">
        <f t="shared" ref="F35:F40" si="2">SUM(C35:E35)</f>
        <v>262652775</v>
      </c>
    </row>
    <row r="36" spans="1:6" ht="15" customHeight="1" x14ac:dyDescent="0.25">
      <c r="A36" s="52"/>
      <c r="B36" s="54" t="s">
        <v>64</v>
      </c>
      <c r="C36" s="42">
        <v>14805676</v>
      </c>
      <c r="D36" s="42">
        <v>15348562</v>
      </c>
      <c r="E36" s="42">
        <v>2493813</v>
      </c>
      <c r="F36" s="42">
        <f t="shared" si="2"/>
        <v>32648051</v>
      </c>
    </row>
    <row r="37" spans="1:6" ht="15" customHeight="1" x14ac:dyDescent="0.25">
      <c r="A37" s="52" t="s">
        <v>25</v>
      </c>
      <c r="B37" s="54" t="s">
        <v>65</v>
      </c>
      <c r="C37" s="42">
        <v>12262208.85</v>
      </c>
      <c r="D37" s="42">
        <v>13789018.879999999</v>
      </c>
      <c r="E37" s="42">
        <v>11351324.99</v>
      </c>
      <c r="F37" s="42">
        <f t="shared" si="2"/>
        <v>37402552.719999999</v>
      </c>
    </row>
    <row r="38" spans="1:6" ht="15" customHeight="1" x14ac:dyDescent="0.25">
      <c r="A38" s="52"/>
      <c r="B38" s="54" t="s">
        <v>64</v>
      </c>
      <c r="C38" s="42">
        <v>1304750</v>
      </c>
      <c r="D38" s="42">
        <v>3682537.620000001</v>
      </c>
      <c r="E38" s="42">
        <v>287045</v>
      </c>
      <c r="F38" s="42">
        <f t="shared" si="2"/>
        <v>5274332.620000001</v>
      </c>
    </row>
    <row r="39" spans="1:6" ht="15" customHeight="1" x14ac:dyDescent="0.25">
      <c r="A39" s="52" t="s">
        <v>72</v>
      </c>
      <c r="B39" s="7" t="s">
        <v>65</v>
      </c>
      <c r="C39" s="43">
        <v>42740575.589999996</v>
      </c>
      <c r="D39" s="43">
        <v>48379173.950000003</v>
      </c>
      <c r="E39" s="43">
        <v>54017772.310000002</v>
      </c>
      <c r="F39" s="42">
        <f t="shared" si="2"/>
        <v>145137521.84999999</v>
      </c>
    </row>
    <row r="40" spans="1:6" ht="15" customHeight="1" x14ac:dyDescent="0.25">
      <c r="A40" s="52"/>
      <c r="B40" s="7" t="s">
        <v>64</v>
      </c>
      <c r="C40" s="43">
        <v>5638598.3599999994</v>
      </c>
      <c r="D40" s="43">
        <v>59205282.780000001</v>
      </c>
      <c r="E40" s="43">
        <v>0</v>
      </c>
      <c r="F40" s="42">
        <f t="shared" si="2"/>
        <v>64843881.140000001</v>
      </c>
    </row>
    <row r="42" spans="1:6" ht="15" customHeight="1" thickBot="1" x14ac:dyDescent="0.3">
      <c r="A42" s="12" t="s">
        <v>15</v>
      </c>
      <c r="B42" s="12"/>
      <c r="C42" s="12">
        <f>SUM(C35:C39)</f>
        <v>157610163.44</v>
      </c>
      <c r="D42" s="12">
        <f>SUM(D35:D39)</f>
        <v>169896973.44999999</v>
      </c>
      <c r="E42" s="12">
        <f>SUM(E35:E39)</f>
        <v>155608096.30000001</v>
      </c>
      <c r="F42" s="12">
        <f>SUM(F35:F39)</f>
        <v>483115233.19000006</v>
      </c>
    </row>
    <row r="43" spans="1:6" ht="15" customHeight="1" thickTop="1" x14ac:dyDescent="0.25">
      <c r="A43" s="11" t="s">
        <v>83</v>
      </c>
    </row>
    <row r="44" spans="1:6" ht="15" customHeight="1" x14ac:dyDescent="0.25">
      <c r="A44" s="14" t="s">
        <v>67</v>
      </c>
    </row>
    <row r="45" spans="1:6" ht="15" customHeight="1" x14ac:dyDescent="0.25">
      <c r="A45" s="14"/>
    </row>
    <row r="47" spans="1:6" ht="15" customHeight="1" x14ac:dyDescent="0.25">
      <c r="A47" s="24" t="s">
        <v>17</v>
      </c>
      <c r="B47" s="24"/>
      <c r="C47" s="24"/>
      <c r="D47" s="24"/>
      <c r="E47" s="24"/>
    </row>
    <row r="48" spans="1:6" ht="15" customHeight="1" x14ac:dyDescent="0.25">
      <c r="A48" s="24" t="s">
        <v>32</v>
      </c>
      <c r="B48" s="24"/>
      <c r="C48" s="24"/>
      <c r="D48" s="24"/>
      <c r="E48" s="24"/>
    </row>
    <row r="49" spans="1:5" ht="15" customHeight="1" x14ac:dyDescent="0.25">
      <c r="A49" s="22" t="s">
        <v>56</v>
      </c>
      <c r="B49" s="22"/>
      <c r="C49" s="22"/>
      <c r="D49" s="22"/>
      <c r="E49" s="22"/>
    </row>
    <row r="50" spans="1:5" ht="15" customHeight="1" thickBot="1" x14ac:dyDescent="0.3">
      <c r="A50" s="8" t="s">
        <v>11</v>
      </c>
      <c r="B50" s="8" t="s">
        <v>33</v>
      </c>
      <c r="C50" s="8" t="s">
        <v>34</v>
      </c>
      <c r="D50" s="8" t="s">
        <v>66</v>
      </c>
      <c r="E50" s="8" t="s">
        <v>35</v>
      </c>
    </row>
    <row r="52" spans="1:5" ht="15" customHeight="1" x14ac:dyDescent="0.25">
      <c r="A52" s="7" t="s">
        <v>26</v>
      </c>
      <c r="B52" s="7">
        <f>SUM(C35:C38)</f>
        <v>114869587.84999999</v>
      </c>
      <c r="C52" s="7">
        <f>SUM(D35:D38)</f>
        <v>121517799.5</v>
      </c>
      <c r="D52" s="7">
        <f>SUM(E35:E38)</f>
        <v>101590323.98999999</v>
      </c>
      <c r="E52" s="7">
        <f>SUM(B52:D52)</f>
        <v>337977711.33999997</v>
      </c>
    </row>
    <row r="53" spans="1:5" ht="15" customHeight="1" x14ac:dyDescent="0.25">
      <c r="A53" s="7" t="s">
        <v>43</v>
      </c>
      <c r="B53" s="7">
        <f>SUM(C39:C40)</f>
        <v>48379173.949999996</v>
      </c>
      <c r="C53" s="7">
        <f>SUM(D39:D40)</f>
        <v>107584456.73</v>
      </c>
      <c r="D53" s="7">
        <f>SUM(E39:E40)</f>
        <v>54017772.310000002</v>
      </c>
      <c r="E53" s="7">
        <f>SUM(B53:D53)</f>
        <v>209981402.99000001</v>
      </c>
    </row>
    <row r="54" spans="1:5" ht="15" customHeight="1" x14ac:dyDescent="0.25">
      <c r="A54" s="7" t="s">
        <v>12</v>
      </c>
      <c r="E54" s="7">
        <f>SUM(B54:D54)</f>
        <v>0</v>
      </c>
    </row>
    <row r="55" spans="1:5" ht="15" customHeight="1" x14ac:dyDescent="0.25">
      <c r="A55" s="7" t="s">
        <v>8</v>
      </c>
      <c r="E55" s="7">
        <f>SUM(B55:D55)</f>
        <v>0</v>
      </c>
    </row>
    <row r="56" spans="1:5" ht="15" customHeight="1" x14ac:dyDescent="0.25">
      <c r="A56" s="7" t="s">
        <v>9</v>
      </c>
      <c r="E56" s="7">
        <f>SUM(B56:D56)</f>
        <v>0</v>
      </c>
    </row>
    <row r="57" spans="1:5" ht="15" customHeight="1" thickBot="1" x14ac:dyDescent="0.3">
      <c r="A57" s="12" t="s">
        <v>15</v>
      </c>
      <c r="B57" s="12">
        <f>SUM(B52:B56)</f>
        <v>163248761.79999998</v>
      </c>
      <c r="C57" s="12">
        <f>SUM(C52:C56)</f>
        <v>229102256.23000002</v>
      </c>
      <c r="D57" s="12">
        <f>SUM(D52:D56)</f>
        <v>155608096.30000001</v>
      </c>
      <c r="E57" s="12">
        <f>SUM(E52:E56)</f>
        <v>547959114.32999992</v>
      </c>
    </row>
    <row r="58" spans="1:5" ht="15" customHeight="1" thickTop="1" x14ac:dyDescent="0.25">
      <c r="A58" s="14" t="s">
        <v>67</v>
      </c>
    </row>
    <row r="59" spans="1:5" ht="15" customHeight="1" x14ac:dyDescent="0.25">
      <c r="A59" s="14"/>
    </row>
    <row r="61" spans="1:5" ht="15" customHeight="1" x14ac:dyDescent="0.25">
      <c r="A61" s="24" t="s">
        <v>44</v>
      </c>
      <c r="B61" s="24"/>
      <c r="C61" s="24"/>
      <c r="D61" s="24"/>
      <c r="E61" s="24"/>
    </row>
    <row r="62" spans="1:5" ht="15" customHeight="1" x14ac:dyDescent="0.25">
      <c r="A62" s="24" t="s">
        <v>18</v>
      </c>
      <c r="B62" s="24"/>
      <c r="C62" s="24"/>
      <c r="D62" s="24"/>
      <c r="E62" s="24"/>
    </row>
    <row r="63" spans="1:5" ht="15" customHeight="1" x14ac:dyDescent="0.25">
      <c r="A63" s="22" t="s">
        <v>56</v>
      </c>
      <c r="B63" s="22"/>
      <c r="C63" s="22"/>
      <c r="D63" s="22"/>
      <c r="E63" s="22"/>
    </row>
    <row r="64" spans="1:5" ht="15" customHeight="1" thickBot="1" x14ac:dyDescent="0.3">
      <c r="A64" s="8" t="s">
        <v>11</v>
      </c>
      <c r="B64" s="8" t="s">
        <v>33</v>
      </c>
      <c r="C64" s="8" t="s">
        <v>34</v>
      </c>
      <c r="D64" s="8" t="s">
        <v>66</v>
      </c>
      <c r="E64" s="8" t="s">
        <v>35</v>
      </c>
    </row>
    <row r="66" spans="1:6" ht="15" customHeight="1" x14ac:dyDescent="0.25">
      <c r="A66" s="7" t="s">
        <v>78</v>
      </c>
      <c r="B66" s="7">
        <f>+'2 T'!E70</f>
        <v>-59818580.079999983</v>
      </c>
      <c r="C66" s="7">
        <f>+B70</f>
        <v>57931284.900000036</v>
      </c>
      <c r="D66" s="7">
        <f>+C70</f>
        <v>47281985.230000019</v>
      </c>
      <c r="E66" s="7">
        <f>+B66</f>
        <v>-59818580.079999983</v>
      </c>
    </row>
    <row r="67" spans="1:6" ht="15" customHeight="1" x14ac:dyDescent="0.25">
      <c r="A67" s="7" t="s">
        <v>19</v>
      </c>
      <c r="B67" s="7">
        <v>232619452.83000001</v>
      </c>
      <c r="C67" s="7">
        <v>110868499.83</v>
      </c>
      <c r="D67" s="7">
        <v>101145331.43000001</v>
      </c>
      <c r="E67" s="7">
        <f>SUM(B67:D67)</f>
        <v>444633284.09000003</v>
      </c>
    </row>
    <row r="68" spans="1:6" ht="15" customHeight="1" x14ac:dyDescent="0.25">
      <c r="A68" s="7" t="s">
        <v>81</v>
      </c>
      <c r="B68" s="7">
        <f>+B66+B67</f>
        <v>172800872.75000003</v>
      </c>
      <c r="C68" s="7">
        <f>+C66+C67</f>
        <v>168799784.73000002</v>
      </c>
      <c r="D68" s="7">
        <f>+D66+D67</f>
        <v>148427316.66000003</v>
      </c>
      <c r="E68" s="7">
        <f>+E66+E67</f>
        <v>384814704.01000005</v>
      </c>
    </row>
    <row r="69" spans="1:6" ht="15" customHeight="1" x14ac:dyDescent="0.25">
      <c r="A69" s="7" t="s">
        <v>20</v>
      </c>
      <c r="B69" s="7">
        <f>+SUM(C35:C38)</f>
        <v>114869587.84999999</v>
      </c>
      <c r="C69" s="7">
        <f>+SUM(D35:D38)</f>
        <v>121517799.5</v>
      </c>
      <c r="D69" s="7">
        <f>+SUM(E35:E38)</f>
        <v>101590323.98999999</v>
      </c>
      <c r="E69" s="7">
        <f>SUM(B69:D69)</f>
        <v>337977711.33999997</v>
      </c>
      <c r="F69" s="55"/>
    </row>
    <row r="70" spans="1:6" ht="15" customHeight="1" x14ac:dyDescent="0.25">
      <c r="A70" s="30" t="s">
        <v>80</v>
      </c>
      <c r="B70" s="30">
        <f>+B68-B69</f>
        <v>57931284.900000036</v>
      </c>
      <c r="C70" s="30">
        <f>+C68-C69</f>
        <v>47281985.230000019</v>
      </c>
      <c r="D70" s="30">
        <f>+D68-D69</f>
        <v>46836992.670000032</v>
      </c>
      <c r="E70" s="30">
        <f>+E68-E69</f>
        <v>46836992.670000076</v>
      </c>
    </row>
    <row r="71" spans="1:6" ht="15" customHeight="1" thickBot="1" x14ac:dyDescent="0.3">
      <c r="A71" s="12"/>
      <c r="B71" s="12"/>
      <c r="C71" s="12"/>
      <c r="D71" s="12"/>
      <c r="E71" s="12"/>
    </row>
    <row r="72" spans="1:6" ht="15" customHeight="1" thickTop="1" x14ac:dyDescent="0.25">
      <c r="A72" s="14" t="s">
        <v>67</v>
      </c>
      <c r="B72" s="30"/>
      <c r="C72" s="30"/>
      <c r="D72" s="30"/>
      <c r="E72" s="30"/>
    </row>
    <row r="73" spans="1:6" ht="15" customHeight="1" x14ac:dyDescent="0.25">
      <c r="B73" s="30"/>
      <c r="C73" s="30"/>
      <c r="D73" s="30"/>
      <c r="E73" s="30"/>
    </row>
    <row r="75" spans="1:6" ht="15" customHeight="1" x14ac:dyDescent="0.25">
      <c r="A75" s="24" t="s">
        <v>45</v>
      </c>
      <c r="B75" s="24"/>
      <c r="C75" s="24"/>
      <c r="D75" s="24"/>
      <c r="E75" s="24"/>
      <c r="F75" s="51" t="s">
        <v>62</v>
      </c>
    </row>
    <row r="76" spans="1:6" ht="15" customHeight="1" x14ac:dyDescent="0.25">
      <c r="A76" s="24" t="s">
        <v>50</v>
      </c>
      <c r="B76" s="24"/>
      <c r="C76" s="24"/>
      <c r="D76" s="24"/>
      <c r="E76" s="24"/>
      <c r="F76" s="51">
        <f>E67+E81</f>
        <v>728367551.61000001</v>
      </c>
    </row>
    <row r="77" spans="1:6" ht="15" customHeight="1" x14ac:dyDescent="0.25">
      <c r="A77" s="22" t="s">
        <v>56</v>
      </c>
      <c r="B77" s="22"/>
      <c r="C77" s="22"/>
      <c r="D77" s="22"/>
      <c r="E77" s="22"/>
    </row>
    <row r="78" spans="1:6" ht="15" customHeight="1" thickBot="1" x14ac:dyDescent="0.3">
      <c r="A78" s="8" t="s">
        <v>11</v>
      </c>
      <c r="B78" s="8" t="s">
        <v>33</v>
      </c>
      <c r="C78" s="8" t="s">
        <v>34</v>
      </c>
      <c r="D78" s="8" t="s">
        <v>66</v>
      </c>
      <c r="E78" s="8" t="s">
        <v>35</v>
      </c>
    </row>
    <row r="80" spans="1:6" ht="15" customHeight="1" x14ac:dyDescent="0.25">
      <c r="A80" s="7" t="s">
        <v>75</v>
      </c>
      <c r="B80" s="7">
        <f>+'2 T'!E84</f>
        <v>103862984.70000002</v>
      </c>
      <c r="C80" s="7">
        <f>+B84</f>
        <v>197350943.72000003</v>
      </c>
      <c r="D80" s="7">
        <f>+C84</f>
        <v>160700055.41000003</v>
      </c>
      <c r="E80" s="7">
        <f>SUM(B80:D80)</f>
        <v>461913983.8300001</v>
      </c>
    </row>
    <row r="81" spans="1:6" ht="15" customHeight="1" x14ac:dyDescent="0.25">
      <c r="A81" s="7" t="s">
        <v>19</v>
      </c>
      <c r="B81" s="7">
        <v>141867132.97</v>
      </c>
      <c r="C81" s="7">
        <v>70933568.420000002</v>
      </c>
      <c r="D81" s="7">
        <v>70933566.129999995</v>
      </c>
      <c r="E81" s="7">
        <f>SUM(B81:D81)</f>
        <v>283734267.51999998</v>
      </c>
    </row>
    <row r="82" spans="1:6" ht="15" customHeight="1" x14ac:dyDescent="0.25">
      <c r="A82" s="7" t="s">
        <v>76</v>
      </c>
      <c r="B82" s="7">
        <f>+B80+B81</f>
        <v>245730117.67000002</v>
      </c>
      <c r="C82" s="7">
        <f>+C80+C81</f>
        <v>268284512.14000005</v>
      </c>
      <c r="D82" s="7">
        <f>+D80+D81</f>
        <v>231633621.54000002</v>
      </c>
      <c r="E82" s="7">
        <f>SUM(B82:D82)</f>
        <v>745648251.35000014</v>
      </c>
    </row>
    <row r="83" spans="1:6" ht="15" customHeight="1" x14ac:dyDescent="0.25">
      <c r="A83" s="7" t="s">
        <v>20</v>
      </c>
      <c r="B83" s="7">
        <f>+SUM(C39:C40)</f>
        <v>48379173.949999996</v>
      </c>
      <c r="C83" s="7">
        <f>+SUM(D39:D40)</f>
        <v>107584456.73</v>
      </c>
      <c r="D83" s="7">
        <f>+SUM(E39:E40)</f>
        <v>54017772.310000002</v>
      </c>
      <c r="E83" s="7">
        <f>SUM(B83:D83)</f>
        <v>209981402.99000001</v>
      </c>
      <c r="F83" s="55"/>
    </row>
    <row r="84" spans="1:6" ht="15" customHeight="1" x14ac:dyDescent="0.25">
      <c r="A84" s="30" t="s">
        <v>79</v>
      </c>
      <c r="B84" s="30">
        <f>+B82-B83</f>
        <v>197350943.72000003</v>
      </c>
      <c r="C84" s="30">
        <f>+C82-C83</f>
        <v>160700055.41000003</v>
      </c>
      <c r="D84" s="30">
        <f>+D82-D83</f>
        <v>177615849.23000002</v>
      </c>
      <c r="E84" s="30">
        <f>SUM(B84:D84)</f>
        <v>535666848.36000007</v>
      </c>
    </row>
    <row r="85" spans="1:6" ht="15" customHeight="1" thickBot="1" x14ac:dyDescent="0.3">
      <c r="A85" s="12"/>
      <c r="B85" s="12"/>
      <c r="C85" s="12"/>
      <c r="D85" s="12"/>
      <c r="E85" s="12"/>
    </row>
    <row r="86" spans="1:6" ht="15" customHeight="1" thickTop="1" x14ac:dyDescent="0.25">
      <c r="A86" s="14" t="s">
        <v>67</v>
      </c>
      <c r="B86" s="56"/>
      <c r="C86" s="56"/>
      <c r="D86" s="56"/>
      <c r="E86" s="56"/>
    </row>
    <row r="87" spans="1:6" ht="15" customHeight="1" x14ac:dyDescent="0.25">
      <c r="B87" s="30"/>
      <c r="C87" s="30"/>
      <c r="D87" s="30"/>
      <c r="E87" s="30"/>
    </row>
  </sheetData>
  <mergeCells count="17">
    <mergeCell ref="A63:E63"/>
    <mergeCell ref="A27:F27"/>
    <mergeCell ref="A75:E75"/>
    <mergeCell ref="A76:E76"/>
    <mergeCell ref="A77:E77"/>
    <mergeCell ref="A62:E62"/>
    <mergeCell ref="A1:F1"/>
    <mergeCell ref="A47:E47"/>
    <mergeCell ref="A48:E48"/>
    <mergeCell ref="A49:E49"/>
    <mergeCell ref="A61:E61"/>
    <mergeCell ref="A10:F10"/>
    <mergeCell ref="A32:E32"/>
    <mergeCell ref="A8:F8"/>
    <mergeCell ref="A9:F9"/>
    <mergeCell ref="A30:E30"/>
    <mergeCell ref="A31:E31"/>
  </mergeCells>
  <printOptions horizontalCentered="1" verticalCentered="1"/>
  <pageMargins left="0.70866141732283472" right="1.18" top="0.3" bottom="0.2" header="0.31496062992125984" footer="0.31496062992125984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workbookViewId="0">
      <selection activeCell="H23" sqref="H23"/>
    </sheetView>
  </sheetViews>
  <sheetFormatPr baseColWidth="10" defaultColWidth="11.5703125" defaultRowHeight="15" customHeight="1" x14ac:dyDescent="0.25"/>
  <cols>
    <col min="1" max="1" width="65.7109375" style="7" customWidth="1"/>
    <col min="2" max="2" width="23.28515625" style="7" customWidth="1"/>
    <col min="3" max="3" width="15.140625" style="7" bestFit="1" customWidth="1"/>
    <col min="4" max="5" width="16.85546875" style="7" bestFit="1" customWidth="1"/>
    <col min="6" max="6" width="18" style="7" customWidth="1"/>
    <col min="7" max="16384" width="11.5703125" style="7"/>
  </cols>
  <sheetData>
    <row r="1" spans="1:10" ht="15" customHeight="1" x14ac:dyDescent="0.25">
      <c r="A1" s="24" t="s">
        <v>21</v>
      </c>
      <c r="B1" s="24"/>
      <c r="C1" s="24"/>
      <c r="D1" s="24"/>
      <c r="E1" s="24"/>
      <c r="F1" s="24"/>
    </row>
    <row r="2" spans="1:10" ht="15" customHeight="1" x14ac:dyDescent="0.25">
      <c r="A2" s="3" t="s">
        <v>0</v>
      </c>
      <c r="B2" s="26" t="s">
        <v>23</v>
      </c>
      <c r="C2" s="51"/>
      <c r="D2" s="51"/>
      <c r="E2" s="51"/>
      <c r="F2" s="51"/>
    </row>
    <row r="3" spans="1:10" ht="15" customHeight="1" x14ac:dyDescent="0.25">
      <c r="A3" s="3" t="s">
        <v>1</v>
      </c>
      <c r="B3" s="26" t="s">
        <v>22</v>
      </c>
      <c r="C3" s="51"/>
      <c r="D3" s="51"/>
      <c r="E3" s="51"/>
      <c r="F3" s="51"/>
    </row>
    <row r="4" spans="1:10" ht="15" customHeight="1" x14ac:dyDescent="0.25">
      <c r="A4" s="3" t="s">
        <v>13</v>
      </c>
      <c r="B4" s="51" t="s">
        <v>57</v>
      </c>
      <c r="C4" s="51"/>
      <c r="D4" s="51"/>
      <c r="E4" s="51"/>
      <c r="F4" s="51"/>
    </row>
    <row r="5" spans="1:10" ht="15" customHeight="1" x14ac:dyDescent="0.25">
      <c r="A5" s="3" t="s">
        <v>48</v>
      </c>
      <c r="B5" s="33" t="s">
        <v>54</v>
      </c>
      <c r="C5" s="51"/>
      <c r="D5" s="51"/>
      <c r="E5" s="51"/>
      <c r="F5" s="51"/>
    </row>
    <row r="6" spans="1:10" ht="15" customHeight="1" x14ac:dyDescent="0.25">
      <c r="A6" s="3"/>
      <c r="B6" s="33"/>
      <c r="C6" s="51"/>
      <c r="D6" s="51"/>
      <c r="E6" s="51"/>
      <c r="F6" s="51"/>
    </row>
    <row r="8" spans="1:10" ht="15" customHeight="1" x14ac:dyDescent="0.25">
      <c r="A8" s="24" t="s">
        <v>10</v>
      </c>
      <c r="B8" s="24"/>
      <c r="C8" s="24"/>
      <c r="D8" s="24"/>
      <c r="E8" s="24"/>
      <c r="F8" s="24"/>
    </row>
    <row r="9" spans="1:10" ht="15" customHeight="1" x14ac:dyDescent="0.25">
      <c r="A9" s="24" t="s">
        <v>14</v>
      </c>
      <c r="B9" s="24"/>
      <c r="C9" s="24"/>
      <c r="D9" s="24"/>
      <c r="E9" s="24"/>
      <c r="F9" s="24"/>
    </row>
    <row r="10" spans="1:10" ht="15" customHeight="1" x14ac:dyDescent="0.25">
      <c r="A10" s="27" t="s">
        <v>82</v>
      </c>
      <c r="B10" s="27"/>
      <c r="C10" s="27"/>
      <c r="D10" s="27"/>
      <c r="E10" s="27"/>
      <c r="F10" s="27"/>
    </row>
    <row r="11" spans="1:10" ht="30.75" thickBot="1" x14ac:dyDescent="0.3">
      <c r="A11" s="8" t="s">
        <v>3</v>
      </c>
      <c r="B11" s="8"/>
      <c r="C11" s="8" t="s">
        <v>36</v>
      </c>
      <c r="D11" s="8" t="s">
        <v>37</v>
      </c>
      <c r="E11" s="8" t="s">
        <v>38</v>
      </c>
      <c r="F11" s="34" t="s">
        <v>71</v>
      </c>
    </row>
    <row r="13" spans="1:10" ht="30" x14ac:dyDescent="0.25">
      <c r="A13" s="52" t="s">
        <v>24</v>
      </c>
      <c r="B13" s="11" t="s">
        <v>68</v>
      </c>
      <c r="C13" s="37">
        <v>46</v>
      </c>
      <c r="D13" s="37">
        <v>130</v>
      </c>
      <c r="E13" s="37">
        <v>0</v>
      </c>
      <c r="F13" s="37">
        <f>AVERAGE(C13:E13)</f>
        <v>58.666666666666664</v>
      </c>
    </row>
    <row r="14" spans="1:10" ht="15" customHeight="1" x14ac:dyDescent="0.25">
      <c r="A14" s="52"/>
      <c r="B14" s="11" t="s">
        <v>70</v>
      </c>
      <c r="C14" s="37">
        <v>1500</v>
      </c>
      <c r="D14" s="37">
        <v>1359</v>
      </c>
      <c r="E14" s="37">
        <v>1477</v>
      </c>
      <c r="F14" s="37">
        <f t="shared" ref="F14:F21" si="0">AVERAGE(C14:E14)</f>
        <v>1445.3333333333333</v>
      </c>
    </row>
    <row r="15" spans="1:10" ht="15" customHeight="1" x14ac:dyDescent="0.25">
      <c r="A15" s="52"/>
      <c r="B15" s="11" t="s">
        <v>69</v>
      </c>
      <c r="C15" s="37">
        <v>160</v>
      </c>
      <c r="D15" s="37">
        <v>43</v>
      </c>
      <c r="E15" s="37">
        <v>130</v>
      </c>
      <c r="F15" s="37">
        <f t="shared" si="0"/>
        <v>111</v>
      </c>
      <c r="H15" s="37"/>
      <c r="I15" s="37"/>
      <c r="J15" s="37"/>
    </row>
    <row r="16" spans="1:10" ht="30" x14ac:dyDescent="0.25">
      <c r="A16" s="52" t="s">
        <v>25</v>
      </c>
      <c r="B16" s="11" t="s">
        <v>68</v>
      </c>
      <c r="C16" s="37">
        <v>130</v>
      </c>
      <c r="D16" s="37">
        <v>158</v>
      </c>
      <c r="E16" s="37">
        <v>0</v>
      </c>
      <c r="F16" s="37">
        <f t="shared" si="0"/>
        <v>96</v>
      </c>
      <c r="H16" s="37"/>
      <c r="I16" s="37"/>
      <c r="J16" s="37"/>
    </row>
    <row r="17" spans="1:10" ht="15" customHeight="1" x14ac:dyDescent="0.25">
      <c r="A17" s="52"/>
      <c r="B17" s="11" t="s">
        <v>70</v>
      </c>
      <c r="C17" s="37">
        <v>555</v>
      </c>
      <c r="D17" s="37">
        <v>543</v>
      </c>
      <c r="E17" s="37">
        <v>601</v>
      </c>
      <c r="F17" s="37">
        <f t="shared" si="0"/>
        <v>566.33333333333337</v>
      </c>
    </row>
    <row r="18" spans="1:10" ht="15" customHeight="1" x14ac:dyDescent="0.25">
      <c r="A18" s="52"/>
      <c r="B18" s="11" t="s">
        <v>69</v>
      </c>
      <c r="C18" s="37">
        <v>295</v>
      </c>
      <c r="D18" s="37">
        <v>45</v>
      </c>
      <c r="E18" s="37">
        <v>158</v>
      </c>
      <c r="F18" s="37">
        <f t="shared" si="0"/>
        <v>166</v>
      </c>
      <c r="H18" s="37"/>
      <c r="I18" s="37"/>
      <c r="J18" s="37"/>
    </row>
    <row r="19" spans="1:10" ht="30" x14ac:dyDescent="0.25">
      <c r="A19" s="52" t="s">
        <v>72</v>
      </c>
      <c r="B19" s="11" t="s">
        <v>68</v>
      </c>
      <c r="C19" s="37">
        <v>2877</v>
      </c>
      <c r="D19" s="37">
        <v>2647</v>
      </c>
      <c r="E19" s="37">
        <v>0</v>
      </c>
      <c r="F19" s="37">
        <f t="shared" si="0"/>
        <v>1841.3333333333333</v>
      </c>
      <c r="H19" s="37"/>
      <c r="I19" s="37"/>
      <c r="J19" s="37"/>
    </row>
    <row r="20" spans="1:10" ht="15" customHeight="1" x14ac:dyDescent="0.25">
      <c r="B20" s="11" t="s">
        <v>70</v>
      </c>
      <c r="C20" s="37">
        <v>454</v>
      </c>
      <c r="D20" s="37">
        <v>980</v>
      </c>
      <c r="E20" s="37">
        <v>1998</v>
      </c>
      <c r="F20" s="37">
        <f t="shared" si="0"/>
        <v>1144</v>
      </c>
    </row>
    <row r="21" spans="1:10" ht="15" customHeight="1" x14ac:dyDescent="0.25">
      <c r="B21" s="11" t="s">
        <v>69</v>
      </c>
      <c r="C21" s="37">
        <v>1075</v>
      </c>
      <c r="D21" s="37">
        <v>1129</v>
      </c>
      <c r="E21" s="37">
        <v>2647</v>
      </c>
      <c r="F21" s="37">
        <f t="shared" si="0"/>
        <v>1617</v>
      </c>
      <c r="H21" s="37"/>
      <c r="I21" s="37"/>
      <c r="J21" s="37"/>
    </row>
    <row r="22" spans="1:10" ht="15" customHeight="1" x14ac:dyDescent="0.25">
      <c r="C22" s="37"/>
      <c r="D22" s="37"/>
      <c r="E22" s="37"/>
      <c r="F22" s="37"/>
      <c r="H22" s="37"/>
      <c r="I22" s="37"/>
      <c r="J22" s="37"/>
    </row>
    <row r="23" spans="1:10" ht="15" customHeight="1" thickBot="1" x14ac:dyDescent="0.3">
      <c r="A23" s="12" t="s">
        <v>15</v>
      </c>
      <c r="B23" s="12" t="s">
        <v>55</v>
      </c>
      <c r="C23" s="53">
        <f>+C14+C15+C17+C18+C20+C21</f>
        <v>4039</v>
      </c>
      <c r="D23" s="53">
        <f t="shared" ref="D23:F23" si="1">+D14+D15+D17+D18+D20+D21</f>
        <v>4099</v>
      </c>
      <c r="E23" s="53">
        <f t="shared" si="1"/>
        <v>7011</v>
      </c>
      <c r="F23" s="53">
        <f t="shared" si="1"/>
        <v>5049.6666666666661</v>
      </c>
    </row>
    <row r="24" spans="1:10" ht="15" customHeight="1" thickTop="1" x14ac:dyDescent="0.25">
      <c r="A24" s="14" t="s">
        <v>67</v>
      </c>
      <c r="B24" s="30"/>
      <c r="C24" s="30"/>
      <c r="D24" s="30"/>
      <c r="E24" s="30"/>
      <c r="F24" s="30"/>
    </row>
    <row r="25" spans="1:10" ht="15" customHeight="1" x14ac:dyDescent="0.25">
      <c r="A25" s="14" t="s">
        <v>73</v>
      </c>
    </row>
    <row r="26" spans="1:10" ht="15" customHeight="1" x14ac:dyDescent="0.25">
      <c r="A26" s="11" t="s">
        <v>83</v>
      </c>
    </row>
    <row r="27" spans="1:10" ht="30" customHeight="1" x14ac:dyDescent="0.25">
      <c r="A27" s="25" t="s">
        <v>74</v>
      </c>
      <c r="B27" s="25"/>
      <c r="C27" s="25"/>
      <c r="D27" s="25"/>
      <c r="E27" s="25"/>
      <c r="F27" s="25"/>
    </row>
    <row r="28" spans="1:10" ht="15" customHeight="1" x14ac:dyDescent="0.25">
      <c r="A28" s="21"/>
      <c r="B28" s="21"/>
      <c r="C28" s="21"/>
      <c r="D28" s="21"/>
      <c r="E28" s="21"/>
      <c r="F28" s="21"/>
    </row>
    <row r="30" spans="1:10" ht="15" customHeight="1" x14ac:dyDescent="0.25">
      <c r="A30" s="23" t="s">
        <v>16</v>
      </c>
      <c r="B30" s="23"/>
      <c r="C30" s="23"/>
      <c r="D30" s="23"/>
      <c r="E30" s="23"/>
    </row>
    <row r="31" spans="1:10" ht="15" customHeight="1" x14ac:dyDescent="0.25">
      <c r="A31" s="24" t="s">
        <v>31</v>
      </c>
      <c r="B31" s="24"/>
      <c r="C31" s="24"/>
      <c r="D31" s="24"/>
      <c r="E31" s="24"/>
    </row>
    <row r="32" spans="1:10" ht="15" customHeight="1" x14ac:dyDescent="0.25">
      <c r="A32" s="22" t="s">
        <v>56</v>
      </c>
      <c r="B32" s="22"/>
      <c r="C32" s="22"/>
      <c r="D32" s="22"/>
      <c r="E32" s="22"/>
    </row>
    <row r="33" spans="1:6" ht="15" customHeight="1" thickBot="1" x14ac:dyDescent="0.3">
      <c r="A33" s="8" t="s">
        <v>3</v>
      </c>
      <c r="B33" s="8"/>
      <c r="C33" s="8" t="s">
        <v>36</v>
      </c>
      <c r="D33" s="8" t="s">
        <v>37</v>
      </c>
      <c r="E33" s="8" t="s">
        <v>38</v>
      </c>
      <c r="F33" s="8" t="s">
        <v>39</v>
      </c>
    </row>
    <row r="35" spans="1:6" ht="15" customHeight="1" x14ac:dyDescent="0.25">
      <c r="A35" s="52" t="s">
        <v>24</v>
      </c>
      <c r="B35" s="54" t="s">
        <v>65</v>
      </c>
      <c r="C35" s="42">
        <v>103670672</v>
      </c>
      <c r="D35" s="42">
        <v>112003383</v>
      </c>
      <c r="E35" s="42">
        <v>189350433.25999999</v>
      </c>
      <c r="F35" s="42">
        <f t="shared" ref="F35:F40" si="2">SUM(C35:E35)</f>
        <v>405024488.25999999</v>
      </c>
    </row>
    <row r="36" spans="1:6" ht="15" customHeight="1" x14ac:dyDescent="0.25">
      <c r="A36" s="52"/>
      <c r="B36" s="54" t="s">
        <v>64</v>
      </c>
      <c r="C36" s="42">
        <v>10438240</v>
      </c>
      <c r="D36" s="42">
        <v>27210141</v>
      </c>
      <c r="E36" s="42">
        <v>149817366.75</v>
      </c>
      <c r="F36" s="42">
        <f t="shared" si="2"/>
        <v>187465747.75</v>
      </c>
    </row>
    <row r="37" spans="1:6" ht="15" customHeight="1" x14ac:dyDescent="0.25">
      <c r="A37" s="52" t="s">
        <v>25</v>
      </c>
      <c r="B37" s="54" t="s">
        <v>65</v>
      </c>
      <c r="C37" s="42">
        <v>14447061.84</v>
      </c>
      <c r="D37" s="42">
        <v>24987064.550000001</v>
      </c>
      <c r="E37" s="42">
        <v>28372927</v>
      </c>
      <c r="F37" s="42">
        <f t="shared" si="2"/>
        <v>67807053.390000001</v>
      </c>
    </row>
    <row r="38" spans="1:6" ht="15" customHeight="1" x14ac:dyDescent="0.25">
      <c r="A38" s="52"/>
      <c r="B38" s="54" t="s">
        <v>64</v>
      </c>
      <c r="C38" s="42">
        <v>7698025</v>
      </c>
      <c r="D38" s="42">
        <v>12142370.999999996</v>
      </c>
      <c r="E38" s="42">
        <v>8112603.7599999979</v>
      </c>
      <c r="F38" s="42">
        <f t="shared" si="2"/>
        <v>27952999.759999994</v>
      </c>
    </row>
    <row r="39" spans="1:6" ht="15" customHeight="1" x14ac:dyDescent="0.25">
      <c r="A39" s="52" t="s">
        <v>72</v>
      </c>
      <c r="B39" s="7" t="s">
        <v>65</v>
      </c>
      <c r="C39" s="43">
        <v>51198473.120000005</v>
      </c>
      <c r="D39" s="43">
        <v>149816705.41999999</v>
      </c>
      <c r="E39" s="43">
        <v>359678926.09744036</v>
      </c>
      <c r="F39" s="42">
        <f t="shared" si="2"/>
        <v>560694104.63744032</v>
      </c>
    </row>
    <row r="40" spans="1:6" ht="15" customHeight="1" x14ac:dyDescent="0.25">
      <c r="A40" s="52"/>
      <c r="B40" s="7" t="s">
        <v>64</v>
      </c>
      <c r="C40" s="43">
        <v>121229864.65000001</v>
      </c>
      <c r="D40" s="43">
        <v>206145450.06000003</v>
      </c>
      <c r="E40" s="43">
        <v>548948063.68000007</v>
      </c>
      <c r="F40" s="42">
        <f t="shared" si="2"/>
        <v>876323378.3900001</v>
      </c>
    </row>
    <row r="42" spans="1:6" ht="15" customHeight="1" thickBot="1" x14ac:dyDescent="0.3">
      <c r="A42" s="12" t="s">
        <v>15</v>
      </c>
      <c r="B42" s="12"/>
      <c r="C42" s="12">
        <f>SUM(C35:C39)</f>
        <v>187452471.96000001</v>
      </c>
      <c r="D42" s="12">
        <f>SUM(D35:D39)</f>
        <v>326159664.97000003</v>
      </c>
      <c r="E42" s="12">
        <f>SUM(E35:E39)</f>
        <v>735332256.86744034</v>
      </c>
      <c r="F42" s="12">
        <f>SUM(F35:F39)</f>
        <v>1248944393.7974403</v>
      </c>
    </row>
    <row r="43" spans="1:6" ht="15" customHeight="1" thickTop="1" x14ac:dyDescent="0.25">
      <c r="A43" s="11" t="s">
        <v>83</v>
      </c>
    </row>
    <row r="44" spans="1:6" ht="15" customHeight="1" x14ac:dyDescent="0.25">
      <c r="A44" s="14" t="s">
        <v>67</v>
      </c>
    </row>
    <row r="45" spans="1:6" ht="15" customHeight="1" x14ac:dyDescent="0.25">
      <c r="A45" s="14"/>
    </row>
    <row r="47" spans="1:6" ht="15" customHeight="1" x14ac:dyDescent="0.25">
      <c r="A47" s="24" t="s">
        <v>17</v>
      </c>
      <c r="B47" s="24"/>
      <c r="C47" s="24"/>
      <c r="D47" s="24"/>
      <c r="E47" s="24"/>
    </row>
    <row r="48" spans="1:6" ht="15" customHeight="1" x14ac:dyDescent="0.25">
      <c r="A48" s="24" t="s">
        <v>32</v>
      </c>
      <c r="B48" s="24"/>
      <c r="C48" s="24"/>
      <c r="D48" s="24"/>
      <c r="E48" s="24"/>
    </row>
    <row r="49" spans="1:5" ht="15" customHeight="1" x14ac:dyDescent="0.25">
      <c r="A49" s="22" t="s">
        <v>56</v>
      </c>
      <c r="B49" s="22"/>
      <c r="C49" s="22"/>
      <c r="D49" s="22"/>
      <c r="E49" s="22"/>
    </row>
    <row r="50" spans="1:5" ht="15" customHeight="1" thickBot="1" x14ac:dyDescent="0.3">
      <c r="A50" s="8" t="s">
        <v>11</v>
      </c>
      <c r="B50" s="8" t="s">
        <v>36</v>
      </c>
      <c r="C50" s="8" t="s">
        <v>37</v>
      </c>
      <c r="D50" s="8" t="s">
        <v>38</v>
      </c>
      <c r="E50" s="8" t="s">
        <v>39</v>
      </c>
    </row>
    <row r="52" spans="1:5" ht="15" customHeight="1" x14ac:dyDescent="0.25">
      <c r="A52" s="7" t="s">
        <v>26</v>
      </c>
      <c r="B52" s="7">
        <f>SUM(C35:C38)</f>
        <v>136253998.84</v>
      </c>
      <c r="C52" s="7">
        <f>SUM(D35:D38)</f>
        <v>176342959.55000001</v>
      </c>
      <c r="D52" s="7">
        <f>SUM(E35:E38)</f>
        <v>375653330.76999998</v>
      </c>
      <c r="E52" s="7">
        <f>SUM(B52:D52)</f>
        <v>688250289.15999997</v>
      </c>
    </row>
    <row r="53" spans="1:5" ht="15" customHeight="1" x14ac:dyDescent="0.25">
      <c r="A53" s="7" t="s">
        <v>43</v>
      </c>
      <c r="B53" s="7">
        <f>SUM(C39:C40)</f>
        <v>172428337.77000001</v>
      </c>
      <c r="C53" s="7">
        <f>SUM(D39:D40)</f>
        <v>355962155.48000002</v>
      </c>
      <c r="D53" s="7">
        <f>SUM(E39:E40)</f>
        <v>908626989.77744043</v>
      </c>
      <c r="E53" s="7">
        <f>SUM(B53:D53)</f>
        <v>1437017483.0274405</v>
      </c>
    </row>
    <row r="54" spans="1:5" ht="15" customHeight="1" x14ac:dyDescent="0.25">
      <c r="A54" s="7" t="s">
        <v>12</v>
      </c>
      <c r="E54" s="7">
        <f>SUM(B54:D54)</f>
        <v>0</v>
      </c>
    </row>
    <row r="55" spans="1:5" ht="15" customHeight="1" x14ac:dyDescent="0.25">
      <c r="A55" s="7" t="s">
        <v>8</v>
      </c>
      <c r="E55" s="7">
        <f>SUM(B55:D55)</f>
        <v>0</v>
      </c>
    </row>
    <row r="56" spans="1:5" ht="15" customHeight="1" x14ac:dyDescent="0.25">
      <c r="A56" s="7" t="s">
        <v>9</v>
      </c>
      <c r="E56" s="7">
        <f>SUM(B56:D56)</f>
        <v>0</v>
      </c>
    </row>
    <row r="57" spans="1:5" ht="15" customHeight="1" thickBot="1" x14ac:dyDescent="0.3">
      <c r="A57" s="12" t="s">
        <v>15</v>
      </c>
      <c r="B57" s="12">
        <f>SUM(B52:B56)</f>
        <v>308682336.61000001</v>
      </c>
      <c r="C57" s="12">
        <f>SUM(C52:C56)</f>
        <v>532305115.03000003</v>
      </c>
      <c r="D57" s="12">
        <f>SUM(D52:D56)</f>
        <v>1284280320.5474405</v>
      </c>
      <c r="E57" s="12">
        <f>SUM(E52:E56)</f>
        <v>2125267772.1874404</v>
      </c>
    </row>
    <row r="58" spans="1:5" ht="15" customHeight="1" thickTop="1" x14ac:dyDescent="0.25">
      <c r="A58" s="14" t="s">
        <v>67</v>
      </c>
    </row>
    <row r="59" spans="1:5" ht="15" customHeight="1" x14ac:dyDescent="0.25">
      <c r="A59" s="14"/>
    </row>
    <row r="61" spans="1:5" ht="15" customHeight="1" x14ac:dyDescent="0.25">
      <c r="A61" s="24" t="s">
        <v>44</v>
      </c>
      <c r="B61" s="24"/>
      <c r="C61" s="24"/>
      <c r="D61" s="24"/>
      <c r="E61" s="24"/>
    </row>
    <row r="62" spans="1:5" ht="15" customHeight="1" x14ac:dyDescent="0.25">
      <c r="A62" s="24" t="s">
        <v>18</v>
      </c>
      <c r="B62" s="24"/>
      <c r="C62" s="24"/>
      <c r="D62" s="24"/>
      <c r="E62" s="24"/>
    </row>
    <row r="63" spans="1:5" ht="15" customHeight="1" x14ac:dyDescent="0.25">
      <c r="A63" s="22" t="s">
        <v>56</v>
      </c>
      <c r="B63" s="22"/>
      <c r="C63" s="22"/>
      <c r="D63" s="22"/>
      <c r="E63" s="22"/>
    </row>
    <row r="64" spans="1:5" ht="15" customHeight="1" thickBot="1" x14ac:dyDescent="0.3">
      <c r="A64" s="8" t="s">
        <v>11</v>
      </c>
      <c r="B64" s="8" t="s">
        <v>36</v>
      </c>
      <c r="C64" s="8" t="s">
        <v>37</v>
      </c>
      <c r="D64" s="8" t="s">
        <v>38</v>
      </c>
      <c r="E64" s="8" t="s">
        <v>39</v>
      </c>
    </row>
    <row r="66" spans="1:6" ht="15" customHeight="1" x14ac:dyDescent="0.25">
      <c r="A66" s="7" t="s">
        <v>78</v>
      </c>
      <c r="B66" s="7">
        <f>+'3 T'!E70</f>
        <v>46836992.670000076</v>
      </c>
      <c r="C66" s="7">
        <f>+B70</f>
        <v>31258252.940000087</v>
      </c>
      <c r="D66" s="7">
        <f>+C70</f>
        <v>-33527618.879999936</v>
      </c>
      <c r="E66" s="7">
        <f>+B66</f>
        <v>46836992.670000076</v>
      </c>
    </row>
    <row r="67" spans="1:6" ht="15" customHeight="1" x14ac:dyDescent="0.25">
      <c r="A67" s="7" t="s">
        <v>19</v>
      </c>
      <c r="B67" s="7">
        <v>120675259.11</v>
      </c>
      <c r="C67" s="7">
        <v>111557087.72999999</v>
      </c>
      <c r="D67" s="7">
        <v>409229628.14999998</v>
      </c>
      <c r="E67" s="7">
        <f>SUM(B67:D67)</f>
        <v>641461974.99000001</v>
      </c>
    </row>
    <row r="68" spans="1:6" ht="15" customHeight="1" x14ac:dyDescent="0.25">
      <c r="A68" s="7" t="s">
        <v>76</v>
      </c>
      <c r="B68" s="7">
        <f>+B66+B67</f>
        <v>167512251.78000009</v>
      </c>
      <c r="C68" s="7">
        <f>+C66+C67</f>
        <v>142815340.67000008</v>
      </c>
      <c r="D68" s="7">
        <f>+D66+D67</f>
        <v>375702009.27000004</v>
      </c>
      <c r="E68" s="7">
        <f>+E66+E67</f>
        <v>688298967.66000009</v>
      </c>
    </row>
    <row r="69" spans="1:6" ht="15" customHeight="1" x14ac:dyDescent="0.25">
      <c r="A69" s="7" t="s">
        <v>20</v>
      </c>
      <c r="B69" s="7">
        <f>+SUM(C35:C38)</f>
        <v>136253998.84</v>
      </c>
      <c r="C69" s="7">
        <f>+SUM(D35:D38)</f>
        <v>176342959.55000001</v>
      </c>
      <c r="D69" s="7">
        <f>+SUM(E35:E38)</f>
        <v>375653330.76999998</v>
      </c>
      <c r="E69" s="7">
        <f>SUM(B69:D69)</f>
        <v>688250289.15999997</v>
      </c>
      <c r="F69" s="55"/>
    </row>
    <row r="70" spans="1:6" ht="15" customHeight="1" x14ac:dyDescent="0.25">
      <c r="A70" s="30" t="s">
        <v>77</v>
      </c>
      <c r="B70" s="30">
        <f>+B68-B69</f>
        <v>31258252.940000087</v>
      </c>
      <c r="C70" s="30">
        <f>+C68-C69</f>
        <v>-33527618.879999936</v>
      </c>
      <c r="D70" s="30">
        <f>+D68-D69</f>
        <v>48678.500000059605</v>
      </c>
      <c r="E70" s="30">
        <f>+E68-E69</f>
        <v>48678.500000119209</v>
      </c>
    </row>
    <row r="71" spans="1:6" ht="15" customHeight="1" thickBot="1" x14ac:dyDescent="0.3">
      <c r="A71" s="12"/>
      <c r="B71" s="12"/>
      <c r="C71" s="12"/>
      <c r="D71" s="12"/>
      <c r="E71" s="12"/>
    </row>
    <row r="72" spans="1:6" ht="15" customHeight="1" thickTop="1" x14ac:dyDescent="0.25">
      <c r="A72" s="14" t="s">
        <v>67</v>
      </c>
      <c r="B72" s="30"/>
      <c r="C72" s="30"/>
      <c r="D72" s="30"/>
      <c r="E72" s="30"/>
    </row>
    <row r="73" spans="1:6" ht="15" customHeight="1" x14ac:dyDescent="0.25">
      <c r="A73" s="30"/>
      <c r="B73" s="30"/>
      <c r="C73" s="30"/>
      <c r="D73" s="30"/>
      <c r="E73" s="30"/>
      <c r="F73" s="30"/>
    </row>
    <row r="75" spans="1:6" ht="15" customHeight="1" x14ac:dyDescent="0.25">
      <c r="A75" s="24" t="s">
        <v>45</v>
      </c>
      <c r="B75" s="24"/>
      <c r="C75" s="24"/>
      <c r="D75" s="24"/>
      <c r="E75" s="24"/>
      <c r="F75" s="51" t="s">
        <v>62</v>
      </c>
    </row>
    <row r="76" spans="1:6" ht="15" customHeight="1" x14ac:dyDescent="0.25">
      <c r="A76" s="24" t="s">
        <v>50</v>
      </c>
      <c r="B76" s="24"/>
      <c r="C76" s="24"/>
      <c r="D76" s="24"/>
      <c r="E76" s="24"/>
      <c r="F76" s="51">
        <f>E67+E81</f>
        <v>2361734156.2200003</v>
      </c>
    </row>
    <row r="77" spans="1:6" ht="15" customHeight="1" x14ac:dyDescent="0.25">
      <c r="A77" s="22" t="s">
        <v>56</v>
      </c>
      <c r="B77" s="22"/>
      <c r="C77" s="22"/>
      <c r="D77" s="22"/>
      <c r="E77" s="22"/>
    </row>
    <row r="78" spans="1:6" ht="15" customHeight="1" thickBot="1" x14ac:dyDescent="0.3">
      <c r="A78" s="8" t="s">
        <v>11</v>
      </c>
      <c r="B78" s="8" t="s">
        <v>36</v>
      </c>
      <c r="C78" s="8" t="s">
        <v>37</v>
      </c>
      <c r="D78" s="8" t="s">
        <v>38</v>
      </c>
      <c r="E78" s="8" t="s">
        <v>39</v>
      </c>
    </row>
    <row r="80" spans="1:6" ht="15" customHeight="1" x14ac:dyDescent="0.25">
      <c r="A80" s="7" t="s">
        <v>78</v>
      </c>
      <c r="B80" s="7">
        <f>+'3 T'!E84</f>
        <v>535666848.36000007</v>
      </c>
      <c r="E80" s="7">
        <f>SUM(B80:D80)</f>
        <v>535666848.36000007</v>
      </c>
    </row>
    <row r="81" spans="1:6" ht="15" customHeight="1" x14ac:dyDescent="0.25">
      <c r="A81" s="7" t="s">
        <v>19</v>
      </c>
      <c r="B81" s="7">
        <v>70933567.5</v>
      </c>
      <c r="C81" s="7">
        <v>820933567.5</v>
      </c>
      <c r="D81" s="7">
        <v>828405046.23000002</v>
      </c>
      <c r="E81" s="7">
        <f>SUM(B81:D81)</f>
        <v>1720272181.23</v>
      </c>
    </row>
    <row r="82" spans="1:6" ht="15" customHeight="1" x14ac:dyDescent="0.25">
      <c r="A82" s="7" t="s">
        <v>76</v>
      </c>
      <c r="B82" s="7">
        <f>+B80+B81</f>
        <v>606600415.86000013</v>
      </c>
      <c r="C82" s="7">
        <f>+C80+C81</f>
        <v>820933567.5</v>
      </c>
      <c r="D82" s="7">
        <f>+D80+D81</f>
        <v>828405046.23000002</v>
      </c>
      <c r="E82" s="7">
        <f>SUM(B82:D82)</f>
        <v>2255939029.5900002</v>
      </c>
    </row>
    <row r="83" spans="1:6" ht="15" customHeight="1" x14ac:dyDescent="0.25">
      <c r="A83" s="7" t="s">
        <v>20</v>
      </c>
      <c r="B83" s="7">
        <f>+C39+C40</f>
        <v>172428337.77000001</v>
      </c>
      <c r="C83" s="7">
        <f>+D39+D40</f>
        <v>355962155.48000002</v>
      </c>
      <c r="D83" s="7">
        <f>+E39+E40</f>
        <v>908626989.77744043</v>
      </c>
      <c r="E83" s="7">
        <f>SUM(B83:D83)</f>
        <v>1437017483.0274405</v>
      </c>
      <c r="F83" s="55"/>
    </row>
    <row r="84" spans="1:6" ht="15" customHeight="1" x14ac:dyDescent="0.25">
      <c r="A84" s="30" t="s">
        <v>77</v>
      </c>
      <c r="B84" s="30">
        <f>+B82-B83</f>
        <v>434172078.09000015</v>
      </c>
      <c r="C84" s="30">
        <f>+C82-C83</f>
        <v>464971412.01999998</v>
      </c>
      <c r="D84" s="30">
        <f>+D82-D83</f>
        <v>-80221943.54744041</v>
      </c>
      <c r="E84" s="30">
        <f>SUM(B84:D84)</f>
        <v>818921546.56255972</v>
      </c>
    </row>
    <row r="85" spans="1:6" ht="15" customHeight="1" thickBot="1" x14ac:dyDescent="0.3">
      <c r="A85" s="12"/>
      <c r="B85" s="12"/>
      <c r="C85" s="12"/>
      <c r="D85" s="12"/>
      <c r="E85" s="12"/>
    </row>
    <row r="86" spans="1:6" ht="15" customHeight="1" thickTop="1" x14ac:dyDescent="0.25">
      <c r="A86" s="14" t="s">
        <v>67</v>
      </c>
      <c r="B86" s="56"/>
      <c r="C86" s="56"/>
      <c r="D86" s="56"/>
      <c r="E86" s="56"/>
    </row>
    <row r="87" spans="1:6" ht="15" customHeight="1" x14ac:dyDescent="0.25">
      <c r="A87" s="30"/>
      <c r="B87" s="30"/>
      <c r="C87" s="30"/>
      <c r="D87" s="30"/>
      <c r="E87" s="30"/>
    </row>
  </sheetData>
  <mergeCells count="17">
    <mergeCell ref="A31:E31"/>
    <mergeCell ref="A27:F27"/>
    <mergeCell ref="A1:F1"/>
    <mergeCell ref="A75:E75"/>
    <mergeCell ref="A76:E76"/>
    <mergeCell ref="A32:E32"/>
    <mergeCell ref="A8:F8"/>
    <mergeCell ref="A9:F9"/>
    <mergeCell ref="A10:F10"/>
    <mergeCell ref="A30:E30"/>
    <mergeCell ref="A77:E77"/>
    <mergeCell ref="A47:E47"/>
    <mergeCell ref="A48:E48"/>
    <mergeCell ref="A49:E49"/>
    <mergeCell ref="A61:E61"/>
    <mergeCell ref="A62:E62"/>
    <mergeCell ref="A63:E63"/>
  </mergeCells>
  <printOptions horizontalCentered="1" verticalCentered="1"/>
  <pageMargins left="0.70866141732283472" right="1.18" top="0.3" bottom="0.2" header="0.31496062992125984" footer="0.31496062992125984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workbookViewId="0">
      <selection activeCell="E23" sqref="E23"/>
    </sheetView>
  </sheetViews>
  <sheetFormatPr baseColWidth="10" defaultColWidth="11.5703125" defaultRowHeight="15" x14ac:dyDescent="0.25"/>
  <cols>
    <col min="1" max="1" width="65.5703125" style="7" customWidth="1"/>
    <col min="2" max="2" width="26" style="2" customWidth="1"/>
    <col min="3" max="4" width="15.28515625" style="2" bestFit="1" customWidth="1"/>
    <col min="5" max="5" width="17.42578125" style="2" customWidth="1"/>
    <col min="6" max="6" width="11.5703125" style="2"/>
    <col min="7" max="7" width="15.140625" style="2" bestFit="1" customWidth="1"/>
    <col min="8" max="8" width="13.5703125" style="2" bestFit="1" customWidth="1"/>
    <col min="9" max="9" width="14.28515625" style="2" bestFit="1" customWidth="1"/>
    <col min="10" max="16384" width="11.5703125" style="2"/>
  </cols>
  <sheetData>
    <row r="1" spans="1:6" ht="15" customHeight="1" x14ac:dyDescent="0.25">
      <c r="A1" s="24" t="s">
        <v>21</v>
      </c>
      <c r="B1" s="24"/>
      <c r="C1" s="24"/>
      <c r="D1" s="24"/>
      <c r="E1" s="24"/>
    </row>
    <row r="2" spans="1:6" ht="15" customHeight="1" x14ac:dyDescent="0.25">
      <c r="A2" s="3" t="s">
        <v>0</v>
      </c>
      <c r="B2" s="26" t="s">
        <v>23</v>
      </c>
      <c r="C2" s="20"/>
      <c r="D2" s="20"/>
    </row>
    <row r="3" spans="1:6" ht="15" customHeight="1" x14ac:dyDescent="0.25">
      <c r="A3" s="3" t="s">
        <v>1</v>
      </c>
      <c r="B3" s="26" t="s">
        <v>22</v>
      </c>
      <c r="C3" s="20"/>
      <c r="D3" s="20"/>
    </row>
    <row r="4" spans="1:6" ht="15" customHeight="1" x14ac:dyDescent="0.25">
      <c r="A4" s="3" t="s">
        <v>13</v>
      </c>
      <c r="B4" s="20" t="s">
        <v>57</v>
      </c>
      <c r="C4" s="20"/>
      <c r="D4" s="20"/>
    </row>
    <row r="5" spans="1:6" ht="15" customHeight="1" x14ac:dyDescent="0.25">
      <c r="A5" s="3" t="s">
        <v>59</v>
      </c>
      <c r="B5" s="5" t="s">
        <v>60</v>
      </c>
      <c r="C5" s="20"/>
      <c r="D5" s="20"/>
    </row>
    <row r="6" spans="1:6" ht="15" customHeight="1" x14ac:dyDescent="0.25">
      <c r="A6" s="3"/>
      <c r="B6" s="5"/>
      <c r="C6" s="20"/>
      <c r="D6" s="20"/>
    </row>
    <row r="7" spans="1:6" ht="15" customHeight="1" x14ac:dyDescent="0.25"/>
    <row r="8" spans="1:6" ht="15" customHeight="1" x14ac:dyDescent="0.25">
      <c r="A8" s="24" t="s">
        <v>10</v>
      </c>
      <c r="B8" s="24"/>
      <c r="C8" s="24"/>
      <c r="D8" s="24"/>
      <c r="E8" s="24"/>
    </row>
    <row r="9" spans="1:6" ht="15" customHeight="1" x14ac:dyDescent="0.25">
      <c r="A9" s="24" t="s">
        <v>14</v>
      </c>
      <c r="B9" s="24"/>
      <c r="C9" s="24"/>
      <c r="D9" s="24"/>
      <c r="E9" s="24"/>
    </row>
    <row r="10" spans="1:6" ht="15" customHeight="1" x14ac:dyDescent="0.25">
      <c r="A10" s="27" t="s">
        <v>82</v>
      </c>
      <c r="B10" s="27"/>
      <c r="C10" s="27"/>
      <c r="D10" s="27"/>
      <c r="E10" s="27"/>
      <c r="F10" s="28"/>
    </row>
    <row r="11" spans="1:6" ht="15" customHeight="1" thickBot="1" x14ac:dyDescent="0.3">
      <c r="A11" s="8" t="s">
        <v>3</v>
      </c>
      <c r="B11" s="9"/>
      <c r="C11" s="9" t="s">
        <v>7</v>
      </c>
      <c r="D11" s="9" t="s">
        <v>30</v>
      </c>
      <c r="E11" s="9" t="s">
        <v>58</v>
      </c>
      <c r="F11" s="29"/>
    </row>
    <row r="12" spans="1:6" ht="15" customHeight="1" x14ac:dyDescent="0.25">
      <c r="F12" s="15"/>
    </row>
    <row r="13" spans="1:6" ht="15" customHeight="1" x14ac:dyDescent="0.25">
      <c r="A13" s="10" t="s">
        <v>24</v>
      </c>
      <c r="B13" s="11" t="s">
        <v>68</v>
      </c>
      <c r="C13" s="2">
        <f>+'I T'!F13</f>
        <v>1692</v>
      </c>
      <c r="D13" s="2">
        <f>+'2 T'!F13</f>
        <v>574.66666666666663</v>
      </c>
      <c r="E13" s="2">
        <f>AVERAGE(C13:D13)</f>
        <v>1133.3333333333333</v>
      </c>
      <c r="F13" s="15"/>
    </row>
    <row r="14" spans="1:6" ht="15" customHeight="1" x14ac:dyDescent="0.25">
      <c r="A14" s="10"/>
      <c r="B14" s="11" t="s">
        <v>70</v>
      </c>
      <c r="C14" s="2">
        <f>+'I T'!F14</f>
        <v>347.66666666666669</v>
      </c>
      <c r="D14" s="2">
        <f>+'2 T'!F14</f>
        <v>1148</v>
      </c>
      <c r="E14" s="2">
        <f t="shared" ref="E14:E21" si="0">AVERAGE(C14:D14)</f>
        <v>747.83333333333337</v>
      </c>
      <c r="F14" s="15"/>
    </row>
    <row r="15" spans="1:6" ht="15" customHeight="1" x14ac:dyDescent="0.25">
      <c r="A15" s="10"/>
      <c r="B15" s="11" t="s">
        <v>69</v>
      </c>
      <c r="C15" s="2">
        <f>+'I T'!F15</f>
        <v>754.33333333333337</v>
      </c>
      <c r="D15" s="2">
        <f>+'2 T'!F15</f>
        <v>485.66666666666669</v>
      </c>
      <c r="E15" s="2">
        <f t="shared" si="0"/>
        <v>620</v>
      </c>
      <c r="F15" s="15"/>
    </row>
    <row r="16" spans="1:6" ht="15" customHeight="1" x14ac:dyDescent="0.25">
      <c r="A16" s="10" t="s">
        <v>25</v>
      </c>
      <c r="B16" s="11" t="s">
        <v>68</v>
      </c>
      <c r="C16" s="2">
        <f>+'I T'!F16</f>
        <v>596.33333333333337</v>
      </c>
      <c r="D16" s="2">
        <f>+'2 T'!F16</f>
        <v>183.33333333333334</v>
      </c>
      <c r="E16" s="2">
        <f t="shared" si="0"/>
        <v>389.83333333333337</v>
      </c>
      <c r="F16" s="15"/>
    </row>
    <row r="17" spans="1:6" ht="15" customHeight="1" x14ac:dyDescent="0.25">
      <c r="A17" s="10"/>
      <c r="B17" s="11" t="s">
        <v>70</v>
      </c>
      <c r="C17" s="2">
        <f>+'I T'!F17</f>
        <v>153.33333333333334</v>
      </c>
      <c r="D17" s="2">
        <f>+'2 T'!F17</f>
        <v>493.66666666666669</v>
      </c>
      <c r="E17" s="2">
        <f t="shared" si="0"/>
        <v>323.5</v>
      </c>
      <c r="F17" s="15"/>
    </row>
    <row r="18" spans="1:6" ht="15" customHeight="1" x14ac:dyDescent="0.25">
      <c r="A18" s="10"/>
      <c r="B18" s="11" t="s">
        <v>69</v>
      </c>
      <c r="C18" s="2">
        <f>+'I T'!F18</f>
        <v>297</v>
      </c>
      <c r="D18" s="2">
        <f>+'2 T'!F18</f>
        <v>101</v>
      </c>
      <c r="E18" s="2">
        <f t="shared" si="0"/>
        <v>199</v>
      </c>
      <c r="F18" s="15"/>
    </row>
    <row r="19" spans="1:6" ht="15" customHeight="1" x14ac:dyDescent="0.25">
      <c r="A19" s="10" t="s">
        <v>72</v>
      </c>
      <c r="B19" s="11" t="s">
        <v>68</v>
      </c>
      <c r="C19" s="2">
        <f>+'I T'!F19</f>
        <v>1113</v>
      </c>
      <c r="D19" s="2">
        <f>+'2 T'!F19</f>
        <v>1335.6666666666667</v>
      </c>
      <c r="E19" s="2">
        <f t="shared" si="0"/>
        <v>1224.3333333333335</v>
      </c>
      <c r="F19" s="15"/>
    </row>
    <row r="20" spans="1:6" ht="15" customHeight="1" x14ac:dyDescent="0.25">
      <c r="A20" s="10"/>
      <c r="B20" s="11" t="s">
        <v>70</v>
      </c>
      <c r="C20" s="2">
        <f>+'I T'!F20</f>
        <v>0</v>
      </c>
      <c r="D20" s="2">
        <f>+'2 T'!F20</f>
        <v>294.66666666666669</v>
      </c>
      <c r="E20" s="2">
        <f t="shared" si="0"/>
        <v>147.33333333333334</v>
      </c>
      <c r="F20" s="15"/>
    </row>
    <row r="21" spans="1:6" ht="15" customHeight="1" x14ac:dyDescent="0.25">
      <c r="B21" s="11" t="s">
        <v>69</v>
      </c>
      <c r="C21" s="2">
        <f>+'I T'!F21</f>
        <v>71.333333333333329</v>
      </c>
      <c r="D21" s="2">
        <f>+'2 T'!F21</f>
        <v>375.33333333333331</v>
      </c>
      <c r="E21" s="2">
        <f t="shared" si="0"/>
        <v>223.33333333333331</v>
      </c>
      <c r="F21" s="15"/>
    </row>
    <row r="22" spans="1:6" ht="15" customHeight="1" x14ac:dyDescent="0.25">
      <c r="F22" s="15"/>
    </row>
    <row r="23" spans="1:6" ht="15" customHeight="1" thickBot="1" x14ac:dyDescent="0.3">
      <c r="A23" s="12" t="s">
        <v>15</v>
      </c>
      <c r="B23" s="13" t="s">
        <v>55</v>
      </c>
      <c r="C23" s="13">
        <f>+C14+C15+C17+C18+C20+C21</f>
        <v>1623.6666666666665</v>
      </c>
      <c r="D23" s="13">
        <f>+D14+D15+D17+D18+D20+D21</f>
        <v>2898.3333333333335</v>
      </c>
      <c r="E23" s="13">
        <f t="shared" ref="E15:E23" si="1">AVERAGE(C23:D23)</f>
        <v>2261</v>
      </c>
      <c r="F23" s="15"/>
    </row>
    <row r="24" spans="1:6" ht="15" customHeight="1" thickTop="1" x14ac:dyDescent="0.25">
      <c r="A24" s="14" t="s">
        <v>67</v>
      </c>
      <c r="B24" s="15"/>
      <c r="C24" s="15"/>
      <c r="D24" s="15"/>
      <c r="E24" s="15"/>
      <c r="F24" s="15"/>
    </row>
    <row r="25" spans="1:6" ht="15" customHeight="1" x14ac:dyDescent="0.25">
      <c r="A25" s="14" t="s">
        <v>73</v>
      </c>
    </row>
    <row r="26" spans="1:6" ht="15" customHeight="1" x14ac:dyDescent="0.25">
      <c r="A26" s="11" t="s">
        <v>83</v>
      </c>
    </row>
    <row r="27" spans="1:6" ht="30" customHeight="1" x14ac:dyDescent="0.25">
      <c r="A27" s="25" t="s">
        <v>74</v>
      </c>
      <c r="B27" s="25"/>
      <c r="C27" s="25"/>
      <c r="D27" s="25"/>
      <c r="E27" s="25"/>
      <c r="F27" s="25"/>
    </row>
    <row r="28" spans="1:6" ht="15" customHeight="1" x14ac:dyDescent="0.25">
      <c r="A28" s="21"/>
      <c r="B28" s="21"/>
      <c r="C28" s="21"/>
      <c r="D28" s="21"/>
      <c r="E28" s="21"/>
      <c r="F28" s="21"/>
    </row>
    <row r="29" spans="1:6" ht="15" customHeight="1" x14ac:dyDescent="0.25"/>
    <row r="30" spans="1:6" ht="15" customHeight="1" x14ac:dyDescent="0.25">
      <c r="A30" s="23" t="s">
        <v>16</v>
      </c>
      <c r="B30" s="23"/>
      <c r="C30" s="23"/>
      <c r="D30" s="23"/>
    </row>
    <row r="31" spans="1:6" ht="15" customHeight="1" x14ac:dyDescent="0.25">
      <c r="A31" s="24" t="s">
        <v>31</v>
      </c>
      <c r="B31" s="24"/>
      <c r="C31" s="24"/>
      <c r="D31" s="24"/>
    </row>
    <row r="32" spans="1:6" ht="15" customHeight="1" x14ac:dyDescent="0.25">
      <c r="A32" s="22" t="s">
        <v>56</v>
      </c>
      <c r="B32" s="22"/>
      <c r="C32" s="22"/>
      <c r="D32" s="22"/>
    </row>
    <row r="33" spans="1:5" ht="15" customHeight="1" thickBot="1" x14ac:dyDescent="0.3">
      <c r="A33" s="8" t="s">
        <v>3</v>
      </c>
      <c r="B33" s="9"/>
      <c r="C33" s="9" t="s">
        <v>7</v>
      </c>
      <c r="D33" s="9" t="s">
        <v>30</v>
      </c>
      <c r="E33" s="9" t="s">
        <v>41</v>
      </c>
    </row>
    <row r="34" spans="1:5" ht="15" customHeight="1" x14ac:dyDescent="0.25"/>
    <row r="35" spans="1:5" ht="15" customHeight="1" x14ac:dyDescent="0.25">
      <c r="A35" s="10" t="s">
        <v>24</v>
      </c>
      <c r="B35" s="19" t="s">
        <v>65</v>
      </c>
      <c r="C35" s="19">
        <f>'I T'!F35</f>
        <v>67606617</v>
      </c>
      <c r="D35" s="19">
        <f>'2 T'!F35</f>
        <v>222860813</v>
      </c>
      <c r="E35" s="19">
        <f t="shared" ref="E35:E40" si="2">+C35+D35</f>
        <v>290467430</v>
      </c>
    </row>
    <row r="36" spans="1:5" ht="15" customHeight="1" x14ac:dyDescent="0.25">
      <c r="A36" s="10"/>
      <c r="B36" s="19" t="s">
        <v>64</v>
      </c>
      <c r="C36" s="19">
        <f>'I T'!F36</f>
        <v>147200905.06999999</v>
      </c>
      <c r="D36" s="19">
        <f>'2 T'!F36</f>
        <v>93893863.939999998</v>
      </c>
      <c r="E36" s="19">
        <f t="shared" si="2"/>
        <v>241094769.00999999</v>
      </c>
    </row>
    <row r="37" spans="1:5" ht="15" customHeight="1" x14ac:dyDescent="0.25">
      <c r="A37" s="10" t="s">
        <v>25</v>
      </c>
      <c r="B37" s="19" t="s">
        <v>65</v>
      </c>
      <c r="C37" s="19">
        <f>'I T'!F37</f>
        <v>11885701.289999999</v>
      </c>
      <c r="D37" s="19">
        <f>'2 T'!F37</f>
        <v>38199348.130000003</v>
      </c>
      <c r="E37" s="19">
        <f t="shared" si="2"/>
        <v>50085049.420000002</v>
      </c>
    </row>
    <row r="38" spans="1:5" ht="15" customHeight="1" x14ac:dyDescent="0.25">
      <c r="A38" s="10"/>
      <c r="B38" s="19" t="s">
        <v>64</v>
      </c>
      <c r="C38" s="19">
        <f>'I T'!F38</f>
        <v>23248781.07</v>
      </c>
      <c r="D38" s="19">
        <f>'2 T'!F38</f>
        <v>7822046.3900000006</v>
      </c>
      <c r="E38" s="19">
        <f t="shared" si="2"/>
        <v>31070827.460000001</v>
      </c>
    </row>
    <row r="39" spans="1:5" ht="15" customHeight="1" x14ac:dyDescent="0.25">
      <c r="A39" s="10" t="s">
        <v>72</v>
      </c>
      <c r="B39" s="2" t="s">
        <v>65</v>
      </c>
      <c r="C39" s="19">
        <f>'I T'!F39</f>
        <v>0</v>
      </c>
      <c r="D39" s="19">
        <f>'2 T'!F39</f>
        <v>99690417.870000005</v>
      </c>
      <c r="E39" s="19">
        <f t="shared" si="2"/>
        <v>99690417.870000005</v>
      </c>
    </row>
    <row r="40" spans="1:5" ht="15" customHeight="1" x14ac:dyDescent="0.25">
      <c r="A40" s="10"/>
      <c r="B40" s="2" t="s">
        <v>64</v>
      </c>
      <c r="C40" s="19">
        <f>'I T'!F40</f>
        <v>24120427.18</v>
      </c>
      <c r="D40" s="19">
        <f>'2 T'!F40</f>
        <v>126994005.25</v>
      </c>
      <c r="E40" s="19">
        <f t="shared" si="2"/>
        <v>151114432.43000001</v>
      </c>
    </row>
    <row r="41" spans="1:5" ht="15" customHeight="1" x14ac:dyDescent="0.25"/>
    <row r="42" spans="1:5" ht="15" customHeight="1" thickBot="1" x14ac:dyDescent="0.3">
      <c r="A42" s="12" t="s">
        <v>15</v>
      </c>
      <c r="B42" s="13"/>
      <c r="C42" s="13">
        <f>SUM(C35:C41)</f>
        <v>274062431.60999995</v>
      </c>
      <c r="D42" s="13">
        <f>SUM(D35:D41)</f>
        <v>589460494.57999992</v>
      </c>
      <c r="E42" s="13">
        <f>SUM(E35:E41)</f>
        <v>863522926.19000006</v>
      </c>
    </row>
    <row r="43" spans="1:5" ht="15" customHeight="1" thickTop="1" x14ac:dyDescent="0.25">
      <c r="A43" s="11" t="s">
        <v>83</v>
      </c>
      <c r="E43" s="15"/>
    </row>
    <row r="44" spans="1:5" ht="15" customHeight="1" x14ac:dyDescent="0.25">
      <c r="A44" s="14" t="s">
        <v>67</v>
      </c>
    </row>
    <row r="45" spans="1:5" ht="15" customHeight="1" x14ac:dyDescent="0.25">
      <c r="A45" s="14"/>
    </row>
    <row r="46" spans="1:5" ht="15" customHeight="1" x14ac:dyDescent="0.25"/>
    <row r="47" spans="1:5" ht="15" customHeight="1" x14ac:dyDescent="0.25">
      <c r="A47" s="24" t="s">
        <v>17</v>
      </c>
      <c r="B47" s="24"/>
      <c r="C47" s="24"/>
      <c r="D47" s="24"/>
    </row>
    <row r="48" spans="1:5" ht="15" customHeight="1" x14ac:dyDescent="0.25">
      <c r="A48" s="24" t="s">
        <v>32</v>
      </c>
      <c r="B48" s="24"/>
      <c r="C48" s="24"/>
      <c r="D48" s="24"/>
    </row>
    <row r="49" spans="1:5" ht="15" customHeight="1" x14ac:dyDescent="0.25">
      <c r="A49" s="22" t="s">
        <v>56</v>
      </c>
      <c r="B49" s="22"/>
      <c r="C49" s="22"/>
      <c r="D49" s="22"/>
    </row>
    <row r="50" spans="1:5" ht="15" customHeight="1" thickBot="1" x14ac:dyDescent="0.3">
      <c r="A50" s="8" t="s">
        <v>11</v>
      </c>
      <c r="B50" s="9" t="s">
        <v>7</v>
      </c>
      <c r="C50" s="9" t="s">
        <v>30</v>
      </c>
      <c r="D50" s="9" t="s">
        <v>41</v>
      </c>
      <c r="E50" s="29"/>
    </row>
    <row r="51" spans="1:5" ht="15" customHeight="1" x14ac:dyDescent="0.25">
      <c r="E51" s="15"/>
    </row>
    <row r="52" spans="1:5" ht="15" customHeight="1" x14ac:dyDescent="0.25">
      <c r="A52" s="7" t="s">
        <v>26</v>
      </c>
      <c r="B52" s="2">
        <f>'I T'!E52</f>
        <v>249942004.42999998</v>
      </c>
      <c r="C52" s="2">
        <f>'2 T'!E52</f>
        <v>362776071.45999998</v>
      </c>
      <c r="D52" s="2">
        <f>+B52+C52</f>
        <v>612718075.88999999</v>
      </c>
      <c r="E52" s="15"/>
    </row>
    <row r="53" spans="1:5" ht="15" customHeight="1" x14ac:dyDescent="0.25">
      <c r="A53" s="7" t="s">
        <v>43</v>
      </c>
      <c r="B53" s="2">
        <f>'I T'!E53</f>
        <v>24120427.18</v>
      </c>
      <c r="C53" s="2">
        <f>'2 T'!E53</f>
        <v>226684423.11999997</v>
      </c>
      <c r="D53" s="2">
        <f>+B53+C53</f>
        <v>250804850.29999998</v>
      </c>
      <c r="E53" s="15"/>
    </row>
    <row r="54" spans="1:5" ht="15" customHeight="1" x14ac:dyDescent="0.25">
      <c r="E54" s="15"/>
    </row>
    <row r="55" spans="1:5" ht="15" customHeight="1" x14ac:dyDescent="0.25">
      <c r="E55" s="15"/>
    </row>
    <row r="56" spans="1:5" ht="15" customHeight="1" x14ac:dyDescent="0.25">
      <c r="E56" s="15"/>
    </row>
    <row r="57" spans="1:5" ht="15" customHeight="1" thickBot="1" x14ac:dyDescent="0.3">
      <c r="A57" s="12" t="s">
        <v>15</v>
      </c>
      <c r="B57" s="13">
        <f>SUM(B52:B56)</f>
        <v>274062431.60999995</v>
      </c>
      <c r="C57" s="13">
        <f>SUM(C52:C56)</f>
        <v>589460494.57999992</v>
      </c>
      <c r="D57" s="13">
        <f>SUM(D52:D56)</f>
        <v>863522926.18999994</v>
      </c>
      <c r="E57" s="15"/>
    </row>
    <row r="58" spans="1:5" ht="15" customHeight="1" thickTop="1" x14ac:dyDescent="0.25">
      <c r="A58" s="14" t="s">
        <v>67</v>
      </c>
    </row>
    <row r="59" spans="1:5" ht="15" customHeight="1" x14ac:dyDescent="0.25">
      <c r="A59" s="14"/>
    </row>
    <row r="60" spans="1:5" ht="15" customHeight="1" x14ac:dyDescent="0.25"/>
    <row r="61" spans="1:5" ht="15" customHeight="1" x14ac:dyDescent="0.25">
      <c r="A61" s="24" t="s">
        <v>44</v>
      </c>
      <c r="B61" s="24"/>
      <c r="C61" s="24"/>
      <c r="D61" s="24"/>
    </row>
    <row r="62" spans="1:5" ht="15" customHeight="1" x14ac:dyDescent="0.25">
      <c r="A62" s="24" t="s">
        <v>18</v>
      </c>
      <c r="B62" s="24"/>
      <c r="C62" s="24"/>
      <c r="D62" s="24"/>
    </row>
    <row r="63" spans="1:5" ht="15" customHeight="1" x14ac:dyDescent="0.25">
      <c r="A63" s="22" t="s">
        <v>56</v>
      </c>
      <c r="B63" s="22"/>
      <c r="C63" s="22"/>
      <c r="D63" s="22"/>
    </row>
    <row r="64" spans="1:5" ht="15" customHeight="1" thickBot="1" x14ac:dyDescent="0.3">
      <c r="A64" s="8" t="s">
        <v>11</v>
      </c>
      <c r="B64" s="9" t="s">
        <v>7</v>
      </c>
      <c r="C64" s="9" t="s">
        <v>30</v>
      </c>
      <c r="D64" s="9" t="s">
        <v>41</v>
      </c>
      <c r="E64" s="29"/>
    </row>
    <row r="65" spans="1:5" ht="15" customHeight="1" x14ac:dyDescent="0.25">
      <c r="E65" s="15"/>
    </row>
    <row r="66" spans="1:5" ht="15" customHeight="1" x14ac:dyDescent="0.25">
      <c r="A66" s="2" t="s">
        <v>78</v>
      </c>
      <c r="B66" s="2">
        <f>'I T'!E66</f>
        <v>0</v>
      </c>
      <c r="C66" s="2">
        <f>'2 T'!E66</f>
        <v>114286181.57000002</v>
      </c>
      <c r="D66" s="2">
        <f>B66</f>
        <v>0</v>
      </c>
      <c r="E66" s="15"/>
    </row>
    <row r="67" spans="1:5" ht="15" customHeight="1" x14ac:dyDescent="0.25">
      <c r="A67" s="2" t="s">
        <v>19</v>
      </c>
      <c r="B67" s="2">
        <f>'I T'!E67</f>
        <v>364228186</v>
      </c>
      <c r="C67" s="2">
        <f>'2 T'!E67</f>
        <v>188671309.81</v>
      </c>
      <c r="D67" s="2">
        <f>+B67+C67</f>
        <v>552899495.80999994</v>
      </c>
      <c r="E67" s="15"/>
    </row>
    <row r="68" spans="1:5" ht="15" customHeight="1" x14ac:dyDescent="0.25">
      <c r="A68" s="2" t="s">
        <v>76</v>
      </c>
      <c r="B68" s="2">
        <f>'I T'!E68</f>
        <v>364228186</v>
      </c>
      <c r="C68" s="2">
        <f>'2 T'!E68</f>
        <v>302957491.38</v>
      </c>
      <c r="D68" s="2">
        <f>+D66+D67</f>
        <v>552899495.80999994</v>
      </c>
      <c r="E68" s="15"/>
    </row>
    <row r="69" spans="1:5" ht="15" customHeight="1" x14ac:dyDescent="0.25">
      <c r="A69" s="2" t="s">
        <v>20</v>
      </c>
      <c r="B69" s="2">
        <f>'I T'!E69</f>
        <v>249942004.42999998</v>
      </c>
      <c r="C69" s="2">
        <f>'2 T'!E69</f>
        <v>362776071.45999998</v>
      </c>
      <c r="D69" s="2">
        <f>+B69+C69</f>
        <v>612718075.88999999</v>
      </c>
      <c r="E69" s="15"/>
    </row>
    <row r="70" spans="1:5" ht="15" customHeight="1" x14ac:dyDescent="0.25">
      <c r="A70" s="15" t="s">
        <v>79</v>
      </c>
      <c r="B70" s="15">
        <f>'I T'!E70</f>
        <v>114286181.57000002</v>
      </c>
      <c r="C70" s="15">
        <f>'2 T'!E70</f>
        <v>-59818580.079999983</v>
      </c>
      <c r="D70" s="15">
        <f>+D68-D69</f>
        <v>-59818580.080000043</v>
      </c>
      <c r="E70" s="15"/>
    </row>
    <row r="71" spans="1:5" ht="15" customHeight="1" thickBot="1" x14ac:dyDescent="0.3">
      <c r="A71" s="13"/>
      <c r="B71" s="13"/>
      <c r="C71" s="13"/>
      <c r="D71" s="13"/>
      <c r="E71" s="15"/>
    </row>
    <row r="72" spans="1:5" ht="15" customHeight="1" thickTop="1" x14ac:dyDescent="0.25">
      <c r="A72" s="14" t="s">
        <v>67</v>
      </c>
      <c r="B72" s="15"/>
      <c r="C72" s="15"/>
      <c r="D72" s="15"/>
      <c r="E72" s="15"/>
    </row>
    <row r="73" spans="1:5" ht="15" customHeight="1" x14ac:dyDescent="0.25">
      <c r="A73" s="15"/>
      <c r="B73" s="15"/>
      <c r="C73" s="15"/>
      <c r="D73" s="15"/>
    </row>
    <row r="74" spans="1:5" ht="15" customHeight="1" x14ac:dyDescent="0.25">
      <c r="A74" s="2"/>
      <c r="E74" s="20"/>
    </row>
    <row r="75" spans="1:5" ht="15" customHeight="1" x14ac:dyDescent="0.25">
      <c r="A75" s="24" t="s">
        <v>45</v>
      </c>
      <c r="B75" s="24"/>
      <c r="C75" s="24"/>
      <c r="D75" s="24"/>
      <c r="E75" s="20" t="s">
        <v>63</v>
      </c>
    </row>
    <row r="76" spans="1:5" x14ac:dyDescent="0.25">
      <c r="A76" s="24" t="s">
        <v>49</v>
      </c>
      <c r="B76" s="24"/>
      <c r="C76" s="24"/>
      <c r="D76" s="24"/>
      <c r="E76" s="20">
        <f>D67+D81</f>
        <v>907567330.80999994</v>
      </c>
    </row>
    <row r="77" spans="1:5" x14ac:dyDescent="0.25">
      <c r="A77" s="22" t="s">
        <v>56</v>
      </c>
      <c r="B77" s="22"/>
      <c r="C77" s="22"/>
      <c r="D77" s="22"/>
    </row>
    <row r="78" spans="1:5" ht="15.75" thickBot="1" x14ac:dyDescent="0.3">
      <c r="A78" s="8" t="s">
        <v>11</v>
      </c>
      <c r="B78" s="9" t="s">
        <v>7</v>
      </c>
      <c r="C78" s="9" t="s">
        <v>30</v>
      </c>
      <c r="D78" s="9" t="s">
        <v>41</v>
      </c>
    </row>
    <row r="80" spans="1:5" x14ac:dyDescent="0.25">
      <c r="A80" s="2" t="s">
        <v>78</v>
      </c>
      <c r="B80" s="2">
        <f>'I T'!E80</f>
        <v>0</v>
      </c>
      <c r="C80" s="2">
        <f>'2 T'!E80</f>
        <v>188680273.81999999</v>
      </c>
      <c r="D80" s="2">
        <f>B80</f>
        <v>0</v>
      </c>
    </row>
    <row r="81" spans="1:4" x14ac:dyDescent="0.25">
      <c r="A81" s="2" t="s">
        <v>19</v>
      </c>
      <c r="B81" s="2">
        <f>'I T'!E81</f>
        <v>212800701</v>
      </c>
      <c r="C81" s="2">
        <f>'2 T'!E81</f>
        <v>141867134</v>
      </c>
      <c r="D81" s="2">
        <f>+B81+C81</f>
        <v>354667835</v>
      </c>
    </row>
    <row r="82" spans="1:4" x14ac:dyDescent="0.25">
      <c r="A82" s="2" t="s">
        <v>76</v>
      </c>
      <c r="B82" s="2">
        <f>'I T'!E82</f>
        <v>212800701</v>
      </c>
      <c r="C82" s="2">
        <f>'2 T'!E82</f>
        <v>330547407.81999999</v>
      </c>
      <c r="D82" s="2">
        <f>+D80+D81</f>
        <v>354667835</v>
      </c>
    </row>
    <row r="83" spans="1:4" x14ac:dyDescent="0.25">
      <c r="A83" s="2" t="s">
        <v>20</v>
      </c>
      <c r="B83" s="2">
        <f>'I T'!E83</f>
        <v>24120427.18</v>
      </c>
      <c r="C83" s="2">
        <f>'2 T'!E83</f>
        <v>226684423.11999997</v>
      </c>
      <c r="D83" s="2">
        <f>+B83+C83</f>
        <v>250804850.29999998</v>
      </c>
    </row>
    <row r="84" spans="1:4" x14ac:dyDescent="0.25">
      <c r="A84" s="15" t="s">
        <v>79</v>
      </c>
      <c r="B84" s="15">
        <f>'I T'!E84</f>
        <v>188680273.81999999</v>
      </c>
      <c r="C84" s="15">
        <f>'2 T'!E84</f>
        <v>103862984.70000002</v>
      </c>
      <c r="D84" s="15">
        <f>+D82-D83</f>
        <v>103862984.70000002</v>
      </c>
    </row>
    <row r="85" spans="1:4" ht="15.75" thickBot="1" x14ac:dyDescent="0.3">
      <c r="A85" s="13"/>
      <c r="B85" s="13"/>
      <c r="C85" s="13"/>
      <c r="D85" s="13"/>
    </row>
    <row r="86" spans="1:4" ht="15.75" thickTop="1" x14ac:dyDescent="0.25">
      <c r="A86" s="14" t="s">
        <v>67</v>
      </c>
      <c r="B86" s="15"/>
      <c r="C86" s="15"/>
      <c r="D86" s="15"/>
    </row>
    <row r="87" spans="1:4" x14ac:dyDescent="0.25">
      <c r="A87" s="30"/>
      <c r="B87" s="15"/>
      <c r="C87" s="15"/>
      <c r="D87" s="15"/>
    </row>
    <row r="88" spans="1:4" x14ac:dyDescent="0.25">
      <c r="A88" s="30"/>
      <c r="B88" s="15"/>
      <c r="C88" s="15"/>
      <c r="D88" s="15"/>
    </row>
  </sheetData>
  <mergeCells count="17">
    <mergeCell ref="A61:D61"/>
    <mergeCell ref="A8:E8"/>
    <mergeCell ref="A9:E9"/>
    <mergeCell ref="A1:E1"/>
    <mergeCell ref="A30:D30"/>
    <mergeCell ref="A27:F27"/>
    <mergeCell ref="A10:F10"/>
    <mergeCell ref="A31:D31"/>
    <mergeCell ref="A32:D32"/>
    <mergeCell ref="A47:D47"/>
    <mergeCell ref="A48:D48"/>
    <mergeCell ref="A49:D49"/>
    <mergeCell ref="A62:D62"/>
    <mergeCell ref="A63:D63"/>
    <mergeCell ref="A75:D75"/>
    <mergeCell ref="A76:D76"/>
    <mergeCell ref="A77:D77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workbookViewId="0">
      <selection activeCell="H23" sqref="H23"/>
    </sheetView>
  </sheetViews>
  <sheetFormatPr baseColWidth="10" defaultColWidth="11.5703125" defaultRowHeight="15" x14ac:dyDescent="0.25"/>
  <cols>
    <col min="1" max="1" width="64.42578125" style="7" customWidth="1"/>
    <col min="2" max="2" width="25" style="2" customWidth="1"/>
    <col min="3" max="3" width="14.28515625" style="2" customWidth="1"/>
    <col min="4" max="4" width="15.42578125" style="2" bestFit="1" customWidth="1"/>
    <col min="5" max="5" width="16.85546875" style="2" bestFit="1" customWidth="1"/>
    <col min="6" max="6" width="17.140625" style="2" customWidth="1"/>
    <col min="7" max="7" width="15.140625" style="2" bestFit="1" customWidth="1"/>
    <col min="8" max="8" width="13.5703125" style="2" bestFit="1" customWidth="1"/>
    <col min="9" max="9" width="14.28515625" style="2" bestFit="1" customWidth="1"/>
    <col min="10" max="16384" width="11.5703125" style="2"/>
  </cols>
  <sheetData>
    <row r="1" spans="1:7" ht="15" customHeight="1" x14ac:dyDescent="0.25">
      <c r="A1" s="24" t="s">
        <v>21</v>
      </c>
      <c r="B1" s="24"/>
      <c r="C1" s="24"/>
      <c r="D1" s="24"/>
      <c r="E1" s="24"/>
    </row>
    <row r="2" spans="1:7" ht="15" customHeight="1" x14ac:dyDescent="0.25">
      <c r="A2" s="3" t="s">
        <v>0</v>
      </c>
      <c r="B2" s="26" t="s">
        <v>23</v>
      </c>
      <c r="C2" s="20"/>
      <c r="D2" s="20"/>
      <c r="E2" s="20"/>
    </row>
    <row r="3" spans="1:7" ht="15" customHeight="1" x14ac:dyDescent="0.25">
      <c r="A3" s="3" t="s">
        <v>1</v>
      </c>
      <c r="B3" s="26" t="s">
        <v>22</v>
      </c>
      <c r="C3" s="26"/>
      <c r="D3" s="26"/>
      <c r="E3" s="61"/>
    </row>
    <row r="4" spans="1:7" ht="15" customHeight="1" x14ac:dyDescent="0.25">
      <c r="A4" s="3" t="s">
        <v>13</v>
      </c>
      <c r="B4" s="20" t="s">
        <v>57</v>
      </c>
      <c r="C4" s="61"/>
      <c r="D4" s="61"/>
      <c r="E4" s="20"/>
    </row>
    <row r="5" spans="1:7" ht="15" customHeight="1" x14ac:dyDescent="0.25">
      <c r="A5" s="3" t="s">
        <v>48</v>
      </c>
      <c r="B5" s="20" t="s">
        <v>61</v>
      </c>
      <c r="C5" s="61"/>
      <c r="D5" s="61"/>
      <c r="E5" s="20"/>
    </row>
    <row r="6" spans="1:7" ht="15" customHeight="1" x14ac:dyDescent="0.25">
      <c r="A6" s="3"/>
      <c r="B6" s="20"/>
      <c r="C6" s="61"/>
      <c r="D6" s="61"/>
      <c r="E6" s="20"/>
    </row>
    <row r="7" spans="1:7" ht="15" customHeight="1" x14ac:dyDescent="0.25">
      <c r="A7" s="3"/>
      <c r="B7" s="62"/>
      <c r="C7" s="20"/>
      <c r="D7" s="20"/>
      <c r="E7" s="20"/>
    </row>
    <row r="8" spans="1:7" ht="15" customHeight="1" x14ac:dyDescent="0.25">
      <c r="A8" s="24" t="s">
        <v>10</v>
      </c>
      <c r="B8" s="24"/>
      <c r="C8" s="24"/>
      <c r="D8" s="24"/>
      <c r="E8" s="24"/>
      <c r="F8" s="24"/>
    </row>
    <row r="9" spans="1:7" ht="15" customHeight="1" x14ac:dyDescent="0.25">
      <c r="A9" s="24" t="s">
        <v>14</v>
      </c>
      <c r="B9" s="24"/>
      <c r="C9" s="24"/>
      <c r="D9" s="24"/>
      <c r="E9" s="24"/>
      <c r="F9" s="24"/>
    </row>
    <row r="10" spans="1:7" ht="15" customHeight="1" x14ac:dyDescent="0.25">
      <c r="A10" s="27" t="s">
        <v>82</v>
      </c>
      <c r="B10" s="27"/>
      <c r="C10" s="27"/>
      <c r="D10" s="27"/>
      <c r="E10" s="27"/>
      <c r="F10" s="27"/>
    </row>
    <row r="11" spans="1:7" ht="15" customHeight="1" thickBot="1" x14ac:dyDescent="0.3">
      <c r="A11" s="8" t="s">
        <v>3</v>
      </c>
      <c r="B11" s="9"/>
      <c r="C11" s="9" t="s">
        <v>7</v>
      </c>
      <c r="D11" s="9" t="s">
        <v>30</v>
      </c>
      <c r="E11" s="9" t="s">
        <v>35</v>
      </c>
      <c r="F11" s="9" t="s">
        <v>58</v>
      </c>
      <c r="G11" s="29"/>
    </row>
    <row r="12" spans="1:7" ht="15" customHeight="1" x14ac:dyDescent="0.25">
      <c r="G12" s="15"/>
    </row>
    <row r="13" spans="1:7" ht="15" customHeight="1" x14ac:dyDescent="0.25">
      <c r="A13" s="10" t="s">
        <v>24</v>
      </c>
      <c r="B13" s="11" t="s">
        <v>68</v>
      </c>
      <c r="C13" s="2">
        <f>+'I T'!F13</f>
        <v>1692</v>
      </c>
      <c r="D13" s="2">
        <f>+'2 T'!F13</f>
        <v>574.66666666666663</v>
      </c>
      <c r="E13" s="2">
        <f>+'3 T'!F13</f>
        <v>184.33333333333334</v>
      </c>
      <c r="F13" s="2">
        <f>AVERAGE(C13:E13)</f>
        <v>817</v>
      </c>
      <c r="G13" s="15"/>
    </row>
    <row r="14" spans="1:7" ht="15" customHeight="1" x14ac:dyDescent="0.25">
      <c r="A14" s="10"/>
      <c r="B14" s="11" t="s">
        <v>70</v>
      </c>
      <c r="C14" s="2">
        <f>+'I T'!F14</f>
        <v>347.66666666666669</v>
      </c>
      <c r="D14" s="2">
        <f>+'2 T'!F14</f>
        <v>1148</v>
      </c>
      <c r="E14" s="2">
        <f>+'3 T'!F14</f>
        <v>1349.3333333333333</v>
      </c>
      <c r="F14" s="2">
        <f t="shared" ref="F14:F21" si="0">AVERAGE(C14:E14)</f>
        <v>948.33333333333337</v>
      </c>
      <c r="G14" s="15"/>
    </row>
    <row r="15" spans="1:7" ht="15" customHeight="1" x14ac:dyDescent="0.25">
      <c r="A15" s="10"/>
      <c r="B15" s="11" t="s">
        <v>69</v>
      </c>
      <c r="C15" s="2">
        <f>+'I T'!F15</f>
        <v>754.33333333333337</v>
      </c>
      <c r="D15" s="2">
        <f>+'2 T'!F15</f>
        <v>485.66666666666669</v>
      </c>
      <c r="E15" s="2">
        <f>+'3 T'!F15</f>
        <v>170</v>
      </c>
      <c r="F15" s="2">
        <f t="shared" si="0"/>
        <v>470</v>
      </c>
      <c r="G15" s="15"/>
    </row>
    <row r="16" spans="1:7" ht="15" customHeight="1" x14ac:dyDescent="0.25">
      <c r="A16" s="10" t="s">
        <v>25</v>
      </c>
      <c r="B16" s="11" t="s">
        <v>68</v>
      </c>
      <c r="C16" s="2">
        <f>+'I T'!F16</f>
        <v>596.33333333333337</v>
      </c>
      <c r="D16" s="2">
        <f>+'2 T'!F16</f>
        <v>183.33333333333334</v>
      </c>
      <c r="E16" s="2">
        <f>+'3 T'!F16</f>
        <v>294.33333333333331</v>
      </c>
      <c r="F16" s="2">
        <f t="shared" si="0"/>
        <v>358</v>
      </c>
      <c r="G16" s="15"/>
    </row>
    <row r="17" spans="1:7" ht="15" customHeight="1" x14ac:dyDescent="0.25">
      <c r="A17" s="10"/>
      <c r="B17" s="11" t="s">
        <v>70</v>
      </c>
      <c r="C17" s="2">
        <f>+'I T'!F17</f>
        <v>153.33333333333334</v>
      </c>
      <c r="D17" s="2">
        <f>+'2 T'!F17</f>
        <v>493.66666666666669</v>
      </c>
      <c r="E17" s="2">
        <f>+'3 T'!F17</f>
        <v>486.66666666666669</v>
      </c>
      <c r="F17" s="2">
        <f t="shared" si="0"/>
        <v>377.88888888888891</v>
      </c>
      <c r="G17" s="15"/>
    </row>
    <row r="18" spans="1:7" ht="15" customHeight="1" x14ac:dyDescent="0.25">
      <c r="A18" s="10"/>
      <c r="B18" s="11" t="s">
        <v>69</v>
      </c>
      <c r="C18" s="2">
        <f>+'I T'!F18</f>
        <v>297</v>
      </c>
      <c r="D18" s="2">
        <f>+'2 T'!F18</f>
        <v>101</v>
      </c>
      <c r="E18" s="2">
        <f>+'3 T'!F18</f>
        <v>69.333333333333329</v>
      </c>
      <c r="F18" s="2">
        <f t="shared" si="0"/>
        <v>155.77777777777777</v>
      </c>
      <c r="G18" s="15"/>
    </row>
    <row r="19" spans="1:7" ht="15" customHeight="1" x14ac:dyDescent="0.25">
      <c r="A19" s="10" t="s">
        <v>72</v>
      </c>
      <c r="B19" s="11" t="s">
        <v>68</v>
      </c>
      <c r="C19" s="2">
        <f>+'I T'!F19</f>
        <v>1113</v>
      </c>
      <c r="D19" s="2">
        <f>+'2 T'!F19</f>
        <v>1335.6666666666667</v>
      </c>
      <c r="E19" s="2">
        <f>+'3 T'!F19</f>
        <v>1716</v>
      </c>
      <c r="F19" s="2">
        <f t="shared" si="0"/>
        <v>1388.2222222222224</v>
      </c>
      <c r="G19" s="15"/>
    </row>
    <row r="20" spans="1:7" ht="15" customHeight="1" x14ac:dyDescent="0.25">
      <c r="A20" s="10"/>
      <c r="B20" s="11" t="s">
        <v>70</v>
      </c>
      <c r="C20" s="2">
        <f>+'I T'!F20</f>
        <v>0</v>
      </c>
      <c r="D20" s="2">
        <f>+'2 T'!F20</f>
        <v>294.66666666666669</v>
      </c>
      <c r="E20" s="2">
        <f>+'3 T'!F20</f>
        <v>429</v>
      </c>
      <c r="F20" s="2">
        <f t="shared" si="0"/>
        <v>241.22222222222226</v>
      </c>
      <c r="G20" s="15"/>
    </row>
    <row r="21" spans="1:7" ht="15" customHeight="1" x14ac:dyDescent="0.25">
      <c r="A21" s="10"/>
      <c r="B21" s="11" t="s">
        <v>69</v>
      </c>
      <c r="C21" s="2">
        <f>+'I T'!F21</f>
        <v>71.333333333333329</v>
      </c>
      <c r="D21" s="2">
        <f>+'2 T'!F21</f>
        <v>375.33333333333331</v>
      </c>
      <c r="E21" s="2">
        <f>+'3 T'!F21</f>
        <v>191.66666666666666</v>
      </c>
      <c r="F21" s="2">
        <f t="shared" si="0"/>
        <v>212.77777777777774</v>
      </c>
      <c r="G21" s="15"/>
    </row>
    <row r="22" spans="1:7" ht="15" customHeight="1" x14ac:dyDescent="0.25">
      <c r="G22" s="15"/>
    </row>
    <row r="23" spans="1:7" ht="15" customHeight="1" thickBot="1" x14ac:dyDescent="0.3">
      <c r="A23" s="12" t="s">
        <v>15</v>
      </c>
      <c r="B23" s="13" t="s">
        <v>55</v>
      </c>
      <c r="C23" s="13">
        <f>+C14+C15+C17+C18+C20+C21</f>
        <v>1623.6666666666665</v>
      </c>
      <c r="D23" s="13">
        <f t="shared" ref="D23:E23" si="1">+D14+D15+D17+D18+D20+D21</f>
        <v>2898.3333333333335</v>
      </c>
      <c r="E23" s="13">
        <f t="shared" si="1"/>
        <v>2696</v>
      </c>
      <c r="F23" s="13">
        <f t="shared" ref="F15:F23" si="2">AVERAGE(C23:E23)</f>
        <v>2406</v>
      </c>
      <c r="G23" s="15"/>
    </row>
    <row r="24" spans="1:7" ht="15" customHeight="1" thickTop="1" x14ac:dyDescent="0.25">
      <c r="A24" s="14" t="s">
        <v>67</v>
      </c>
      <c r="B24" s="15"/>
      <c r="C24" s="15"/>
      <c r="D24" s="15"/>
      <c r="E24" s="15"/>
      <c r="F24" s="15"/>
    </row>
    <row r="25" spans="1:7" ht="15" customHeight="1" x14ac:dyDescent="0.25">
      <c r="A25" s="11" t="s">
        <v>84</v>
      </c>
    </row>
    <row r="26" spans="1:7" ht="30" customHeight="1" x14ac:dyDescent="0.25">
      <c r="A26" s="25" t="s">
        <v>74</v>
      </c>
      <c r="B26" s="25"/>
      <c r="C26" s="25"/>
      <c r="D26" s="25"/>
      <c r="E26" s="25"/>
      <c r="F26" s="25"/>
    </row>
    <row r="27" spans="1:7" ht="15" customHeight="1" x14ac:dyDescent="0.25">
      <c r="A27" s="21"/>
      <c r="B27" s="21"/>
      <c r="C27" s="21"/>
      <c r="D27" s="21"/>
      <c r="E27" s="21"/>
      <c r="F27" s="21"/>
    </row>
    <row r="28" spans="1:7" ht="15" customHeight="1" x14ac:dyDescent="0.25">
      <c r="A28" s="21"/>
      <c r="B28" s="21"/>
      <c r="C28" s="21"/>
      <c r="D28" s="21"/>
      <c r="E28" s="21"/>
      <c r="F28" s="21"/>
    </row>
    <row r="29" spans="1:7" ht="15" customHeight="1" x14ac:dyDescent="0.25">
      <c r="A29" s="23" t="s">
        <v>16</v>
      </c>
      <c r="B29" s="23"/>
      <c r="C29" s="23"/>
      <c r="D29" s="23"/>
      <c r="E29" s="23"/>
    </row>
    <row r="30" spans="1:7" ht="15" customHeight="1" x14ac:dyDescent="0.25">
      <c r="A30" s="24" t="s">
        <v>31</v>
      </c>
      <c r="B30" s="24"/>
      <c r="C30" s="24"/>
      <c r="D30" s="24"/>
      <c r="E30" s="24"/>
    </row>
    <row r="31" spans="1:7" ht="15" customHeight="1" x14ac:dyDescent="0.25">
      <c r="A31" s="22" t="s">
        <v>56</v>
      </c>
      <c r="B31" s="22"/>
      <c r="C31" s="22"/>
      <c r="D31" s="22"/>
      <c r="E31" s="22"/>
    </row>
    <row r="32" spans="1:7" ht="15" customHeight="1" thickBot="1" x14ac:dyDescent="0.3">
      <c r="A32" s="8" t="s">
        <v>3</v>
      </c>
      <c r="B32" s="9"/>
      <c r="C32" s="9" t="s">
        <v>7</v>
      </c>
      <c r="D32" s="9" t="s">
        <v>30</v>
      </c>
      <c r="E32" s="9" t="s">
        <v>35</v>
      </c>
      <c r="F32" s="9" t="s">
        <v>42</v>
      </c>
    </row>
    <row r="33" spans="1:6" ht="15" customHeight="1" x14ac:dyDescent="0.25"/>
    <row r="34" spans="1:6" ht="15" customHeight="1" x14ac:dyDescent="0.25">
      <c r="A34" s="10" t="s">
        <v>24</v>
      </c>
      <c r="B34" s="19" t="s">
        <v>65</v>
      </c>
      <c r="C34" s="19">
        <f>'I T'!F35</f>
        <v>67606617</v>
      </c>
      <c r="D34" s="19">
        <f>'2 T'!F35</f>
        <v>222860813</v>
      </c>
      <c r="E34" s="19">
        <f>'3 T'!F35</f>
        <v>262652775</v>
      </c>
      <c r="F34" s="19">
        <f t="shared" ref="F34:F39" si="3">+C34+D34+E34</f>
        <v>553120205</v>
      </c>
    </row>
    <row r="35" spans="1:6" ht="15" customHeight="1" x14ac:dyDescent="0.25">
      <c r="A35" s="10"/>
      <c r="B35" s="19" t="s">
        <v>64</v>
      </c>
      <c r="C35" s="19">
        <f>'I T'!F36</f>
        <v>147200905.06999999</v>
      </c>
      <c r="D35" s="19">
        <f>'2 T'!F36</f>
        <v>93893863.939999998</v>
      </c>
      <c r="E35" s="19">
        <f>'3 T'!F36</f>
        <v>32648051</v>
      </c>
      <c r="F35" s="19">
        <f t="shared" si="3"/>
        <v>273742820.00999999</v>
      </c>
    </row>
    <row r="36" spans="1:6" ht="15" customHeight="1" x14ac:dyDescent="0.25">
      <c r="A36" s="10" t="s">
        <v>25</v>
      </c>
      <c r="B36" s="19" t="s">
        <v>65</v>
      </c>
      <c r="C36" s="19">
        <f>'I T'!F37</f>
        <v>11885701.289999999</v>
      </c>
      <c r="D36" s="19">
        <f>'2 T'!F37</f>
        <v>38199348.130000003</v>
      </c>
      <c r="E36" s="19">
        <f>'3 T'!F37</f>
        <v>37402552.719999999</v>
      </c>
      <c r="F36" s="19">
        <f t="shared" si="3"/>
        <v>87487602.140000001</v>
      </c>
    </row>
    <row r="37" spans="1:6" ht="15" customHeight="1" x14ac:dyDescent="0.25">
      <c r="A37" s="10"/>
      <c r="B37" s="19" t="s">
        <v>64</v>
      </c>
      <c r="C37" s="19">
        <f>'I T'!F38</f>
        <v>23248781.07</v>
      </c>
      <c r="D37" s="19">
        <f>'2 T'!F38</f>
        <v>7822046.3900000006</v>
      </c>
      <c r="E37" s="19">
        <f>'3 T'!F38</f>
        <v>5274332.620000001</v>
      </c>
      <c r="F37" s="19">
        <f t="shared" si="3"/>
        <v>36345160.079999998</v>
      </c>
    </row>
    <row r="38" spans="1:6" ht="15" customHeight="1" x14ac:dyDescent="0.25">
      <c r="A38" s="10" t="s">
        <v>72</v>
      </c>
      <c r="B38" s="2" t="s">
        <v>65</v>
      </c>
      <c r="C38" s="19">
        <f>'I T'!F39</f>
        <v>0</v>
      </c>
      <c r="D38" s="19">
        <f>'2 T'!F39</f>
        <v>99690417.870000005</v>
      </c>
      <c r="E38" s="19">
        <f>'3 T'!F39</f>
        <v>145137521.84999999</v>
      </c>
      <c r="F38" s="19">
        <f t="shared" si="3"/>
        <v>244827939.72</v>
      </c>
    </row>
    <row r="39" spans="1:6" ht="15" customHeight="1" x14ac:dyDescent="0.25">
      <c r="A39" s="10"/>
      <c r="B39" s="2" t="s">
        <v>64</v>
      </c>
      <c r="C39" s="19">
        <f>'I T'!F40</f>
        <v>24120427.18</v>
      </c>
      <c r="D39" s="19">
        <f>'2 T'!F40</f>
        <v>126994005.25</v>
      </c>
      <c r="E39" s="19">
        <f>'3 T'!F40</f>
        <v>64843881.140000001</v>
      </c>
      <c r="F39" s="19">
        <f t="shared" si="3"/>
        <v>215958313.56999999</v>
      </c>
    </row>
    <row r="40" spans="1:6" ht="15" customHeight="1" x14ac:dyDescent="0.25"/>
    <row r="41" spans="1:6" ht="15" customHeight="1" thickBot="1" x14ac:dyDescent="0.3">
      <c r="A41" s="12" t="s">
        <v>15</v>
      </c>
      <c r="B41" s="13"/>
      <c r="C41" s="13">
        <f>SUM(C34:C40)</f>
        <v>274062431.60999995</v>
      </c>
      <c r="D41" s="13">
        <f>SUM(D34:D40)</f>
        <v>589460494.57999992</v>
      </c>
      <c r="E41" s="13">
        <f>SUM(E34:E40)</f>
        <v>547959114.33000004</v>
      </c>
      <c r="F41" s="13">
        <f>SUM(F34:F40)</f>
        <v>1411482040.52</v>
      </c>
    </row>
    <row r="42" spans="1:6" ht="15" customHeight="1" thickTop="1" x14ac:dyDescent="0.25">
      <c r="A42" s="11" t="s">
        <v>83</v>
      </c>
    </row>
    <row r="43" spans="1:6" ht="15" customHeight="1" x14ac:dyDescent="0.25">
      <c r="A43" s="14" t="s">
        <v>67</v>
      </c>
    </row>
    <row r="44" spans="1:6" ht="15" customHeight="1" x14ac:dyDescent="0.25">
      <c r="A44" s="14"/>
    </row>
    <row r="45" spans="1:6" ht="15" customHeight="1" x14ac:dyDescent="0.25"/>
    <row r="46" spans="1:6" ht="15" customHeight="1" x14ac:dyDescent="0.25">
      <c r="A46" s="24" t="s">
        <v>17</v>
      </c>
      <c r="B46" s="24"/>
      <c r="C46" s="24"/>
      <c r="D46" s="24"/>
      <c r="E46" s="24"/>
    </row>
    <row r="47" spans="1:6" ht="15" customHeight="1" x14ac:dyDescent="0.25">
      <c r="A47" s="24" t="s">
        <v>32</v>
      </c>
      <c r="B47" s="24"/>
      <c r="C47" s="24"/>
      <c r="D47" s="24"/>
      <c r="E47" s="24"/>
    </row>
    <row r="48" spans="1:6" ht="15" customHeight="1" x14ac:dyDescent="0.25">
      <c r="A48" s="22" t="s">
        <v>56</v>
      </c>
      <c r="B48" s="22"/>
      <c r="C48" s="22"/>
      <c r="D48" s="22"/>
      <c r="E48" s="22"/>
    </row>
    <row r="49" spans="1:6" ht="15" customHeight="1" thickBot="1" x14ac:dyDescent="0.3">
      <c r="A49" s="8" t="s">
        <v>11</v>
      </c>
      <c r="B49" s="9" t="s">
        <v>7</v>
      </c>
      <c r="C49" s="9" t="s">
        <v>30</v>
      </c>
      <c r="D49" s="9" t="s">
        <v>35</v>
      </c>
      <c r="E49" s="9" t="s">
        <v>42</v>
      </c>
      <c r="F49" s="29"/>
    </row>
    <row r="50" spans="1:6" ht="15" customHeight="1" x14ac:dyDescent="0.25">
      <c r="F50" s="15"/>
    </row>
    <row r="51" spans="1:6" ht="15" customHeight="1" x14ac:dyDescent="0.25">
      <c r="A51" s="7" t="s">
        <v>26</v>
      </c>
      <c r="B51" s="2">
        <f>'I T'!E52</f>
        <v>249942004.42999998</v>
      </c>
      <c r="C51" s="2">
        <f>'2 T'!E52</f>
        <v>362776071.45999998</v>
      </c>
      <c r="D51" s="2">
        <f>'3 T'!E52</f>
        <v>337977711.33999997</v>
      </c>
      <c r="E51" s="2">
        <f>SUM(B51:D51)</f>
        <v>950695787.23000002</v>
      </c>
      <c r="F51" s="15"/>
    </row>
    <row r="52" spans="1:6" ht="15" customHeight="1" x14ac:dyDescent="0.25">
      <c r="A52" s="7" t="s">
        <v>43</v>
      </c>
      <c r="B52" s="2">
        <f>'I T'!E53</f>
        <v>24120427.18</v>
      </c>
      <c r="C52" s="2">
        <f>'2 T'!E53</f>
        <v>226684423.11999997</v>
      </c>
      <c r="D52" s="2">
        <f>'3 T'!E53</f>
        <v>209981402.99000001</v>
      </c>
      <c r="E52" s="2">
        <f>SUM(B52:D52)</f>
        <v>460786253.28999996</v>
      </c>
      <c r="F52" s="15"/>
    </row>
    <row r="53" spans="1:6" ht="15" customHeight="1" x14ac:dyDescent="0.25">
      <c r="F53" s="15"/>
    </row>
    <row r="54" spans="1:6" ht="15" customHeight="1" x14ac:dyDescent="0.25">
      <c r="F54" s="15"/>
    </row>
    <row r="55" spans="1:6" ht="15" customHeight="1" x14ac:dyDescent="0.25">
      <c r="F55" s="15"/>
    </row>
    <row r="56" spans="1:6" ht="15" customHeight="1" thickBot="1" x14ac:dyDescent="0.3">
      <c r="A56" s="12" t="s">
        <v>15</v>
      </c>
      <c r="B56" s="13">
        <f>SUM(B51:B52)</f>
        <v>274062431.60999995</v>
      </c>
      <c r="C56" s="13">
        <f>SUM(C51:C52)</f>
        <v>589460494.57999992</v>
      </c>
      <c r="D56" s="13">
        <f>SUM(D51:D52)</f>
        <v>547959114.32999992</v>
      </c>
      <c r="E56" s="13">
        <f>SUM(E51:E52)</f>
        <v>1411482040.52</v>
      </c>
      <c r="F56" s="15"/>
    </row>
    <row r="57" spans="1:6" ht="15" customHeight="1" thickTop="1" x14ac:dyDescent="0.25">
      <c r="A57" s="14" t="s">
        <v>67</v>
      </c>
    </row>
    <row r="58" spans="1:6" ht="15" customHeight="1" x14ac:dyDescent="0.25">
      <c r="A58" s="14"/>
    </row>
    <row r="59" spans="1:6" ht="15" customHeight="1" x14ac:dyDescent="0.25"/>
    <row r="60" spans="1:6" ht="15" customHeight="1" x14ac:dyDescent="0.25">
      <c r="A60" s="24" t="s">
        <v>44</v>
      </c>
      <c r="B60" s="24"/>
      <c r="C60" s="24"/>
      <c r="D60" s="24"/>
      <c r="E60" s="24"/>
    </row>
    <row r="61" spans="1:6" ht="15" customHeight="1" x14ac:dyDescent="0.25">
      <c r="A61" s="24" t="s">
        <v>18</v>
      </c>
      <c r="B61" s="24"/>
      <c r="C61" s="24"/>
      <c r="D61" s="24"/>
      <c r="E61" s="24"/>
    </row>
    <row r="62" spans="1:6" ht="15" customHeight="1" x14ac:dyDescent="0.25">
      <c r="A62" s="22" t="s">
        <v>56</v>
      </c>
      <c r="B62" s="22"/>
      <c r="C62" s="22"/>
      <c r="D62" s="22"/>
      <c r="E62" s="22"/>
    </row>
    <row r="63" spans="1:6" ht="15" customHeight="1" thickBot="1" x14ac:dyDescent="0.3">
      <c r="A63" s="8" t="s">
        <v>11</v>
      </c>
      <c r="B63" s="9" t="s">
        <v>7</v>
      </c>
      <c r="C63" s="9" t="s">
        <v>30</v>
      </c>
      <c r="D63" s="9" t="s">
        <v>35</v>
      </c>
      <c r="E63" s="9" t="s">
        <v>42</v>
      </c>
      <c r="F63" s="29"/>
    </row>
    <row r="64" spans="1:6" ht="15" customHeight="1" x14ac:dyDescent="0.25">
      <c r="F64" s="15"/>
    </row>
    <row r="65" spans="1:6" ht="15" customHeight="1" x14ac:dyDescent="0.25">
      <c r="A65" s="2" t="s">
        <v>78</v>
      </c>
      <c r="B65" s="2">
        <f>'I T'!E66</f>
        <v>0</v>
      </c>
      <c r="C65" s="2">
        <f>'2 T'!E66</f>
        <v>114286181.57000002</v>
      </c>
      <c r="D65" s="2">
        <f>'3 T'!E66</f>
        <v>-59818580.079999983</v>
      </c>
      <c r="E65" s="2">
        <f>B65</f>
        <v>0</v>
      </c>
      <c r="F65" s="15"/>
    </row>
    <row r="66" spans="1:6" ht="15" customHeight="1" x14ac:dyDescent="0.25">
      <c r="A66" s="2" t="s">
        <v>19</v>
      </c>
      <c r="B66" s="2">
        <f>'I T'!E67</f>
        <v>364228186</v>
      </c>
      <c r="C66" s="2">
        <f>'2 T'!E67</f>
        <v>188671309.81</v>
      </c>
      <c r="D66" s="2">
        <f>'3 T'!E67</f>
        <v>444633284.09000003</v>
      </c>
      <c r="E66" s="2">
        <f>SUM(B66:D66)</f>
        <v>997532779.89999998</v>
      </c>
      <c r="F66" s="15"/>
    </row>
    <row r="67" spans="1:6" ht="15" customHeight="1" x14ac:dyDescent="0.25">
      <c r="A67" s="2" t="s">
        <v>76</v>
      </c>
      <c r="B67" s="2">
        <f>'I T'!E68</f>
        <v>364228186</v>
      </c>
      <c r="C67" s="2">
        <f>'2 T'!E68</f>
        <v>302957491.38</v>
      </c>
      <c r="D67" s="2">
        <f>'3 T'!E68</f>
        <v>384814704.01000005</v>
      </c>
      <c r="E67" s="2">
        <f>SUM(E65:E66)</f>
        <v>997532779.89999998</v>
      </c>
      <c r="F67" s="15"/>
    </row>
    <row r="68" spans="1:6" ht="15" customHeight="1" x14ac:dyDescent="0.25">
      <c r="A68" s="2" t="s">
        <v>20</v>
      </c>
      <c r="B68" s="2">
        <f>'I T'!E69</f>
        <v>249942004.42999998</v>
      </c>
      <c r="C68" s="2">
        <f>'2 T'!E69</f>
        <v>362776071.45999998</v>
      </c>
      <c r="D68" s="2">
        <f>'3 T'!E69</f>
        <v>337977711.33999997</v>
      </c>
      <c r="E68" s="2">
        <f>SUM(B68:D68)</f>
        <v>950695787.23000002</v>
      </c>
      <c r="F68" s="15"/>
    </row>
    <row r="69" spans="1:6" ht="15" customHeight="1" x14ac:dyDescent="0.25">
      <c r="A69" s="15" t="s">
        <v>79</v>
      </c>
      <c r="B69" s="15">
        <f>'I T'!E70</f>
        <v>114286181.57000002</v>
      </c>
      <c r="C69" s="15">
        <f>'2 T'!E70</f>
        <v>-59818580.079999983</v>
      </c>
      <c r="D69" s="15">
        <f>'3 T'!E70</f>
        <v>46836992.670000076</v>
      </c>
      <c r="E69" s="15">
        <f>+E67-E68</f>
        <v>46836992.669999957</v>
      </c>
      <c r="F69" s="15"/>
    </row>
    <row r="70" spans="1:6" ht="15" customHeight="1" thickBot="1" x14ac:dyDescent="0.3">
      <c r="A70" s="13"/>
      <c r="B70" s="13"/>
      <c r="C70" s="13"/>
      <c r="D70" s="13"/>
      <c r="E70" s="13"/>
      <c r="F70" s="15"/>
    </row>
    <row r="71" spans="1:6" ht="15" customHeight="1" thickTop="1" x14ac:dyDescent="0.25">
      <c r="A71" s="14" t="s">
        <v>67</v>
      </c>
    </row>
    <row r="72" spans="1:6" ht="15" customHeight="1" x14ac:dyDescent="0.25">
      <c r="A72" s="14"/>
    </row>
    <row r="73" spans="1:6" ht="15" customHeight="1" x14ac:dyDescent="0.25">
      <c r="A73" s="2"/>
    </row>
    <row r="74" spans="1:6" x14ac:dyDescent="0.25">
      <c r="A74" s="24" t="s">
        <v>45</v>
      </c>
      <c r="B74" s="24"/>
      <c r="C74" s="24"/>
      <c r="D74" s="24"/>
      <c r="E74" s="24"/>
      <c r="F74" s="20" t="s">
        <v>63</v>
      </c>
    </row>
    <row r="75" spans="1:6" x14ac:dyDescent="0.25">
      <c r="A75" s="24" t="s">
        <v>50</v>
      </c>
      <c r="B75" s="24"/>
      <c r="C75" s="24"/>
      <c r="D75" s="24"/>
      <c r="E75" s="24"/>
      <c r="F75" s="20">
        <f>E66+E80</f>
        <v>1635934882.4200001</v>
      </c>
    </row>
    <row r="76" spans="1:6" x14ac:dyDescent="0.25">
      <c r="A76" s="22" t="s">
        <v>56</v>
      </c>
      <c r="B76" s="22"/>
      <c r="C76" s="22"/>
      <c r="D76" s="22"/>
      <c r="E76" s="22"/>
    </row>
    <row r="77" spans="1:6" ht="15.75" thickBot="1" x14ac:dyDescent="0.3">
      <c r="A77" s="8" t="s">
        <v>11</v>
      </c>
      <c r="B77" s="9" t="s">
        <v>7</v>
      </c>
      <c r="C77" s="9" t="s">
        <v>30</v>
      </c>
      <c r="D77" s="9" t="s">
        <v>35</v>
      </c>
      <c r="E77" s="9" t="s">
        <v>42</v>
      </c>
    </row>
    <row r="79" spans="1:6" x14ac:dyDescent="0.25">
      <c r="A79" s="2" t="s">
        <v>78</v>
      </c>
      <c r="B79" s="2">
        <f>'I T'!E80</f>
        <v>0</v>
      </c>
      <c r="C79" s="2">
        <f>'2 T'!E80</f>
        <v>188680273.81999999</v>
      </c>
      <c r="D79" s="2">
        <f>'3 T'!E80</f>
        <v>461913983.8300001</v>
      </c>
      <c r="E79" s="2">
        <f>B79</f>
        <v>0</v>
      </c>
    </row>
    <row r="80" spans="1:6" x14ac:dyDescent="0.25">
      <c r="A80" s="2" t="s">
        <v>19</v>
      </c>
      <c r="B80" s="2">
        <f>'I T'!E81</f>
        <v>212800701</v>
      </c>
      <c r="C80" s="2">
        <f>'2 T'!E81</f>
        <v>141867134</v>
      </c>
      <c r="D80" s="2">
        <f>'3 T'!E81</f>
        <v>283734267.51999998</v>
      </c>
      <c r="E80" s="2">
        <f>SUM(B80:D80)</f>
        <v>638402102.51999998</v>
      </c>
    </row>
    <row r="81" spans="1:5" x14ac:dyDescent="0.25">
      <c r="A81" s="2" t="s">
        <v>76</v>
      </c>
      <c r="B81" s="2">
        <f>'I T'!E82</f>
        <v>212800701</v>
      </c>
      <c r="C81" s="2">
        <f>'2 T'!E82</f>
        <v>330547407.81999999</v>
      </c>
      <c r="D81" s="2">
        <f>'3 T'!E82</f>
        <v>745648251.35000014</v>
      </c>
      <c r="E81" s="2">
        <f>SUM(E79:E80)</f>
        <v>638402102.51999998</v>
      </c>
    </row>
    <row r="82" spans="1:5" x14ac:dyDescent="0.25">
      <c r="A82" s="2" t="s">
        <v>20</v>
      </c>
      <c r="B82" s="2">
        <f>'I T'!E83</f>
        <v>24120427.18</v>
      </c>
      <c r="C82" s="2">
        <f>'2 T'!E83</f>
        <v>226684423.11999997</v>
      </c>
      <c r="D82" s="2">
        <f>'3 T'!E83</f>
        <v>209981402.99000001</v>
      </c>
      <c r="E82" s="2">
        <f>SUM(B82:D82)</f>
        <v>460786253.28999996</v>
      </c>
    </row>
    <row r="83" spans="1:5" x14ac:dyDescent="0.25">
      <c r="A83" s="15" t="s">
        <v>77</v>
      </c>
      <c r="B83" s="15">
        <f>'I T'!E84</f>
        <v>188680273.81999999</v>
      </c>
      <c r="C83" s="15">
        <f>'2 T'!E84</f>
        <v>103862984.70000002</v>
      </c>
      <c r="D83" s="15">
        <f>'3 T'!E84</f>
        <v>535666848.36000007</v>
      </c>
      <c r="E83" s="15">
        <f>+E81-E82</f>
        <v>177615849.23000002</v>
      </c>
    </row>
    <row r="84" spans="1:5" ht="15.75" thickBot="1" x14ac:dyDescent="0.3">
      <c r="A84" s="13"/>
      <c r="B84" s="13"/>
      <c r="C84" s="13"/>
      <c r="D84" s="13"/>
      <c r="E84" s="13"/>
    </row>
    <row r="85" spans="1:5" ht="15.75" thickTop="1" x14ac:dyDescent="0.25">
      <c r="A85" s="14" t="s">
        <v>67</v>
      </c>
    </row>
  </sheetData>
  <mergeCells count="17">
    <mergeCell ref="A1:E1"/>
    <mergeCell ref="A8:F8"/>
    <mergeCell ref="A9:F9"/>
    <mergeCell ref="A10:F10"/>
    <mergeCell ref="A29:E29"/>
    <mergeCell ref="A30:E30"/>
    <mergeCell ref="A26:F26"/>
    <mergeCell ref="A62:E62"/>
    <mergeCell ref="A74:E74"/>
    <mergeCell ref="A75:E75"/>
    <mergeCell ref="A76:E76"/>
    <mergeCell ref="A31:E31"/>
    <mergeCell ref="A46:E46"/>
    <mergeCell ref="A47:E47"/>
    <mergeCell ref="A48:E48"/>
    <mergeCell ref="A60:E60"/>
    <mergeCell ref="A61:E61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Normal="100" workbookViewId="0">
      <selection activeCell="G26" sqref="G26"/>
    </sheetView>
  </sheetViews>
  <sheetFormatPr baseColWidth="10" defaultColWidth="11.5703125" defaultRowHeight="15" x14ac:dyDescent="0.25"/>
  <cols>
    <col min="1" max="1" width="64.85546875" style="7" customWidth="1"/>
    <col min="2" max="2" width="23" style="2" customWidth="1"/>
    <col min="3" max="4" width="15.28515625" style="2" bestFit="1" customWidth="1"/>
    <col min="5" max="6" width="17.28515625" style="2" bestFit="1" customWidth="1"/>
    <col min="7" max="7" width="17.140625" style="2" customWidth="1"/>
    <col min="8" max="8" width="13.5703125" style="2" bestFit="1" customWidth="1"/>
    <col min="9" max="9" width="15.28515625" style="2" bestFit="1" customWidth="1"/>
    <col min="10" max="16384" width="11.5703125" style="2"/>
  </cols>
  <sheetData>
    <row r="1" spans="1:7" ht="15" customHeight="1" x14ac:dyDescent="0.25">
      <c r="A1" s="24" t="s">
        <v>21</v>
      </c>
      <c r="B1" s="24"/>
      <c r="C1" s="24"/>
      <c r="D1" s="24"/>
      <c r="E1" s="24"/>
    </row>
    <row r="2" spans="1:7" ht="15" customHeight="1" x14ac:dyDescent="0.25">
      <c r="A2" s="3" t="s">
        <v>0</v>
      </c>
      <c r="B2" s="4" t="s">
        <v>23</v>
      </c>
      <c r="C2" s="5"/>
      <c r="D2" s="5"/>
      <c r="E2" s="6"/>
    </row>
    <row r="3" spans="1:7" ht="15" customHeight="1" x14ac:dyDescent="0.25">
      <c r="A3" s="3" t="s">
        <v>1</v>
      </c>
      <c r="B3" s="4" t="s">
        <v>22</v>
      </c>
      <c r="C3" s="4"/>
      <c r="D3" s="4"/>
      <c r="E3" s="6"/>
    </row>
    <row r="4" spans="1:7" ht="15" customHeight="1" x14ac:dyDescent="0.25">
      <c r="A4" s="3" t="s">
        <v>13</v>
      </c>
      <c r="B4" s="5" t="s">
        <v>57</v>
      </c>
      <c r="C4" s="5"/>
      <c r="D4" s="5"/>
      <c r="E4" s="6"/>
    </row>
    <row r="5" spans="1:7" ht="15" customHeight="1" x14ac:dyDescent="0.25">
      <c r="A5" s="3" t="s">
        <v>2</v>
      </c>
      <c r="B5" s="5">
        <v>2011</v>
      </c>
      <c r="C5" s="5"/>
      <c r="D5" s="5"/>
      <c r="E5" s="6"/>
    </row>
    <row r="6" spans="1:7" ht="15" customHeight="1" x14ac:dyDescent="0.25">
      <c r="A6" s="3"/>
      <c r="B6" s="5"/>
      <c r="C6" s="5"/>
      <c r="D6" s="5"/>
      <c r="E6" s="6"/>
    </row>
    <row r="7" spans="1:7" ht="15" customHeight="1" x14ac:dyDescent="0.25"/>
    <row r="8" spans="1:7" ht="15" customHeight="1" x14ac:dyDescent="0.25">
      <c r="A8" s="24" t="s">
        <v>10</v>
      </c>
      <c r="B8" s="24"/>
      <c r="C8" s="24"/>
      <c r="D8" s="24"/>
      <c r="E8" s="24"/>
      <c r="F8" s="24"/>
      <c r="G8" s="24"/>
    </row>
    <row r="9" spans="1:7" ht="15" customHeight="1" x14ac:dyDescent="0.25">
      <c r="A9" s="24" t="s">
        <v>14</v>
      </c>
      <c r="B9" s="24"/>
      <c r="C9" s="24"/>
      <c r="D9" s="24"/>
      <c r="E9" s="24"/>
      <c r="F9" s="24"/>
      <c r="G9" s="24"/>
    </row>
    <row r="10" spans="1:7" ht="15" customHeight="1" x14ac:dyDescent="0.25">
      <c r="A10" s="22"/>
      <c r="B10" s="22"/>
      <c r="C10" s="22"/>
      <c r="D10" s="22"/>
      <c r="E10" s="22"/>
      <c r="F10" s="22"/>
      <c r="G10" s="22"/>
    </row>
    <row r="11" spans="1:7" ht="15" customHeight="1" thickBot="1" x14ac:dyDescent="0.3">
      <c r="A11" s="8" t="s">
        <v>3</v>
      </c>
      <c r="B11" s="9"/>
      <c r="C11" s="9" t="s">
        <v>7</v>
      </c>
      <c r="D11" s="9" t="s">
        <v>30</v>
      </c>
      <c r="E11" s="9" t="s">
        <v>35</v>
      </c>
      <c r="F11" s="9" t="s">
        <v>39</v>
      </c>
      <c r="G11" s="9" t="s">
        <v>58</v>
      </c>
    </row>
    <row r="12" spans="1:7" ht="15" customHeight="1" x14ac:dyDescent="0.25"/>
    <row r="13" spans="1:7" ht="15" customHeight="1" x14ac:dyDescent="0.25">
      <c r="A13" s="10" t="s">
        <v>24</v>
      </c>
      <c r="B13" s="1" t="s">
        <v>68</v>
      </c>
      <c r="C13" s="2">
        <f>+'I T'!F13</f>
        <v>1692</v>
      </c>
      <c r="D13" s="2">
        <f>+'2 T'!F13</f>
        <v>574.66666666666663</v>
      </c>
      <c r="E13" s="2">
        <f>+'3 T'!F13</f>
        <v>184.33333333333334</v>
      </c>
      <c r="F13" s="2">
        <f>+'4 T'!F13</f>
        <v>58.666666666666664</v>
      </c>
      <c r="G13" s="2">
        <f>AVERAGE(C13:F13)</f>
        <v>627.41666666666663</v>
      </c>
    </row>
    <row r="14" spans="1:7" ht="15" customHeight="1" x14ac:dyDescent="0.25">
      <c r="A14" s="10"/>
      <c r="B14" s="1" t="s">
        <v>70</v>
      </c>
      <c r="C14" s="2">
        <f>+'I T'!F14</f>
        <v>347.66666666666669</v>
      </c>
      <c r="D14" s="2">
        <f>+'2 T'!F14</f>
        <v>1148</v>
      </c>
      <c r="E14" s="2">
        <f>+'3 T'!F14</f>
        <v>1349.3333333333333</v>
      </c>
      <c r="F14" s="2">
        <f>+'4 T'!F14</f>
        <v>1445.3333333333333</v>
      </c>
      <c r="G14" s="2">
        <f t="shared" ref="G14:G21" si="0">AVERAGE(C14:F14)</f>
        <v>1072.5833333333333</v>
      </c>
    </row>
    <row r="15" spans="1:7" ht="15" customHeight="1" x14ac:dyDescent="0.25">
      <c r="A15" s="10"/>
      <c r="B15" s="1" t="s">
        <v>69</v>
      </c>
      <c r="C15" s="2">
        <f>+'I T'!F15</f>
        <v>754.33333333333337</v>
      </c>
      <c r="D15" s="2">
        <f>+'2 T'!F15</f>
        <v>485.66666666666669</v>
      </c>
      <c r="E15" s="2">
        <f>+'3 T'!F15</f>
        <v>170</v>
      </c>
      <c r="F15" s="2">
        <f>+'4 T'!F15</f>
        <v>111</v>
      </c>
      <c r="G15" s="2">
        <f t="shared" si="0"/>
        <v>380.25</v>
      </c>
    </row>
    <row r="16" spans="1:7" ht="15" customHeight="1" x14ac:dyDescent="0.25">
      <c r="A16" s="10" t="s">
        <v>25</v>
      </c>
      <c r="B16" s="1" t="s">
        <v>68</v>
      </c>
      <c r="C16" s="2">
        <f>+'I T'!F16</f>
        <v>596.33333333333337</v>
      </c>
      <c r="D16" s="2">
        <f>+'2 T'!F16</f>
        <v>183.33333333333334</v>
      </c>
      <c r="E16" s="2">
        <f>+'3 T'!F16</f>
        <v>294.33333333333331</v>
      </c>
      <c r="F16" s="2">
        <f>+'4 T'!F16</f>
        <v>96</v>
      </c>
      <c r="G16" s="2">
        <f t="shared" si="0"/>
        <v>292.5</v>
      </c>
    </row>
    <row r="17" spans="1:7" ht="15" customHeight="1" x14ac:dyDescent="0.25">
      <c r="A17" s="10"/>
      <c r="B17" s="1" t="s">
        <v>70</v>
      </c>
      <c r="C17" s="2">
        <f>+'I T'!F17</f>
        <v>153.33333333333334</v>
      </c>
      <c r="D17" s="2">
        <f>+'2 T'!F17</f>
        <v>493.66666666666669</v>
      </c>
      <c r="E17" s="2">
        <f>+'3 T'!F17</f>
        <v>486.66666666666669</v>
      </c>
      <c r="F17" s="2">
        <f>+'4 T'!F17</f>
        <v>566.33333333333337</v>
      </c>
      <c r="G17" s="2">
        <f t="shared" si="0"/>
        <v>425</v>
      </c>
    </row>
    <row r="18" spans="1:7" ht="15" customHeight="1" x14ac:dyDescent="0.25">
      <c r="A18" s="10"/>
      <c r="B18" s="1" t="s">
        <v>69</v>
      </c>
      <c r="C18" s="2">
        <f>+'I T'!F18</f>
        <v>297</v>
      </c>
      <c r="D18" s="2">
        <f>+'2 T'!F18</f>
        <v>101</v>
      </c>
      <c r="E18" s="2">
        <f>+'3 T'!F18</f>
        <v>69.333333333333329</v>
      </c>
      <c r="F18" s="2">
        <f>+'4 T'!F18</f>
        <v>166</v>
      </c>
      <c r="G18" s="2">
        <f t="shared" si="0"/>
        <v>158.33333333333331</v>
      </c>
    </row>
    <row r="19" spans="1:7" ht="15" customHeight="1" x14ac:dyDescent="0.25">
      <c r="A19" s="10" t="s">
        <v>72</v>
      </c>
      <c r="B19" s="1" t="s">
        <v>68</v>
      </c>
      <c r="C19" s="2">
        <f>+'I T'!F19</f>
        <v>1113</v>
      </c>
      <c r="D19" s="2">
        <f>+'2 T'!F19</f>
        <v>1335.6666666666667</v>
      </c>
      <c r="E19" s="2">
        <f>+'3 T'!F19</f>
        <v>1716</v>
      </c>
      <c r="F19" s="2">
        <f>+'4 T'!F19</f>
        <v>1841.3333333333333</v>
      </c>
      <c r="G19" s="2">
        <f t="shared" si="0"/>
        <v>1501.5</v>
      </c>
    </row>
    <row r="20" spans="1:7" ht="15" customHeight="1" x14ac:dyDescent="0.25">
      <c r="A20" s="10"/>
      <c r="B20" s="1" t="s">
        <v>70</v>
      </c>
      <c r="C20" s="2">
        <f>+'I T'!F20</f>
        <v>0</v>
      </c>
      <c r="D20" s="2">
        <f>+'2 T'!F20</f>
        <v>294.66666666666669</v>
      </c>
      <c r="E20" s="2">
        <f>+'3 T'!F20</f>
        <v>429</v>
      </c>
      <c r="F20" s="2">
        <f>+'4 T'!F20</f>
        <v>1144</v>
      </c>
      <c r="G20" s="2">
        <f t="shared" si="0"/>
        <v>466.91666666666669</v>
      </c>
    </row>
    <row r="21" spans="1:7" ht="15" customHeight="1" x14ac:dyDescent="0.25">
      <c r="A21" s="10"/>
      <c r="B21" s="1" t="s">
        <v>69</v>
      </c>
      <c r="C21" s="2">
        <f>+'I T'!F21</f>
        <v>71.333333333333329</v>
      </c>
      <c r="D21" s="2">
        <f>+'2 T'!F21</f>
        <v>375.33333333333331</v>
      </c>
      <c r="E21" s="2">
        <f>+'3 T'!F21</f>
        <v>191.66666666666666</v>
      </c>
      <c r="F21" s="2">
        <f>+'4 T'!F21</f>
        <v>1617</v>
      </c>
      <c r="G21" s="2">
        <f t="shared" si="0"/>
        <v>563.83333333333326</v>
      </c>
    </row>
    <row r="22" spans="1:7" ht="15" customHeight="1" x14ac:dyDescent="0.25"/>
    <row r="23" spans="1:7" ht="15" customHeight="1" thickBot="1" x14ac:dyDescent="0.3">
      <c r="A23" s="12" t="s">
        <v>15</v>
      </c>
      <c r="B23" s="13" t="s">
        <v>55</v>
      </c>
      <c r="C23" s="13">
        <f>+C14+C15+C17+C18+C20+C21</f>
        <v>1623.6666666666665</v>
      </c>
      <c r="D23" s="13">
        <f t="shared" ref="D23:F23" si="1">+D14+D15+D17+D18+D20+D21</f>
        <v>2898.3333333333335</v>
      </c>
      <c r="E23" s="13">
        <f t="shared" si="1"/>
        <v>2696</v>
      </c>
      <c r="F23" s="13">
        <f t="shared" si="1"/>
        <v>5049.6666666666661</v>
      </c>
      <c r="G23" s="13">
        <f t="shared" ref="G15:G23" si="2">AVERAGE(C23:F23)</f>
        <v>3066.9166666666665</v>
      </c>
    </row>
    <row r="24" spans="1:7" ht="15" customHeight="1" thickTop="1" x14ac:dyDescent="0.25">
      <c r="A24" s="14" t="s">
        <v>67</v>
      </c>
      <c r="B24" s="15"/>
      <c r="C24" s="15"/>
      <c r="D24" s="15"/>
      <c r="E24" s="15"/>
      <c r="F24" s="15"/>
    </row>
    <row r="25" spans="1:7" ht="15" customHeight="1" x14ac:dyDescent="0.25">
      <c r="A25" s="11" t="s">
        <v>84</v>
      </c>
    </row>
    <row r="26" spans="1:7" ht="30" customHeight="1" x14ac:dyDescent="0.25">
      <c r="A26" s="25" t="s">
        <v>74</v>
      </c>
      <c r="B26" s="25"/>
      <c r="C26" s="25"/>
      <c r="D26" s="25"/>
      <c r="E26" s="25"/>
      <c r="F26" s="25"/>
    </row>
    <row r="27" spans="1:7" ht="15" customHeight="1" x14ac:dyDescent="0.25">
      <c r="A27" s="14"/>
      <c r="B27" s="16"/>
      <c r="C27" s="16"/>
      <c r="D27" s="16"/>
      <c r="E27" s="16"/>
      <c r="F27" s="16"/>
    </row>
    <row r="28" spans="1:7" ht="15" customHeight="1" x14ac:dyDescent="0.25">
      <c r="A28" s="16"/>
      <c r="B28" s="16"/>
      <c r="C28" s="16"/>
      <c r="D28" s="16"/>
      <c r="E28" s="16"/>
      <c r="F28" s="16"/>
    </row>
    <row r="29" spans="1:7" ht="15" customHeight="1" x14ac:dyDescent="0.25">
      <c r="A29" s="23" t="s">
        <v>16</v>
      </c>
      <c r="B29" s="23"/>
      <c r="C29" s="23"/>
      <c r="D29" s="23"/>
      <c r="E29" s="23"/>
      <c r="F29" s="23"/>
    </row>
    <row r="30" spans="1:7" ht="15" customHeight="1" x14ac:dyDescent="0.25">
      <c r="A30" s="24" t="s">
        <v>31</v>
      </c>
      <c r="B30" s="24"/>
      <c r="C30" s="24"/>
      <c r="D30" s="24"/>
      <c r="E30" s="24"/>
      <c r="F30" s="24"/>
    </row>
    <row r="31" spans="1:7" ht="15" customHeight="1" x14ac:dyDescent="0.25">
      <c r="A31" s="23" t="s">
        <v>56</v>
      </c>
      <c r="B31" s="23"/>
      <c r="C31" s="23"/>
      <c r="D31" s="23"/>
      <c r="E31" s="23"/>
      <c r="F31" s="23"/>
    </row>
    <row r="32" spans="1:7" ht="15" customHeight="1" x14ac:dyDescent="0.25">
      <c r="A32" s="22"/>
      <c r="B32" s="22"/>
      <c r="C32" s="22"/>
      <c r="D32" s="22"/>
      <c r="E32" s="22"/>
      <c r="F32" s="22"/>
    </row>
    <row r="33" spans="1:9" ht="15" customHeight="1" thickBot="1" x14ac:dyDescent="0.3">
      <c r="A33" s="17" t="s">
        <v>3</v>
      </c>
      <c r="B33" s="18"/>
      <c r="C33" s="18" t="s">
        <v>7</v>
      </c>
      <c r="D33" s="18" t="s">
        <v>30</v>
      </c>
      <c r="E33" s="18" t="s">
        <v>35</v>
      </c>
      <c r="F33" s="18" t="s">
        <v>39</v>
      </c>
      <c r="G33" s="9" t="s">
        <v>40</v>
      </c>
    </row>
    <row r="34" spans="1:9" ht="15" customHeight="1" x14ac:dyDescent="0.25"/>
    <row r="35" spans="1:9" ht="15" customHeight="1" x14ac:dyDescent="0.25">
      <c r="A35" s="10" t="s">
        <v>24</v>
      </c>
      <c r="B35" s="19" t="s">
        <v>65</v>
      </c>
      <c r="C35" s="19">
        <f>'I T'!F35</f>
        <v>67606617</v>
      </c>
      <c r="D35" s="19">
        <f>'2 T'!F35</f>
        <v>222860813</v>
      </c>
      <c r="E35" s="19">
        <f>'3 T'!F35</f>
        <v>262652775</v>
      </c>
      <c r="F35" s="19">
        <f>'4 T'!F35</f>
        <v>405024488.25999999</v>
      </c>
      <c r="G35" s="19">
        <f t="shared" ref="G35:G40" si="3">SUM(C35:F35)</f>
        <v>958144693.25999999</v>
      </c>
    </row>
    <row r="36" spans="1:9" ht="15" customHeight="1" x14ac:dyDescent="0.25">
      <c r="A36" s="10"/>
      <c r="B36" s="19" t="s">
        <v>64</v>
      </c>
      <c r="C36" s="19">
        <f>'I T'!F36</f>
        <v>147200905.06999999</v>
      </c>
      <c r="D36" s="19">
        <f>'2 T'!F36</f>
        <v>93893863.939999998</v>
      </c>
      <c r="E36" s="19">
        <f>'3 T'!F36</f>
        <v>32648051</v>
      </c>
      <c r="F36" s="19">
        <f>'4 T'!F36</f>
        <v>187465747.75</v>
      </c>
      <c r="G36" s="19">
        <f t="shared" si="3"/>
        <v>461208567.75999999</v>
      </c>
    </row>
    <row r="37" spans="1:9" ht="15" customHeight="1" x14ac:dyDescent="0.25">
      <c r="A37" s="10" t="s">
        <v>25</v>
      </c>
      <c r="B37" s="19" t="s">
        <v>65</v>
      </c>
      <c r="C37" s="19">
        <f>'I T'!F37</f>
        <v>11885701.289999999</v>
      </c>
      <c r="D37" s="19">
        <f>'2 T'!F37</f>
        <v>38199348.130000003</v>
      </c>
      <c r="E37" s="19">
        <f>'3 T'!F37</f>
        <v>37402552.719999999</v>
      </c>
      <c r="F37" s="19">
        <f>'4 T'!F37</f>
        <v>67807053.390000001</v>
      </c>
      <c r="G37" s="19">
        <f t="shared" si="3"/>
        <v>155294655.53</v>
      </c>
      <c r="I37" s="19"/>
    </row>
    <row r="38" spans="1:9" ht="15" customHeight="1" x14ac:dyDescent="0.25">
      <c r="A38" s="10"/>
      <c r="B38" s="19" t="s">
        <v>64</v>
      </c>
      <c r="C38" s="19">
        <f>'I T'!F38</f>
        <v>23248781.07</v>
      </c>
      <c r="D38" s="19">
        <f>'2 T'!F38</f>
        <v>7822046.3900000006</v>
      </c>
      <c r="E38" s="19">
        <f>'3 T'!F38</f>
        <v>5274332.620000001</v>
      </c>
      <c r="F38" s="19">
        <f>'4 T'!F38</f>
        <v>27952999.759999994</v>
      </c>
      <c r="G38" s="19">
        <f t="shared" si="3"/>
        <v>64298159.839999989</v>
      </c>
    </row>
    <row r="39" spans="1:9" ht="15" customHeight="1" x14ac:dyDescent="0.25">
      <c r="A39" s="10" t="s">
        <v>72</v>
      </c>
      <c r="B39" s="2" t="s">
        <v>65</v>
      </c>
      <c r="C39" s="19">
        <f>'I T'!F39</f>
        <v>0</v>
      </c>
      <c r="D39" s="19">
        <f>'2 T'!F39</f>
        <v>99690417.870000005</v>
      </c>
      <c r="E39" s="19">
        <f>'3 T'!F39</f>
        <v>145137521.84999999</v>
      </c>
      <c r="F39" s="19">
        <f>'4 T'!F39</f>
        <v>560694104.63744032</v>
      </c>
      <c r="G39" s="19">
        <f t="shared" si="3"/>
        <v>805522044.35744035</v>
      </c>
    </row>
    <row r="40" spans="1:9" ht="15" customHeight="1" x14ac:dyDescent="0.25">
      <c r="A40" s="10"/>
      <c r="B40" s="2" t="s">
        <v>64</v>
      </c>
      <c r="C40" s="19">
        <f>'I T'!F40</f>
        <v>24120427.18</v>
      </c>
      <c r="D40" s="19">
        <f>'2 T'!F40</f>
        <v>126994005.25</v>
      </c>
      <c r="E40" s="19">
        <f>'3 T'!F40</f>
        <v>64843881.140000001</v>
      </c>
      <c r="F40" s="19">
        <f>'4 T'!F40</f>
        <v>876323378.3900001</v>
      </c>
      <c r="G40" s="19">
        <f t="shared" si="3"/>
        <v>1092281691.96</v>
      </c>
    </row>
    <row r="41" spans="1:9" ht="15" customHeight="1" x14ac:dyDescent="0.25"/>
    <row r="42" spans="1:9" ht="15" customHeight="1" thickBot="1" x14ac:dyDescent="0.3">
      <c r="A42" s="12" t="s">
        <v>15</v>
      </c>
      <c r="B42" s="13"/>
      <c r="C42" s="13">
        <f>SUM(C35:C41)</f>
        <v>274062431.60999995</v>
      </c>
      <c r="D42" s="13">
        <f>SUM(D35:D41)</f>
        <v>589460494.57999992</v>
      </c>
      <c r="E42" s="13">
        <f>SUM(E35:E41)</f>
        <v>547959114.33000004</v>
      </c>
      <c r="F42" s="13">
        <f>SUM(F35:F41)</f>
        <v>2125267772.1874404</v>
      </c>
      <c r="G42" s="13">
        <f>SUM(G35:G41)</f>
        <v>3536749812.7074404</v>
      </c>
    </row>
    <row r="43" spans="1:9" ht="15" customHeight="1" thickTop="1" x14ac:dyDescent="0.25">
      <c r="A43" s="11" t="s">
        <v>83</v>
      </c>
    </row>
    <row r="44" spans="1:9" ht="15" customHeight="1" x14ac:dyDescent="0.25">
      <c r="A44" s="14" t="s">
        <v>67</v>
      </c>
    </row>
    <row r="45" spans="1:9" ht="15" customHeight="1" x14ac:dyDescent="0.25">
      <c r="A45" s="14"/>
    </row>
    <row r="46" spans="1:9" ht="15" customHeight="1" x14ac:dyDescent="0.25"/>
    <row r="47" spans="1:9" ht="15" customHeight="1" x14ac:dyDescent="0.25">
      <c r="A47" s="23" t="s">
        <v>17</v>
      </c>
      <c r="B47" s="23"/>
      <c r="C47" s="23"/>
      <c r="D47" s="23"/>
      <c r="E47" s="23"/>
      <c r="F47" s="23"/>
    </row>
    <row r="48" spans="1:9" ht="15" customHeight="1" x14ac:dyDescent="0.25">
      <c r="A48" s="24" t="s">
        <v>46</v>
      </c>
      <c r="B48" s="24"/>
      <c r="C48" s="24"/>
      <c r="D48" s="24"/>
      <c r="E48" s="24"/>
      <c r="F48" s="24"/>
    </row>
    <row r="49" spans="1:6" ht="15" customHeight="1" x14ac:dyDescent="0.25">
      <c r="A49" s="23" t="s">
        <v>56</v>
      </c>
      <c r="B49" s="23"/>
      <c r="C49" s="23"/>
      <c r="D49" s="23"/>
      <c r="E49" s="23"/>
      <c r="F49" s="23"/>
    </row>
    <row r="50" spans="1:6" ht="15" customHeight="1" x14ac:dyDescent="0.25">
      <c r="A50" s="22"/>
      <c r="B50" s="22"/>
      <c r="C50" s="22"/>
      <c r="D50" s="22"/>
      <c r="E50" s="22"/>
      <c r="F50" s="22"/>
    </row>
    <row r="51" spans="1:6" ht="15" customHeight="1" thickBot="1" x14ac:dyDescent="0.3">
      <c r="A51" s="17" t="s">
        <v>11</v>
      </c>
      <c r="B51" s="18" t="s">
        <v>7</v>
      </c>
      <c r="C51" s="18" t="s">
        <v>30</v>
      </c>
      <c r="D51" s="18" t="s">
        <v>35</v>
      </c>
      <c r="E51" s="18" t="s">
        <v>39</v>
      </c>
      <c r="F51" s="18" t="s">
        <v>40</v>
      </c>
    </row>
    <row r="52" spans="1:6" ht="15" customHeight="1" x14ac:dyDescent="0.25"/>
    <row r="53" spans="1:6" ht="15" customHeight="1" x14ac:dyDescent="0.25">
      <c r="A53" s="7" t="s">
        <v>26</v>
      </c>
      <c r="B53" s="2">
        <f>'I T'!E52</f>
        <v>249942004.42999998</v>
      </c>
      <c r="C53" s="2">
        <f>'2 T'!E52</f>
        <v>362776071.45999998</v>
      </c>
      <c r="D53" s="2">
        <f>'3 T'!E52</f>
        <v>337977711.33999997</v>
      </c>
      <c r="E53" s="2">
        <f>'4 T'!E52</f>
        <v>688250289.15999997</v>
      </c>
      <c r="F53" s="2">
        <f>SUM(B53:E53)</f>
        <v>1638946076.3899999</v>
      </c>
    </row>
    <row r="54" spans="1:6" ht="15" customHeight="1" x14ac:dyDescent="0.25">
      <c r="A54" s="7" t="s">
        <v>43</v>
      </c>
      <c r="B54" s="2">
        <f>'I T'!E53</f>
        <v>24120427.18</v>
      </c>
      <c r="C54" s="2">
        <f>'2 T'!E53</f>
        <v>226684423.11999997</v>
      </c>
      <c r="D54" s="2">
        <f>'3 T'!E53</f>
        <v>209981402.99000001</v>
      </c>
      <c r="E54" s="2">
        <f>'4 T'!E53</f>
        <v>1437017483.0274405</v>
      </c>
      <c r="F54" s="2">
        <f>SUM(B54:E54)</f>
        <v>1897803736.3174405</v>
      </c>
    </row>
    <row r="55" spans="1:6" ht="15" customHeight="1" x14ac:dyDescent="0.25"/>
    <row r="56" spans="1:6" ht="15" customHeight="1" x14ac:dyDescent="0.25"/>
    <row r="57" spans="1:6" ht="15" customHeight="1" x14ac:dyDescent="0.25"/>
    <row r="58" spans="1:6" ht="15" customHeight="1" thickBot="1" x14ac:dyDescent="0.3">
      <c r="A58" s="12" t="s">
        <v>15</v>
      </c>
      <c r="B58" s="13">
        <f>SUM(B53:B54)</f>
        <v>274062431.60999995</v>
      </c>
      <c r="C58" s="13">
        <f>SUM(C53:C54)</f>
        <v>589460494.57999992</v>
      </c>
      <c r="D58" s="13">
        <f>SUM(D53:D54)</f>
        <v>547959114.32999992</v>
      </c>
      <c r="E58" s="13">
        <f>SUM(E53:E54)</f>
        <v>2125267772.1874404</v>
      </c>
      <c r="F58" s="13">
        <f>SUM(F53:F54)</f>
        <v>3536749812.7074404</v>
      </c>
    </row>
    <row r="59" spans="1:6" ht="15" customHeight="1" thickTop="1" x14ac:dyDescent="0.25">
      <c r="A59" s="14" t="s">
        <v>67</v>
      </c>
    </row>
    <row r="60" spans="1:6" ht="15" customHeight="1" x14ac:dyDescent="0.25">
      <c r="A60" s="14"/>
    </row>
    <row r="61" spans="1:6" ht="15" customHeight="1" x14ac:dyDescent="0.25"/>
    <row r="62" spans="1:6" ht="15" customHeight="1" x14ac:dyDescent="0.25">
      <c r="A62" s="24" t="s">
        <v>44</v>
      </c>
      <c r="B62" s="24"/>
      <c r="C62" s="24"/>
      <c r="D62" s="24"/>
      <c r="E62" s="24"/>
      <c r="F62" s="24"/>
    </row>
    <row r="63" spans="1:6" ht="15" customHeight="1" x14ac:dyDescent="0.25">
      <c r="A63" s="24" t="s">
        <v>18</v>
      </c>
      <c r="B63" s="24"/>
      <c r="C63" s="24"/>
      <c r="D63" s="24"/>
      <c r="E63" s="24"/>
      <c r="F63" s="24"/>
    </row>
    <row r="64" spans="1:6" ht="15" customHeight="1" x14ac:dyDescent="0.25">
      <c r="A64" s="23" t="s">
        <v>56</v>
      </c>
      <c r="B64" s="23"/>
      <c r="C64" s="23"/>
      <c r="D64" s="23"/>
      <c r="E64" s="23"/>
      <c r="F64" s="23"/>
    </row>
    <row r="65" spans="1:8" ht="15" customHeight="1" x14ac:dyDescent="0.25">
      <c r="A65" s="22"/>
      <c r="B65" s="22"/>
      <c r="C65" s="22"/>
      <c r="D65" s="22"/>
      <c r="E65" s="22"/>
      <c r="F65" s="22"/>
    </row>
    <row r="66" spans="1:8" ht="15" customHeight="1" thickBot="1" x14ac:dyDescent="0.3">
      <c r="A66" s="17" t="s">
        <v>11</v>
      </c>
      <c r="B66" s="18" t="s">
        <v>7</v>
      </c>
      <c r="C66" s="18" t="s">
        <v>30</v>
      </c>
      <c r="D66" s="18" t="s">
        <v>35</v>
      </c>
      <c r="E66" s="18" t="s">
        <v>39</v>
      </c>
      <c r="F66" s="18" t="s">
        <v>40</v>
      </c>
    </row>
    <row r="67" spans="1:8" ht="15" customHeight="1" x14ac:dyDescent="0.25"/>
    <row r="68" spans="1:8" ht="15" customHeight="1" x14ac:dyDescent="0.25">
      <c r="A68" s="2" t="s">
        <v>78</v>
      </c>
      <c r="B68" s="2">
        <f>'I T'!E66</f>
        <v>0</v>
      </c>
      <c r="C68" s="2">
        <f>'2 T'!E66</f>
        <v>114286181.57000002</v>
      </c>
      <c r="D68" s="2">
        <f>'3 T'!E66</f>
        <v>-59818580.079999983</v>
      </c>
      <c r="E68" s="2">
        <f>'4 T'!E66</f>
        <v>46836992.670000076</v>
      </c>
      <c r="F68" s="2">
        <f>B68</f>
        <v>0</v>
      </c>
    </row>
    <row r="69" spans="1:8" ht="15" customHeight="1" x14ac:dyDescent="0.25">
      <c r="A69" s="2" t="s">
        <v>19</v>
      </c>
      <c r="B69" s="2">
        <f>'I T'!E67</f>
        <v>364228186</v>
      </c>
      <c r="C69" s="2">
        <f>'2 T'!E67</f>
        <v>188671309.81</v>
      </c>
      <c r="D69" s="2">
        <f>'3 T'!E67</f>
        <v>444633284.09000003</v>
      </c>
      <c r="E69" s="2">
        <f>'4 T'!E67</f>
        <v>641461974.99000001</v>
      </c>
      <c r="F69" s="2">
        <f>SUM(B69:E69)</f>
        <v>1638994754.8899999</v>
      </c>
      <c r="G69" s="2">
        <f>F69/1000000</f>
        <v>1638.99475489</v>
      </c>
      <c r="H69" s="2">
        <f>G69+G84</f>
        <v>3997.6690386400001</v>
      </c>
    </row>
    <row r="70" spans="1:8" ht="15" customHeight="1" x14ac:dyDescent="0.25">
      <c r="A70" s="2" t="s">
        <v>76</v>
      </c>
      <c r="B70" s="2">
        <f>'I T'!E68</f>
        <v>364228186</v>
      </c>
      <c r="C70" s="2">
        <f>'2 T'!E68</f>
        <v>302957491.38</v>
      </c>
      <c r="D70" s="2">
        <f>'3 T'!E68</f>
        <v>384814704.01000005</v>
      </c>
      <c r="E70" s="2">
        <f>'4 T'!E68</f>
        <v>688298967.66000009</v>
      </c>
      <c r="F70" s="2">
        <f>SUM(F68:F69)</f>
        <v>1638994754.8899999</v>
      </c>
      <c r="G70" s="2">
        <f t="shared" ref="G70:G72" si="4">F70/1000000</f>
        <v>1638.99475489</v>
      </c>
      <c r="H70" s="2">
        <f>G70+G85</f>
        <v>3997.6690386400001</v>
      </c>
    </row>
    <row r="71" spans="1:8" ht="15" customHeight="1" x14ac:dyDescent="0.25">
      <c r="A71" s="2" t="s">
        <v>20</v>
      </c>
      <c r="B71" s="2">
        <f>'I T'!E69</f>
        <v>249942004.42999998</v>
      </c>
      <c r="C71" s="2">
        <f>'2 T'!E69</f>
        <v>362776071.45999998</v>
      </c>
      <c r="D71" s="2">
        <f>'3 T'!E69</f>
        <v>337977711.33999997</v>
      </c>
      <c r="E71" s="2">
        <f>'4 T'!E69</f>
        <v>688250289.15999997</v>
      </c>
      <c r="F71" s="2">
        <f>SUM(B71:E71)</f>
        <v>1638946076.3899999</v>
      </c>
      <c r="G71" s="2">
        <f t="shared" si="4"/>
        <v>1638.9460763899999</v>
      </c>
      <c r="H71" s="2">
        <f>G71+G86</f>
        <v>3536.7498127074405</v>
      </c>
    </row>
    <row r="72" spans="1:8" ht="15" customHeight="1" x14ac:dyDescent="0.25">
      <c r="A72" s="15" t="s">
        <v>79</v>
      </c>
      <c r="B72" s="15">
        <f>'I T'!E70</f>
        <v>114286181.57000002</v>
      </c>
      <c r="C72" s="15">
        <f>'2 T'!E70</f>
        <v>-59818580.079999983</v>
      </c>
      <c r="D72" s="15">
        <f>'3 T'!E70</f>
        <v>46836992.670000076</v>
      </c>
      <c r="E72" s="15">
        <f>'4 T'!E70</f>
        <v>48678.500000119209</v>
      </c>
      <c r="F72" s="15">
        <f>+F70-F71</f>
        <v>48678.5</v>
      </c>
      <c r="G72" s="2">
        <f t="shared" si="4"/>
        <v>4.86785E-2</v>
      </c>
      <c r="H72" s="2">
        <f>G72+G87</f>
        <v>460.91922593255947</v>
      </c>
    </row>
    <row r="73" spans="1:8" ht="15" customHeight="1" thickBot="1" x14ac:dyDescent="0.3">
      <c r="A73" s="13"/>
      <c r="B73" s="13"/>
      <c r="C73" s="13"/>
      <c r="D73" s="13"/>
      <c r="E73" s="13"/>
      <c r="F73" s="13"/>
    </row>
    <row r="74" spans="1:8" ht="15" customHeight="1" thickTop="1" x14ac:dyDescent="0.25">
      <c r="A74" s="14" t="s">
        <v>67</v>
      </c>
    </row>
    <row r="75" spans="1:8" ht="15" customHeight="1" x14ac:dyDescent="0.25">
      <c r="A75" s="14"/>
    </row>
    <row r="76" spans="1:8" ht="15" customHeight="1" x14ac:dyDescent="0.25">
      <c r="A76" s="2"/>
    </row>
    <row r="77" spans="1:8" x14ac:dyDescent="0.25">
      <c r="A77" s="24" t="s">
        <v>45</v>
      </c>
      <c r="B77" s="24"/>
      <c r="C77" s="24"/>
      <c r="D77" s="24"/>
      <c r="E77" s="24"/>
      <c r="F77" s="24"/>
      <c r="G77" s="20" t="s">
        <v>63</v>
      </c>
    </row>
    <row r="78" spans="1:8" x14ac:dyDescent="0.25">
      <c r="A78" s="24" t="s">
        <v>47</v>
      </c>
      <c r="B78" s="24"/>
      <c r="C78" s="24"/>
      <c r="D78" s="24"/>
      <c r="E78" s="24"/>
      <c r="F78" s="24"/>
      <c r="G78" s="20">
        <f>F69+F84</f>
        <v>3997669038.6399999</v>
      </c>
    </row>
    <row r="79" spans="1:8" x14ac:dyDescent="0.25">
      <c r="A79" s="23" t="s">
        <v>56</v>
      </c>
      <c r="B79" s="23"/>
      <c r="C79" s="23"/>
      <c r="D79" s="23"/>
      <c r="E79" s="23"/>
      <c r="F79" s="23"/>
      <c r="G79" s="20"/>
    </row>
    <row r="80" spans="1:8" x14ac:dyDescent="0.25">
      <c r="A80" s="22"/>
      <c r="B80" s="22"/>
      <c r="C80" s="22"/>
      <c r="D80" s="22"/>
      <c r="E80" s="22"/>
      <c r="F80" s="22"/>
    </row>
    <row r="81" spans="1:7" ht="15.75" thickBot="1" x14ac:dyDescent="0.3">
      <c r="A81" s="17" t="s">
        <v>11</v>
      </c>
      <c r="B81" s="18" t="s">
        <v>7</v>
      </c>
      <c r="C81" s="18" t="s">
        <v>30</v>
      </c>
      <c r="D81" s="18" t="s">
        <v>35</v>
      </c>
      <c r="E81" s="18" t="s">
        <v>39</v>
      </c>
      <c r="F81" s="18" t="s">
        <v>40</v>
      </c>
    </row>
    <row r="83" spans="1:7" x14ac:dyDescent="0.25">
      <c r="A83" s="2" t="s">
        <v>78</v>
      </c>
      <c r="B83" s="2">
        <f>'I T'!E80</f>
        <v>0</v>
      </c>
      <c r="C83" s="2">
        <f>'2 T'!E80</f>
        <v>188680273.81999999</v>
      </c>
      <c r="D83" s="2">
        <f>'3 T'!E80</f>
        <v>461913983.8300001</v>
      </c>
      <c r="E83" s="2">
        <f>'4 T'!E80</f>
        <v>535666848.36000007</v>
      </c>
      <c r="F83" s="2">
        <f>B83</f>
        <v>0</v>
      </c>
    </row>
    <row r="84" spans="1:7" x14ac:dyDescent="0.25">
      <c r="A84" s="2" t="s">
        <v>19</v>
      </c>
      <c r="B84" s="2">
        <f>'I T'!E81</f>
        <v>212800701</v>
      </c>
      <c r="C84" s="2">
        <f>'2 T'!E81</f>
        <v>141867134</v>
      </c>
      <c r="D84" s="2">
        <f>'3 T'!E81</f>
        <v>283734267.51999998</v>
      </c>
      <c r="E84" s="2">
        <f>'4 T'!E81</f>
        <v>1720272181.23</v>
      </c>
      <c r="F84" s="2">
        <f>SUM(B84:E84)</f>
        <v>2358674283.75</v>
      </c>
      <c r="G84" s="2">
        <f>F84/1000000</f>
        <v>2358.6742837500001</v>
      </c>
    </row>
    <row r="85" spans="1:7" x14ac:dyDescent="0.25">
      <c r="A85" s="2" t="s">
        <v>76</v>
      </c>
      <c r="B85" s="2">
        <f>'I T'!E82</f>
        <v>212800701</v>
      </c>
      <c r="C85" s="2">
        <f>'2 T'!E82</f>
        <v>330547407.81999999</v>
      </c>
      <c r="D85" s="2">
        <f>'3 T'!E82</f>
        <v>745648251.35000014</v>
      </c>
      <c r="E85" s="2">
        <f>'4 T'!E82</f>
        <v>2255939029.5900002</v>
      </c>
      <c r="F85" s="2">
        <f>SUM(F83:F84)</f>
        <v>2358674283.75</v>
      </c>
      <c r="G85" s="2">
        <f t="shared" ref="G85:G87" si="5">F85/1000000</f>
        <v>2358.6742837500001</v>
      </c>
    </row>
    <row r="86" spans="1:7" x14ac:dyDescent="0.25">
      <c r="A86" s="2" t="s">
        <v>20</v>
      </c>
      <c r="B86" s="2">
        <f>'I T'!E83</f>
        <v>24120427.18</v>
      </c>
      <c r="C86" s="2">
        <f>'2 T'!E83</f>
        <v>226684423.11999997</v>
      </c>
      <c r="D86" s="2">
        <f>'3 T'!E83</f>
        <v>209981402.99000001</v>
      </c>
      <c r="E86" s="2">
        <f>'4 T'!E83</f>
        <v>1437017483.0274405</v>
      </c>
      <c r="F86" s="2">
        <f>SUM(B86:E86)</f>
        <v>1897803736.3174405</v>
      </c>
      <c r="G86" s="2">
        <f t="shared" si="5"/>
        <v>1897.8037363174406</v>
      </c>
    </row>
    <row r="87" spans="1:7" x14ac:dyDescent="0.25">
      <c r="A87" s="15" t="s">
        <v>79</v>
      </c>
      <c r="B87" s="15">
        <f>'I T'!E84</f>
        <v>188680273.81999999</v>
      </c>
      <c r="C87" s="15">
        <f>'2 T'!E84</f>
        <v>103862984.70000002</v>
      </c>
      <c r="D87" s="15">
        <f>'3 T'!E84</f>
        <v>535666848.36000007</v>
      </c>
      <c r="E87" s="15">
        <f>'4 T'!E84</f>
        <v>818921546.56255972</v>
      </c>
      <c r="F87" s="15">
        <f>+F85-F86</f>
        <v>460870547.43255949</v>
      </c>
      <c r="G87" s="2">
        <f t="shared" si="5"/>
        <v>460.87054743255948</v>
      </c>
    </row>
    <row r="88" spans="1:7" ht="15.75" thickBot="1" x14ac:dyDescent="0.3">
      <c r="A88" s="13"/>
      <c r="B88" s="13"/>
      <c r="C88" s="13"/>
      <c r="D88" s="13"/>
      <c r="E88" s="13"/>
      <c r="F88" s="13"/>
    </row>
    <row r="89" spans="1:7" ht="15.75" thickTop="1" x14ac:dyDescent="0.25">
      <c r="A89" s="14" t="s">
        <v>67</v>
      </c>
    </row>
  </sheetData>
  <mergeCells count="21">
    <mergeCell ref="A1:E1"/>
    <mergeCell ref="A8:G8"/>
    <mergeCell ref="A9:G9"/>
    <mergeCell ref="A10:G10"/>
    <mergeCell ref="A29:F29"/>
    <mergeCell ref="A30:F30"/>
    <mergeCell ref="A26:F26"/>
    <mergeCell ref="A65:F65"/>
    <mergeCell ref="A77:F77"/>
    <mergeCell ref="A78:F78"/>
    <mergeCell ref="A31:F31"/>
    <mergeCell ref="A80:F80"/>
    <mergeCell ref="A32:F32"/>
    <mergeCell ref="A47:F47"/>
    <mergeCell ref="A48:F48"/>
    <mergeCell ref="A50:F50"/>
    <mergeCell ref="A62:F62"/>
    <mergeCell ref="A63:F63"/>
    <mergeCell ref="A49:F49"/>
    <mergeCell ref="A79:F79"/>
    <mergeCell ref="A64:F64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</vt:lpstr>
      <vt:lpstr>2 T</vt:lpstr>
      <vt:lpstr>3 T</vt:lpstr>
      <vt:lpstr>4 T</vt:lpstr>
      <vt:lpstr>semestral</vt:lpstr>
      <vt:lpstr> 3T acum</vt:lpstr>
      <vt:lpstr>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Verónica Delgado</cp:lastModifiedBy>
  <cp:lastPrinted>2012-10-31T14:13:03Z</cp:lastPrinted>
  <dcterms:created xsi:type="dcterms:W3CDTF">2011-03-10T14:40:05Z</dcterms:created>
  <dcterms:modified xsi:type="dcterms:W3CDTF">2013-03-05T17:00:13Z</dcterms:modified>
</cp:coreProperties>
</file>